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ch\Documents\AlphaBeta\"/>
    </mc:Choice>
  </mc:AlternateContent>
  <xr:revisionPtr revIDLastSave="0" documentId="13_ncr:1_{8E4D5307-B8D9-40D4-872D-FB90E6FD35E4}" xr6:coauthVersionLast="47" xr6:coauthVersionMax="47" xr10:uidLastSave="{00000000-0000-0000-0000-000000000000}"/>
  <bookViews>
    <workbookView xWindow="-120" yWindow="-120" windowWidth="29040" windowHeight="15720" firstSheet="6" activeTab="6" xr2:uid="{00000000-000D-0000-FFFF-FFFF00000000}"/>
  </bookViews>
  <sheets>
    <sheet name="SmallPanel" sheetId="50" r:id="rId1"/>
    <sheet name="EsosaPractice" sheetId="45" r:id="rId2"/>
    <sheet name="DR ILT" sheetId="28" r:id="rId3"/>
    <sheet name="Panels" sheetId="36" r:id="rId4"/>
    <sheet name="D0 Conventionals" sheetId="37" r:id="rId5"/>
    <sheet name="D17 Conventionals" sheetId="39" r:id="rId6"/>
    <sheet name="TimeCourse" sheetId="49" r:id="rId7"/>
  </sheets>
  <definedNames>
    <definedName name="_xlnm.Print_Area" localSheetId="2">'DR ILT'!$B$1:$X$40</definedName>
    <definedName name="_xlnm.Print_Area" localSheetId="0">SmallPanel!$B$1:$W$61</definedName>
    <definedName name="_xlnm.Print_Area" localSheetId="6">TimeCourse!$B$1:$W$61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7" i="50" l="1"/>
  <c r="N57" i="50"/>
  <c r="L57" i="50"/>
  <c r="H57" i="50"/>
  <c r="O55" i="50"/>
  <c r="S50" i="50"/>
  <c r="M49" i="50"/>
  <c r="O47" i="50"/>
  <c r="M46" i="50"/>
  <c r="O45" i="50"/>
  <c r="M43" i="50"/>
  <c r="S41" i="50"/>
  <c r="O38" i="50"/>
  <c r="O35" i="50"/>
  <c r="M31" i="50"/>
  <c r="O30" i="50"/>
  <c r="S29" i="50"/>
  <c r="O29" i="50"/>
  <c r="S28" i="50"/>
  <c r="M26" i="50"/>
  <c r="S25" i="50"/>
  <c r="O24" i="50"/>
  <c r="O23" i="50"/>
  <c r="O22" i="50"/>
  <c r="O20" i="50"/>
  <c r="M17" i="50"/>
  <c r="O15" i="50"/>
  <c r="O14" i="50"/>
  <c r="S11" i="50"/>
  <c r="M11" i="50"/>
  <c r="O10" i="50"/>
  <c r="S9" i="50"/>
  <c r="O9" i="50"/>
  <c r="M8" i="50"/>
  <c r="S7" i="50"/>
  <c r="O4" i="50"/>
  <c r="O38" i="49"/>
  <c r="R57" i="49"/>
  <c r="R58" i="49" s="1"/>
  <c r="S58" i="49" s="1"/>
  <c r="N57" i="49"/>
  <c r="L57" i="49"/>
  <c r="H57" i="49"/>
  <c r="M56" i="49"/>
  <c r="O55" i="49"/>
  <c r="I52" i="49"/>
  <c r="S50" i="49"/>
  <c r="M49" i="49"/>
  <c r="O47" i="49"/>
  <c r="M46" i="49"/>
  <c r="O45" i="49"/>
  <c r="M43" i="49"/>
  <c r="S41" i="49"/>
  <c r="O35" i="49"/>
  <c r="M31" i="49"/>
  <c r="O30" i="49"/>
  <c r="S29" i="49"/>
  <c r="O29" i="49"/>
  <c r="S28" i="49"/>
  <c r="M26" i="49"/>
  <c r="S25" i="49"/>
  <c r="O24" i="49"/>
  <c r="O23" i="49"/>
  <c r="O22" i="49"/>
  <c r="O20" i="49"/>
  <c r="M17" i="49"/>
  <c r="O15" i="49"/>
  <c r="O14" i="49"/>
  <c r="S11" i="49"/>
  <c r="M11" i="49"/>
  <c r="O10" i="49"/>
  <c r="S9" i="49"/>
  <c r="O9" i="49"/>
  <c r="M8" i="49"/>
  <c r="S7" i="49"/>
  <c r="O4" i="49"/>
  <c r="H21" i="45"/>
  <c r="I6" i="45"/>
  <c r="I8" i="45"/>
  <c r="H20" i="45"/>
  <c r="I19" i="45"/>
  <c r="I18" i="45"/>
  <c r="I16" i="45"/>
  <c r="I11" i="45"/>
  <c r="I10" i="45"/>
  <c r="I9" i="45"/>
  <c r="I7" i="45"/>
  <c r="I5" i="45"/>
  <c r="H59" i="50" l="1"/>
  <c r="M57" i="50"/>
  <c r="O57" i="50"/>
  <c r="S57" i="50"/>
  <c r="H58" i="50"/>
  <c r="L58" i="50"/>
  <c r="M58" i="50" s="1"/>
  <c r="N58" i="50"/>
  <c r="O58" i="50" s="1"/>
  <c r="R58" i="50"/>
  <c r="S58" i="50" s="1"/>
  <c r="M57" i="49"/>
  <c r="S57" i="49"/>
  <c r="H58" i="49"/>
  <c r="H59" i="49" s="1"/>
  <c r="O57" i="49"/>
  <c r="L58" i="49"/>
  <c r="M58" i="49" s="1"/>
  <c r="N58" i="49"/>
  <c r="O58" i="49" s="1"/>
  <c r="R59" i="49"/>
  <c r="I20" i="45"/>
  <c r="I21" i="45"/>
  <c r="N59" i="50" l="1"/>
  <c r="L59" i="50"/>
  <c r="R59" i="50"/>
  <c r="L59" i="49"/>
  <c r="N59" i="49"/>
  <c r="H22" i="45"/>
  <c r="U27" i="28" l="1"/>
  <c r="U17" i="28"/>
  <c r="I61" i="39"/>
  <c r="K57" i="39"/>
  <c r="J63" i="39"/>
  <c r="H63" i="39"/>
  <c r="I62" i="39"/>
  <c r="K60" i="39"/>
  <c r="I58" i="39"/>
  <c r="I57" i="39"/>
  <c r="I55" i="39"/>
  <c r="I53" i="39"/>
  <c r="H47" i="39"/>
  <c r="I46" i="39"/>
  <c r="I45" i="39"/>
  <c r="I44" i="39"/>
  <c r="I43" i="39"/>
  <c r="I42" i="39"/>
  <c r="I41" i="39"/>
  <c r="I40" i="39"/>
  <c r="I39" i="39"/>
  <c r="I37" i="39"/>
  <c r="K31" i="39"/>
  <c r="K32" i="39"/>
  <c r="L32" i="39"/>
  <c r="J31" i="39"/>
  <c r="J32" i="39"/>
  <c r="J33" i="39"/>
  <c r="L31" i="39"/>
  <c r="K33" i="39"/>
  <c r="H31" i="39"/>
  <c r="H32" i="39"/>
  <c r="I29" i="39"/>
  <c r="I28" i="39"/>
  <c r="I26" i="39"/>
  <c r="I25" i="39"/>
  <c r="L24" i="39"/>
  <c r="I23" i="39"/>
  <c r="I22" i="39"/>
  <c r="I21" i="39"/>
  <c r="J15" i="39"/>
  <c r="K15" i="39"/>
  <c r="H15" i="39"/>
  <c r="H16" i="39"/>
  <c r="I14" i="39"/>
  <c r="I13" i="39"/>
  <c r="I12" i="39"/>
  <c r="I9" i="39"/>
  <c r="K8" i="39"/>
  <c r="I7" i="39"/>
  <c r="I5" i="39"/>
  <c r="I15" i="39"/>
  <c r="K64" i="37"/>
  <c r="K63" i="37"/>
  <c r="K61" i="37"/>
  <c r="K60" i="37"/>
  <c r="I62" i="37"/>
  <c r="I58" i="37"/>
  <c r="I57" i="37"/>
  <c r="I56" i="37"/>
  <c r="I55" i="37"/>
  <c r="I53" i="37"/>
  <c r="I64" i="37"/>
  <c r="I63" i="37"/>
  <c r="J65" i="37"/>
  <c r="J64" i="37"/>
  <c r="J63" i="37"/>
  <c r="H65" i="37"/>
  <c r="H64" i="37"/>
  <c r="H63" i="37"/>
  <c r="I48" i="37"/>
  <c r="I47" i="37"/>
  <c r="I46" i="37"/>
  <c r="I45" i="37"/>
  <c r="I44" i="37"/>
  <c r="I43" i="37"/>
  <c r="I42" i="37"/>
  <c r="I41" i="37"/>
  <c r="I40" i="37"/>
  <c r="I39" i="37"/>
  <c r="I37" i="37"/>
  <c r="H49" i="37"/>
  <c r="H48" i="37"/>
  <c r="H47" i="37"/>
  <c r="L32" i="37"/>
  <c r="L31" i="37"/>
  <c r="K33" i="37"/>
  <c r="K32" i="37"/>
  <c r="K31" i="37"/>
  <c r="L24" i="37"/>
  <c r="J31" i="37"/>
  <c r="I32" i="37"/>
  <c r="I31" i="37"/>
  <c r="H33" i="37"/>
  <c r="H32" i="37"/>
  <c r="H31" i="37"/>
  <c r="I29" i="37"/>
  <c r="I28" i="37"/>
  <c r="I26" i="37"/>
  <c r="I25" i="37"/>
  <c r="I23" i="37"/>
  <c r="I22" i="37"/>
  <c r="I21" i="37"/>
  <c r="K16" i="37"/>
  <c r="K15" i="37"/>
  <c r="J17" i="37"/>
  <c r="J16" i="37"/>
  <c r="J15" i="37"/>
  <c r="K10" i="37"/>
  <c r="K8" i="37"/>
  <c r="I16" i="37"/>
  <c r="I14" i="37"/>
  <c r="I13" i="37"/>
  <c r="I12" i="37"/>
  <c r="I9" i="37"/>
  <c r="I7" i="37"/>
  <c r="I5" i="37"/>
  <c r="I15" i="37" s="1"/>
  <c r="H17" i="37"/>
  <c r="H16" i="37"/>
  <c r="H15" i="37"/>
  <c r="U8" i="28"/>
  <c r="U20" i="28"/>
  <c r="U6" i="28"/>
  <c r="U23" i="28"/>
  <c r="T35" i="28"/>
  <c r="U28" i="28"/>
  <c r="U26" i="28"/>
  <c r="U24" i="28"/>
  <c r="U18" i="28"/>
  <c r="U10" i="28"/>
  <c r="P14" i="28"/>
  <c r="P11" i="28"/>
  <c r="P26" i="28"/>
  <c r="P24" i="28"/>
  <c r="P19" i="28"/>
  <c r="P17" i="28"/>
  <c r="P10" i="28"/>
  <c r="R9" i="28"/>
  <c r="R29" i="28"/>
  <c r="P18" i="28"/>
  <c r="R3" i="28"/>
  <c r="R5" i="28"/>
  <c r="R6" i="28"/>
  <c r="R8" i="28"/>
  <c r="R12" i="28"/>
  <c r="R13" i="28"/>
  <c r="R15" i="28"/>
  <c r="R23" i="28"/>
  <c r="R28" i="28"/>
  <c r="P7" i="28"/>
  <c r="P21" i="28"/>
  <c r="P33" i="28"/>
  <c r="P34" i="28"/>
  <c r="J64" i="39"/>
  <c r="K64" i="39"/>
  <c r="J16" i="39"/>
  <c r="K16" i="39"/>
  <c r="H33" i="39"/>
  <c r="I32" i="39"/>
  <c r="H17" i="39"/>
  <c r="I16" i="39"/>
  <c r="I47" i="39"/>
  <c r="I31" i="39"/>
  <c r="I63" i="39"/>
  <c r="K63" i="39"/>
  <c r="H64" i="39"/>
  <c r="I64" i="39"/>
  <c r="H48" i="39"/>
  <c r="I48" i="39"/>
  <c r="J65" i="39"/>
  <c r="J17" i="39"/>
  <c r="H65" i="39"/>
  <c r="H49" i="39"/>
  <c r="R36" i="28"/>
  <c r="P36" i="28"/>
  <c r="K35" i="28"/>
  <c r="L35" i="28"/>
  <c r="L31" i="28"/>
  <c r="K36" i="28"/>
  <c r="L36" i="28"/>
  <c r="O35" i="28"/>
  <c r="P35" i="28" s="1"/>
  <c r="Q35" i="28"/>
  <c r="R35" i="28" s="1"/>
  <c r="K37" i="28"/>
  <c r="T36" i="28" l="1"/>
  <c r="U36" i="28" s="1"/>
  <c r="O37" i="28"/>
  <c r="U35" i="28"/>
  <c r="Q37" i="28"/>
  <c r="J32" i="37"/>
  <c r="J33" i="37" s="1"/>
  <c r="T37" i="28" l="1"/>
</calcChain>
</file>

<file path=xl/sharedStrings.xml><?xml version="1.0" encoding="utf-8"?>
<sst xmlns="http://schemas.openxmlformats.org/spreadsheetml/2006/main" count="1666" uniqueCount="418">
  <si>
    <t>Esosa Practice Experiment #1</t>
  </si>
  <si>
    <t>#</t>
  </si>
  <si>
    <t>Detector</t>
  </si>
  <si>
    <t>Fluorochrome</t>
  </si>
  <si>
    <t>Marker</t>
  </si>
  <si>
    <t>Clone</t>
  </si>
  <si>
    <t>L/D         15 min       (RT)</t>
  </si>
  <si>
    <t xml:space="preserve">Surface 20 min @4C </t>
  </si>
  <si>
    <t>UV2</t>
  </si>
  <si>
    <t>BUV496</t>
  </si>
  <si>
    <t>CD8</t>
  </si>
  <si>
    <t>UV16</t>
  </si>
  <si>
    <t>BUV805</t>
  </si>
  <si>
    <t>CD4</t>
  </si>
  <si>
    <t>V3</t>
  </si>
  <si>
    <t>Pacific Blue</t>
  </si>
  <si>
    <t>CD14</t>
  </si>
  <si>
    <t>CD19</t>
  </si>
  <si>
    <t>V7</t>
  </si>
  <si>
    <t>BV510</t>
  </si>
  <si>
    <t>CD45RA</t>
  </si>
  <si>
    <t>V11</t>
  </si>
  <si>
    <t>BV650</t>
  </si>
  <si>
    <t>CCR7</t>
  </si>
  <si>
    <t>V15</t>
  </si>
  <si>
    <t>BV786</t>
  </si>
  <si>
    <t>CCR6</t>
  </si>
  <si>
    <t>B3</t>
  </si>
  <si>
    <t>Spark Blue 550</t>
  </si>
  <si>
    <t>CD3</t>
  </si>
  <si>
    <t>B9</t>
  </si>
  <si>
    <t>PerCP-Cy5.5</t>
  </si>
  <si>
    <t>CD26</t>
  </si>
  <si>
    <t>YG1</t>
  </si>
  <si>
    <t xml:space="preserve">PE </t>
  </si>
  <si>
    <t>NKG2D</t>
  </si>
  <si>
    <t>YG9</t>
  </si>
  <si>
    <t>PE-Vio770</t>
  </si>
  <si>
    <t>PD1</t>
  </si>
  <si>
    <t>R1</t>
  </si>
  <si>
    <t>APC</t>
  </si>
  <si>
    <t>CD16</t>
  </si>
  <si>
    <t>R6</t>
  </si>
  <si>
    <t>Zombie NIR</t>
  </si>
  <si>
    <t>Viability</t>
  </si>
  <si>
    <t>&lt;1:2500&gt;</t>
  </si>
  <si>
    <t>R7</t>
  </si>
  <si>
    <t>APC-Fire 750</t>
  </si>
  <si>
    <t>CD27</t>
  </si>
  <si>
    <t>R8</t>
  </si>
  <si>
    <t>APC-Fire 810</t>
  </si>
  <si>
    <t>CD38</t>
  </si>
  <si>
    <t xml:space="preserve">Antibody Total </t>
  </si>
  <si>
    <t>Brilliant Stain Buffer</t>
  </si>
  <si>
    <t>Pippette draw volume / sample</t>
  </si>
  <si>
    <t>September 6th, 2024</t>
  </si>
  <si>
    <t xml:space="preserve"> </t>
  </si>
  <si>
    <t>Filter</t>
  </si>
  <si>
    <t>Single color (ul)</t>
  </si>
  <si>
    <t>Ref ctrl</t>
  </si>
  <si>
    <t>Unmixing ctrl name</t>
  </si>
  <si>
    <t>Vial Lot #</t>
  </si>
  <si>
    <t>During stim!!!</t>
  </si>
  <si>
    <t>L/D 15 min  (RT)</t>
  </si>
  <si>
    <t xml:space="preserve">Tetramer 40 min @ RT           </t>
  </si>
  <si>
    <t>HotStain 30min @37C</t>
  </si>
  <si>
    <t xml:space="preserve">ColdStain 30min @4C </t>
  </si>
  <si>
    <t>RBC Lyse, then Fix/Perm</t>
  </si>
  <si>
    <t>Spiked 30 min @RT</t>
  </si>
  <si>
    <t>Simplified Protocol</t>
  </si>
  <si>
    <t>Cells</t>
  </si>
  <si>
    <t>BUV395</t>
  </si>
  <si>
    <t xml:space="preserve">CD62L </t>
  </si>
  <si>
    <t>SK11</t>
  </si>
  <si>
    <t>AF</t>
  </si>
  <si>
    <t>AF-UV6</t>
  </si>
  <si>
    <t xml:space="preserve">Thaw cells, DNAse, count. </t>
  </si>
  <si>
    <t>UV7</t>
  </si>
  <si>
    <t xml:space="preserve">CD8 </t>
  </si>
  <si>
    <t>RPA-T8</t>
  </si>
  <si>
    <t>Collect, count, aliquot cells 2-3.0E+6 Cells R10 / 5ml  polystyrene tube</t>
  </si>
  <si>
    <t>UV9</t>
  </si>
  <si>
    <t>BUV563</t>
  </si>
  <si>
    <t xml:space="preserve">CD69 </t>
  </si>
  <si>
    <t>FN50</t>
  </si>
  <si>
    <t>Bring volume upto 1 ml R10, add 2 ul PMA/Ctrl  and CD107a</t>
  </si>
  <si>
    <t>UV10</t>
  </si>
  <si>
    <t>BUV615</t>
  </si>
  <si>
    <t xml:space="preserve">CCR4 </t>
  </si>
  <si>
    <t>1G1</t>
  </si>
  <si>
    <t>Cap and incubate at 37*C for 6 hours</t>
  </si>
  <si>
    <t>UV11</t>
  </si>
  <si>
    <t>BUV661</t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</si>
  <si>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  <scheme val="minor"/>
      </rPr>
      <t xml:space="preserve">2 </t>
    </r>
  </si>
  <si>
    <t>B6</t>
  </si>
  <si>
    <t>U14</t>
  </si>
  <si>
    <t>BUV737</t>
  </si>
  <si>
    <t xml:space="preserve">CXCR3 </t>
  </si>
  <si>
    <t>1C6/CXCR3</t>
  </si>
  <si>
    <t>Wash with 2 ml PBS, spin down 1300rpm 8min</t>
  </si>
  <si>
    <t xml:space="preserve">CD4 </t>
  </si>
  <si>
    <t>SK3</t>
  </si>
  <si>
    <t>800 ul of LiveDead mix (1:2500) @RT for 15min</t>
  </si>
  <si>
    <t>V1</t>
  </si>
  <si>
    <t>BV421</t>
  </si>
  <si>
    <t xml:space="preserve">CD127 </t>
  </si>
  <si>
    <t>A019D5</t>
  </si>
  <si>
    <t>Wash 2 ml 5% PBS-FBS, spin 1300 rpm, 8min</t>
  </si>
  <si>
    <t xml:space="preserve">CD14 </t>
  </si>
  <si>
    <t>M5E2</t>
  </si>
  <si>
    <t xml:space="preserve">CD19 </t>
  </si>
  <si>
    <t>SJ25C1</t>
  </si>
  <si>
    <t>Add HotStain mix, incubate @37C for 30 min</t>
  </si>
  <si>
    <t>V5</t>
  </si>
  <si>
    <t>BV480</t>
  </si>
  <si>
    <t xml:space="preserve">CD161  </t>
  </si>
  <si>
    <t>HP-3G10</t>
  </si>
  <si>
    <t>Wash 2 ml 5% PBS-FBS 1400 rpm, 6 min</t>
  </si>
  <si>
    <t xml:space="preserve">CD45RA </t>
  </si>
  <si>
    <t>HI100</t>
  </si>
  <si>
    <t>BV570</t>
  </si>
  <si>
    <t>Add Tetramers, incubate @RT for 10 min</t>
  </si>
  <si>
    <t>V10</t>
  </si>
  <si>
    <t>BV605</t>
  </si>
  <si>
    <t>CD56</t>
  </si>
  <si>
    <t>5.1H11</t>
  </si>
  <si>
    <t>G043H7</t>
  </si>
  <si>
    <t>V13</t>
  </si>
  <si>
    <t>BV711</t>
  </si>
  <si>
    <t>CD7</t>
  </si>
  <si>
    <t>M-T701</t>
  </si>
  <si>
    <t>Add ColdStain mix, incubate @ 4C for 30min</t>
  </si>
  <si>
    <t>V14</t>
  </si>
  <si>
    <t>BV750</t>
  </si>
  <si>
    <r>
      <t>IFN</t>
    </r>
    <r>
      <rPr>
        <b/>
        <sz val="12"/>
        <rFont val="Symbol"/>
        <family val="1"/>
        <charset val="2"/>
      </rPr>
      <t xml:space="preserve">g </t>
    </r>
  </si>
  <si>
    <t>B27</t>
  </si>
  <si>
    <t>Add  300-500 ul 1x  RBC Lysis for 3 minutes</t>
  </si>
  <si>
    <t xml:space="preserve">CCR6 </t>
  </si>
  <si>
    <t>11A9</t>
  </si>
  <si>
    <t>Wash 2 ml 5% PBS-FBS 1400 rpm, 6min</t>
  </si>
  <si>
    <t>B2</t>
  </si>
  <si>
    <t xml:space="preserve">FITC/AF488 </t>
  </si>
  <si>
    <t xml:space="preserve">Va24/hCD1d </t>
  </si>
  <si>
    <t>6B11</t>
  </si>
  <si>
    <t>&lt;:10/1.5&gt;</t>
  </si>
  <si>
    <t>Spark blue 550</t>
  </si>
  <si>
    <t xml:space="preserve">CD3 </t>
  </si>
  <si>
    <t>SK7</t>
  </si>
  <si>
    <t>300 ul BD FixPerm, incubate @ 4C for  20min</t>
  </si>
  <si>
    <t>B4</t>
  </si>
  <si>
    <t>PE</t>
  </si>
  <si>
    <t>1D11</t>
  </si>
  <si>
    <t>(vortex every 10 minutes)</t>
  </si>
  <si>
    <t>PE-CF594</t>
  </si>
  <si>
    <t>TNFa</t>
  </si>
  <si>
    <t>Mab11</t>
  </si>
  <si>
    <t>&lt;1-1.5&gt;</t>
  </si>
  <si>
    <t>B8</t>
  </si>
  <si>
    <t>PE-Cy5</t>
  </si>
  <si>
    <t xml:space="preserve">CD25 </t>
  </si>
  <si>
    <t xml:space="preserve"> M-A251</t>
  </si>
  <si>
    <t>First PermWash:</t>
  </si>
  <si>
    <t>1 ml PermWash 1500 rpm 6 min</t>
  </si>
  <si>
    <t>B10</t>
  </si>
  <si>
    <t>(M-A261)</t>
  </si>
  <si>
    <t>Second Perm Wash:</t>
  </si>
  <si>
    <t>B13</t>
  </si>
  <si>
    <t>PE-vio770</t>
  </si>
  <si>
    <t>PD1.3.1.3</t>
  </si>
  <si>
    <t xml:space="preserve"> CD16</t>
  </si>
  <si>
    <t>3G8</t>
  </si>
  <si>
    <t>Add Intracellular Stain, incubate @ RT for 40min</t>
  </si>
  <si>
    <t>R2</t>
  </si>
  <si>
    <t>AlexaFluor647</t>
  </si>
  <si>
    <t>Va7.2/hMR1</t>
  </si>
  <si>
    <t>3C10</t>
  </si>
  <si>
    <t>&lt;2:10/1.2&gt;</t>
  </si>
  <si>
    <t>2 ml PermWash 1500 rpm 6 min</t>
  </si>
  <si>
    <t>R4</t>
  </si>
  <si>
    <t>APC-R700</t>
  </si>
  <si>
    <t xml:space="preserve">CD107a </t>
  </si>
  <si>
    <t>H4A3</t>
  </si>
  <si>
    <t>1:2500</t>
  </si>
  <si>
    <t>Cell</t>
  </si>
  <si>
    <t>L/D</t>
  </si>
  <si>
    <t>N/A</t>
  </si>
  <si>
    <t>Resuspend in 70 ul 0.4% PFA-PBS</t>
  </si>
  <si>
    <t>APC/Fire 750</t>
  </si>
  <si>
    <t xml:space="preserve">CD27 </t>
  </si>
  <si>
    <t>O323</t>
  </si>
  <si>
    <t>Cap tubes, wrap rack in foil, store at 4*C</t>
  </si>
  <si>
    <t>APC/Fire 810</t>
  </si>
  <si>
    <t xml:space="preserve">CD38 </t>
  </si>
  <si>
    <t>HIT2</t>
  </si>
  <si>
    <t>Antibody Total</t>
  </si>
  <si>
    <t>And UNSTAINED CONTROLS !!!</t>
  </si>
  <si>
    <t>R10 Media</t>
  </si>
  <si>
    <t>Brilliant Stain</t>
  </si>
  <si>
    <t>Pippette draw volume /sample</t>
  </si>
  <si>
    <t xml:space="preserve">Cytek Aurora - UV </t>
  </si>
  <si>
    <t>Innate-like T cells and NK Cells</t>
  </si>
  <si>
    <t>Alpha Beta T cells</t>
  </si>
  <si>
    <t>Monocytes and DCs</t>
  </si>
  <si>
    <t>Laser</t>
  </si>
  <si>
    <t>Wavelength</t>
  </si>
  <si>
    <t>Day 17: Cytotoxic Granules</t>
  </si>
  <si>
    <t>Day 0: Cytotoxic Granules</t>
  </si>
  <si>
    <t xml:space="preserve">CD18 </t>
  </si>
  <si>
    <t>UV6</t>
  </si>
  <si>
    <t>AlexaFluor350</t>
  </si>
  <si>
    <t>405 nm</t>
  </si>
  <si>
    <t>V450</t>
  </si>
  <si>
    <t>V525</t>
  </si>
  <si>
    <t>355 nm</t>
  </si>
  <si>
    <t xml:space="preserve">CCR2 </t>
  </si>
  <si>
    <t>V670</t>
  </si>
  <si>
    <t>488 nm</t>
  </si>
  <si>
    <t>B530</t>
  </si>
  <si>
    <t>Alexa 488</t>
  </si>
  <si>
    <t>Perforin</t>
  </si>
  <si>
    <t xml:space="preserve">Vd2 </t>
  </si>
  <si>
    <t xml:space="preserve">CX3CR1 </t>
  </si>
  <si>
    <t>B710</t>
  </si>
  <si>
    <t>PerCPeF710</t>
  </si>
  <si>
    <t>UV14</t>
  </si>
  <si>
    <t>561 nm</t>
  </si>
  <si>
    <t>Y590</t>
  </si>
  <si>
    <t>GzmB</t>
  </si>
  <si>
    <t>Y615</t>
  </si>
  <si>
    <t>PE-Dazzle594</t>
  </si>
  <si>
    <t>PE-Dazzle</t>
  </si>
  <si>
    <t>CD80?</t>
  </si>
  <si>
    <t>Y780</t>
  </si>
  <si>
    <t>NKG2A</t>
  </si>
  <si>
    <t>Lin-</t>
  </si>
  <si>
    <t>CD66b</t>
  </si>
  <si>
    <t>640 nm</t>
  </si>
  <si>
    <t>R670</t>
  </si>
  <si>
    <r>
      <rPr>
        <b/>
        <sz val="12"/>
        <rFont val="Arial"/>
        <family val="2"/>
      </rP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2</t>
    </r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</si>
  <si>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</rPr>
      <t>2</t>
    </r>
  </si>
  <si>
    <t>CD161</t>
  </si>
  <si>
    <t>R780</t>
  </si>
  <si>
    <t>APC-Fire750</t>
  </si>
  <si>
    <t>CD64</t>
  </si>
  <si>
    <t>V8</t>
  </si>
  <si>
    <t xml:space="preserve">CD16 </t>
  </si>
  <si>
    <t>Day 17: NK Markers</t>
  </si>
  <si>
    <t>Day 0: NK Markers</t>
  </si>
  <si>
    <t xml:space="preserve">CXCR5 </t>
  </si>
  <si>
    <t xml:space="preserve">CCR7 </t>
  </si>
  <si>
    <t xml:space="preserve">CD11c </t>
  </si>
  <si>
    <t xml:space="preserve">Va7.2 </t>
  </si>
  <si>
    <t xml:space="preserve"> FcER1a</t>
  </si>
  <si>
    <t xml:space="preserve">IFNg </t>
  </si>
  <si>
    <t>BV785</t>
  </si>
  <si>
    <t>CD141</t>
  </si>
  <si>
    <t xml:space="preserve">AlexaFluor 488 </t>
  </si>
  <si>
    <t xml:space="preserve">hCD1d </t>
  </si>
  <si>
    <t>FITC</t>
  </si>
  <si>
    <t>FoxP3?</t>
  </si>
  <si>
    <t>CD11b</t>
  </si>
  <si>
    <t>PerCPVio700</t>
  </si>
  <si>
    <t>Spark550</t>
  </si>
  <si>
    <t xml:space="preserve">PD-1 </t>
  </si>
  <si>
    <t xml:space="preserve">CD88 </t>
  </si>
  <si>
    <t xml:space="preserve">CD26 </t>
  </si>
  <si>
    <t>CD25</t>
  </si>
  <si>
    <t xml:space="preserve">CD86 </t>
  </si>
  <si>
    <r>
      <rPr>
        <b/>
        <sz val="12"/>
        <rFont val="Arial"/>
        <family val="2"/>
      </rP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1</t>
    </r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</si>
  <si>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</rPr>
      <t>1</t>
    </r>
  </si>
  <si>
    <t xml:space="preserve">TNFa </t>
  </si>
  <si>
    <t xml:space="preserve">CD123 </t>
  </si>
  <si>
    <t xml:space="preserve">HLA-DR </t>
  </si>
  <si>
    <t xml:space="preserve">CD39 </t>
  </si>
  <si>
    <t>Day 17 - Phenotype</t>
  </si>
  <si>
    <t>Day 0 - Phenotype</t>
  </si>
  <si>
    <t xml:space="preserve">hMR1 </t>
  </si>
  <si>
    <t>AlexaFluor 647</t>
  </si>
  <si>
    <t xml:space="preserve">IL2 </t>
  </si>
  <si>
    <t xml:space="preserve">CD163 </t>
  </si>
  <si>
    <t xml:space="preserve">CD40 </t>
  </si>
  <si>
    <t>CD28</t>
  </si>
  <si>
    <t>Day 17 - Cytokines</t>
  </si>
  <si>
    <t>Day 0 - Cytokines</t>
  </si>
  <si>
    <t>CD107a</t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</si>
  <si>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2</t>
    </r>
  </si>
  <si>
    <r>
      <rPr>
        <b/>
        <sz val="12"/>
        <rFont val="Arial"/>
        <family val="2"/>
      </rPr>
      <t>TNF</t>
    </r>
    <r>
      <rPr>
        <b/>
        <sz val="12"/>
        <rFont val="Symbol"/>
        <family val="1"/>
        <charset val="2"/>
      </rPr>
      <t>a</t>
    </r>
  </si>
  <si>
    <r>
      <rPr>
        <b/>
        <sz val="12"/>
        <rFont val="Arial"/>
        <family val="2"/>
      </rPr>
      <t>IFN</t>
    </r>
    <r>
      <rPr>
        <b/>
        <sz val="12"/>
        <rFont val="Symbol"/>
        <family val="1"/>
        <charset val="2"/>
      </rPr>
      <t>g</t>
    </r>
  </si>
  <si>
    <r>
      <t>IFN</t>
    </r>
    <r>
      <rPr>
        <b/>
        <sz val="12"/>
        <rFont val="Symbol"/>
        <family val="1"/>
        <charset val="2"/>
      </rPr>
      <t>g</t>
    </r>
  </si>
  <si>
    <t xml:space="preserve">APC </t>
  </si>
  <si>
    <t>Alexa 647</t>
  </si>
  <si>
    <r>
      <t>TNF</t>
    </r>
    <r>
      <rPr>
        <b/>
        <sz val="12"/>
        <rFont val="Symbol"/>
        <family val="1"/>
        <charset val="2"/>
      </rPr>
      <t>a</t>
    </r>
  </si>
  <si>
    <t>CD45RO</t>
  </si>
  <si>
    <t>April 3rd, 2023</t>
  </si>
  <si>
    <t>Ex-vivo Gd-P4b</t>
  </si>
  <si>
    <t>Intracellular 40min @RT</t>
  </si>
  <si>
    <t>L/D Aqua</t>
  </si>
  <si>
    <t>&lt;1:500&gt;</t>
  </si>
  <si>
    <r>
      <t>V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2</t>
    </r>
  </si>
  <si>
    <t>PBS</t>
  </si>
  <si>
    <t>Ex-vivo Gd-P2</t>
  </si>
  <si>
    <t>Streptavidin</t>
  </si>
  <si>
    <r>
      <t>V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1</t>
    </r>
  </si>
  <si>
    <t>L/D Horizon</t>
  </si>
  <si>
    <t>&lt;1:1000&gt;</t>
  </si>
  <si>
    <t>Ex-vivo Gd-P1</t>
  </si>
  <si>
    <t>Ex-vivo gd-CK: PMA-ionomycin</t>
  </si>
  <si>
    <r>
      <t>IFN</t>
    </r>
    <r>
      <rPr>
        <b/>
        <sz val="16"/>
        <rFont val="Symbol"/>
        <family val="1"/>
        <charset val="2"/>
      </rPr>
      <t>g</t>
    </r>
  </si>
  <si>
    <r>
      <t>TNF</t>
    </r>
    <r>
      <rPr>
        <b/>
        <sz val="16"/>
        <rFont val="Symbol"/>
        <family val="1"/>
        <charset val="2"/>
      </rPr>
      <t>a</t>
    </r>
  </si>
  <si>
    <t>February 19th, 2023</t>
  </si>
  <si>
    <t>D17 Gd-P4b</t>
  </si>
  <si>
    <t>PD1*</t>
  </si>
  <si>
    <t>CD56*</t>
  </si>
  <si>
    <t>D17 Gd-P2</t>
  </si>
  <si>
    <t>D17 Gd-P1</t>
  </si>
  <si>
    <r>
      <t>D17 gd-CK: a-</t>
    </r>
    <r>
      <rPr>
        <b/>
        <sz val="16"/>
        <color theme="1"/>
        <rFont val="Symbol"/>
        <family val="1"/>
        <charset val="2"/>
      </rPr>
      <t>gd</t>
    </r>
    <r>
      <rPr>
        <b/>
        <sz val="16"/>
        <color theme="1"/>
        <rFont val="Calibri"/>
        <family val="2"/>
        <scheme val="minor"/>
      </rPr>
      <t>TCR</t>
    </r>
  </si>
  <si>
    <t>&lt;3 uL&gt;</t>
  </si>
  <si>
    <r>
      <rPr>
        <sz val="22"/>
        <color theme="1"/>
        <rFont val="Symbol"/>
        <family val="1"/>
        <charset val="2"/>
      </rPr>
      <t>ab</t>
    </r>
    <r>
      <rPr>
        <sz val="22"/>
        <color theme="1"/>
        <rFont val="Calibri"/>
        <family val="2"/>
        <scheme val="minor"/>
      </rPr>
      <t xml:space="preserve"> T cell SFC panel</t>
    </r>
  </si>
  <si>
    <t>L/D RT          15 min</t>
  </si>
  <si>
    <t>RT for 10 min</t>
  </si>
  <si>
    <t>4*C for   15 min</t>
  </si>
  <si>
    <t>Intranuclear Stain 40 min @RT</t>
  </si>
  <si>
    <t>(DREG-56)</t>
  </si>
  <si>
    <t>(FN50)</t>
  </si>
  <si>
    <t>(1G1)</t>
  </si>
  <si>
    <t>Vδ2</t>
  </si>
  <si>
    <t>(B6)</t>
  </si>
  <si>
    <t>Add CD161 biotin antibody for 10 minutes at RT</t>
  </si>
  <si>
    <t>(SK3)</t>
  </si>
  <si>
    <t>Add HotStain mix, incubate @ 37C for 30min</t>
  </si>
  <si>
    <t>(M5E2)</t>
  </si>
  <si>
    <t>(HIB19)</t>
  </si>
  <si>
    <t>(REA631)</t>
  </si>
  <si>
    <t>(J252D4)</t>
  </si>
  <si>
    <t>Add Streptavidin Mix, incubate @ 4C for 15min</t>
  </si>
  <si>
    <r>
      <t>IFN</t>
    </r>
    <r>
      <rPr>
        <b/>
        <sz val="22"/>
        <color theme="1"/>
        <rFont val="Aptos Narrow"/>
        <family val="2"/>
      </rPr>
      <t>γ</t>
    </r>
  </si>
  <si>
    <t>(B27)</t>
  </si>
  <si>
    <t>(11A9)</t>
  </si>
  <si>
    <t>Alexa Fluor 488</t>
  </si>
  <si>
    <t>FoxP3</t>
  </si>
  <si>
    <t>(SK7)</t>
  </si>
  <si>
    <t xml:space="preserve">PD1 </t>
  </si>
  <si>
    <t>(EH12.2H7)</t>
  </si>
  <si>
    <t>YG3</t>
  </si>
  <si>
    <r>
      <t>TNF</t>
    </r>
    <r>
      <rPr>
        <b/>
        <sz val="22"/>
        <color theme="1"/>
        <rFont val="Aptos Narrow"/>
        <family val="2"/>
      </rPr>
      <t>α</t>
    </r>
  </si>
  <si>
    <t>(MAB11)</t>
  </si>
  <si>
    <t>YG5</t>
  </si>
  <si>
    <t>YG8</t>
  </si>
  <si>
    <t>(L243)</t>
  </si>
  <si>
    <t>YG10</t>
  </si>
  <si>
    <t>PE-Fire810</t>
  </si>
  <si>
    <t>(A1)</t>
  </si>
  <si>
    <t>Alexa Fluor 647</t>
  </si>
  <si>
    <t>(MQ1-17H12)</t>
  </si>
  <si>
    <t>(H4A3)</t>
  </si>
  <si>
    <t>(O323)</t>
  </si>
  <si>
    <t>ICOS</t>
  </si>
  <si>
    <t>CD45</t>
  </si>
  <si>
    <t>PE-Dazzle 594</t>
  </si>
  <si>
    <t xml:space="preserve">Hot Stain 30min @4C </t>
  </si>
  <si>
    <t>Spark Blue 574</t>
  </si>
  <si>
    <t>PE-Fire 744</t>
  </si>
  <si>
    <t>PE-Vio 770</t>
  </si>
  <si>
    <t>Wash 1.5 ml 5% PBS-FBS, spin 1300 rpm, 8min</t>
  </si>
  <si>
    <t>Wash 1.5 ml 5% PBS-FBS 1400 rpm, 6min</t>
  </si>
  <si>
    <t>0.8 ml Nuclear FixPerm, incubate @ 4C for  30min</t>
  </si>
  <si>
    <t>1.5 ml NuclearWash 1500 rpm 6 min</t>
  </si>
  <si>
    <t>Resuspend in 80 ul 0.4% PFA-PBS</t>
  </si>
  <si>
    <t>Dose</t>
  </si>
  <si>
    <t>Beads</t>
  </si>
  <si>
    <t>Supernatant</t>
  </si>
  <si>
    <t xml:space="preserve">Va7.2  </t>
  </si>
  <si>
    <t>RB613</t>
  </si>
  <si>
    <t xml:space="preserve">Strep &lt;0.4&gt; </t>
  </si>
  <si>
    <t>YG7</t>
  </si>
  <si>
    <t>B14</t>
  </si>
  <si>
    <t>CXCR3</t>
  </si>
  <si>
    <t>PE-Fire 700</t>
  </si>
  <si>
    <t>RB780</t>
  </si>
  <si>
    <t>CD127</t>
  </si>
  <si>
    <t>RB705</t>
  </si>
  <si>
    <t>cFluor UV440</t>
  </si>
  <si>
    <t>UV1</t>
  </si>
  <si>
    <t>Spark UV 387</t>
  </si>
  <si>
    <t>V2</t>
  </si>
  <si>
    <t>V4</t>
  </si>
  <si>
    <t>SYTOX Blue</t>
  </si>
  <si>
    <t>V6</t>
  </si>
  <si>
    <t>SBV515</t>
  </si>
  <si>
    <t>V9</t>
  </si>
  <si>
    <t>Qdot 585</t>
  </si>
  <si>
    <t>V16</t>
  </si>
  <si>
    <t>LD NIR 786</t>
  </si>
  <si>
    <t>B7</t>
  </si>
  <si>
    <t>NovaFluorBlue660</t>
  </si>
  <si>
    <t>NovaFluorBlue690</t>
  </si>
  <si>
    <t>SBB675</t>
  </si>
  <si>
    <t>B12</t>
  </si>
  <si>
    <t>NovaFluorBlue760</t>
  </si>
  <si>
    <t>RB744/</t>
  </si>
  <si>
    <t>BV421/</t>
  </si>
  <si>
    <t>YG2</t>
  </si>
  <si>
    <t>Spark YG 593</t>
  </si>
  <si>
    <t>YG4</t>
  </si>
  <si>
    <t>PE-Fire 640/</t>
  </si>
  <si>
    <t>YG6</t>
  </si>
  <si>
    <t>NovaFluorYellow690</t>
  </si>
  <si>
    <t>R3</t>
  </si>
  <si>
    <t>cFluor R685</t>
  </si>
  <si>
    <t>R5</t>
  </si>
  <si>
    <t>NovaFluorRed725</t>
  </si>
  <si>
    <t>&lt;1.5&gt;</t>
  </si>
  <si>
    <t>CXCR5</t>
  </si>
  <si>
    <t>Spark Violet 423</t>
  </si>
  <si>
    <t>April 24th, 2025</t>
  </si>
  <si>
    <t>&lt;0.5&gt;</t>
  </si>
  <si>
    <t>&lt;0.8&gt;</t>
  </si>
  <si>
    <t>July 26th,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</si>
</sst>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0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Calibri Light"/>
      <family val="2"/>
      <scheme val="maj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1"/>
      <name val="Arial"/>
      <family val="2"/>
    </font>
    <font>
      <sz val="12"/>
      <color theme="6" tint="0.5999938962981048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Symbol"/>
      <family val="1"/>
      <charset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2"/>
      <color theme="0" tint="-0.34998626667073579"/>
      <name val="Arial"/>
      <family val="2"/>
    </font>
    <font>
      <b/>
      <u/>
      <sz val="12"/>
      <color theme="0" tint="-0.34998626667073579"/>
      <name val="Arial"/>
      <family val="2"/>
    </font>
    <font>
      <b/>
      <sz val="12"/>
      <color theme="6"/>
      <name val="Arial"/>
      <family val="2"/>
    </font>
    <font>
      <b/>
      <sz val="11"/>
      <color theme="1"/>
      <name val="Arial"/>
      <family val="2"/>
    </font>
    <font>
      <sz val="16"/>
      <name val="Calibri"/>
      <family val="2"/>
      <scheme val="minor"/>
    </font>
    <font>
      <sz val="11"/>
      <color theme="1"/>
      <name val="Arial"/>
      <family val="2"/>
    </font>
    <font>
      <sz val="16"/>
      <color theme="0" tint="-0.249977111117893"/>
      <name val="Calibri"/>
      <family val="2"/>
      <scheme val="minor"/>
    </font>
    <font>
      <u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6"/>
      <color theme="6" tint="0.39997558519241921"/>
      <name val="Calibri"/>
      <family val="2"/>
      <scheme val="minor"/>
    </font>
    <font>
      <sz val="16"/>
      <color theme="6" tint="0.39997558519241921"/>
      <name val="Calibri"/>
      <family val="2"/>
      <scheme val="minor"/>
    </font>
    <font>
      <b/>
      <sz val="16"/>
      <name val="Symbol"/>
      <family val="1"/>
      <charset val="2"/>
    </font>
    <font>
      <sz val="16"/>
      <color theme="0" tint="-0.1499984740745262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sz val="12"/>
      <color theme="6" tint="0.39997558519241921"/>
      <name val="Arial"/>
      <family val="2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Arial"/>
      <family val="2"/>
    </font>
    <font>
      <sz val="22"/>
      <name val="Calibri"/>
      <family val="2"/>
      <scheme val="minor"/>
    </font>
    <font>
      <sz val="22"/>
      <color theme="0" tint="-0.499984740745262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22"/>
      <color theme="0" tint="-0.249977111117893"/>
      <name val="Calibri"/>
      <family val="2"/>
      <scheme val="minor"/>
    </font>
    <font>
      <b/>
      <sz val="22"/>
      <color theme="1"/>
      <name val="Aptos Narrow"/>
      <family val="2"/>
    </font>
    <font>
      <sz val="22"/>
      <color rgb="FF000000"/>
      <name val="Calibri"/>
      <family val="2"/>
      <scheme val="minor"/>
    </font>
    <font>
      <u/>
      <sz val="22"/>
      <name val="Calibri"/>
      <family val="2"/>
      <scheme val="minor"/>
    </font>
    <font>
      <sz val="22"/>
      <color theme="6" tint="0.59999389629810485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sz val="18"/>
      <color theme="0" tint="-0.499984740745262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1"/>
      <charset val="2"/>
      <scheme val="minor"/>
    </font>
    <font>
      <sz val="22"/>
      <color theme="1"/>
      <name val="Symbol"/>
      <family val="1"/>
      <charset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sz val="22"/>
      <color theme="6"/>
      <name val="Calibri"/>
      <family val="2"/>
      <scheme val="minor"/>
    </font>
    <font>
      <sz val="22"/>
      <color theme="0" tint="-0.14999847407452621"/>
      <name val="Calibri"/>
      <family val="2"/>
      <scheme val="minor"/>
    </font>
    <font>
      <sz val="22"/>
      <color theme="6"/>
      <name val="Calibri"/>
      <family val="2"/>
      <scheme val="minor"/>
    </font>
    <font>
      <i/>
      <sz val="22"/>
      <name val="Calibri"/>
      <family val="2"/>
      <scheme val="minor"/>
    </font>
    <font>
      <sz val="22"/>
      <color theme="6" tint="0.39997558519241921"/>
      <name val="Calibri"/>
      <family val="2"/>
      <scheme val="minor"/>
    </font>
    <font>
      <sz val="18"/>
      <color theme="6" tint="0.59999389629810485"/>
      <name val="Calibri"/>
      <family val="2"/>
      <scheme val="minor"/>
    </font>
    <font>
      <sz val="2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8AD8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2CA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B25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theme="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0" fillId="0" borderId="0"/>
  </cellStyleXfs>
  <cellXfs count="65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2" fillId="0" borderId="3" xfId="0" applyFont="1" applyBorder="1" applyAlignment="1">
      <alignment horizontal="left"/>
    </xf>
    <xf numFmtId="0" fontId="0" fillId="0" borderId="3" xfId="0" applyBorder="1"/>
    <xf numFmtId="0" fontId="2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2" xfId="0" applyBorder="1"/>
    <xf numFmtId="0" fontId="5" fillId="0" borderId="0" xfId="0" applyFont="1" applyAlignment="1">
      <alignment horizontal="center"/>
    </xf>
    <xf numFmtId="0" fontId="16" fillId="0" borderId="0" xfId="0" applyFont="1"/>
    <xf numFmtId="0" fontId="5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0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13" borderId="11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13" borderId="10" xfId="0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2" fontId="22" fillId="0" borderId="17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 wrapText="1"/>
    </xf>
    <xf numFmtId="0" fontId="17" fillId="0" borderId="0" xfId="0" applyFont="1"/>
    <xf numFmtId="0" fontId="27" fillId="17" borderId="4" xfId="0" applyFont="1" applyFill="1" applyBorder="1" applyAlignment="1">
      <alignment horizontal="center" vertical="center"/>
    </xf>
    <xf numFmtId="0" fontId="27" fillId="2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22" borderId="21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9" xfId="0" applyFont="1" applyBorder="1"/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/>
    </xf>
    <xf numFmtId="0" fontId="29" fillId="0" borderId="8" xfId="0" applyFont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7" fillId="17" borderId="25" xfId="0" applyFont="1" applyFill="1" applyBorder="1" applyAlignment="1">
      <alignment horizontal="center" vertical="center"/>
    </xf>
    <xf numFmtId="0" fontId="27" fillId="17" borderId="21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7" fillId="22" borderId="25" xfId="0" applyFont="1" applyFill="1" applyBorder="1" applyAlignment="1">
      <alignment horizontal="center" vertical="center"/>
    </xf>
    <xf numFmtId="0" fontId="29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6" xfId="0" applyFont="1" applyBorder="1" applyAlignment="1">
      <alignment vertical="center"/>
    </xf>
    <xf numFmtId="0" fontId="29" fillId="10" borderId="25" xfId="0" applyFont="1" applyFill="1" applyBorder="1" applyAlignment="1">
      <alignment horizontal="center" vertical="center"/>
    </xf>
    <xf numFmtId="0" fontId="29" fillId="10" borderId="26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27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/>
    </xf>
    <xf numFmtId="0" fontId="29" fillId="10" borderId="27" xfId="0" applyFont="1" applyFill="1" applyBorder="1" applyAlignment="1">
      <alignment horizontal="center" vertical="center"/>
    </xf>
    <xf numFmtId="0" fontId="29" fillId="10" borderId="25" xfId="0" applyFont="1" applyFill="1" applyBorder="1" applyAlignment="1">
      <alignment horizontal="center" vertical="center" wrapText="1"/>
    </xf>
    <xf numFmtId="0" fontId="29" fillId="10" borderId="27" xfId="0" applyFont="1" applyFill="1" applyBorder="1" applyAlignment="1">
      <alignment horizontal="center"/>
    </xf>
    <xf numFmtId="0" fontId="29" fillId="10" borderId="21" xfId="0" applyFont="1" applyFill="1" applyBorder="1" applyAlignment="1">
      <alignment horizontal="center" vertical="center" wrapText="1"/>
    </xf>
    <xf numFmtId="0" fontId="29" fillId="10" borderId="28" xfId="0" applyFont="1" applyFill="1" applyBorder="1" applyAlignment="1">
      <alignment horizontal="center" vertical="center" wrapText="1"/>
    </xf>
    <xf numFmtId="0" fontId="29" fillId="10" borderId="36" xfId="0" applyFont="1" applyFill="1" applyBorder="1" applyAlignment="1">
      <alignment horizontal="center" vertical="center"/>
    </xf>
    <xf numFmtId="0" fontId="29" fillId="10" borderId="9" xfId="0" applyFont="1" applyFill="1" applyBorder="1" applyAlignment="1">
      <alignment horizontal="center" vertical="center" wrapText="1"/>
    </xf>
    <xf numFmtId="0" fontId="29" fillId="10" borderId="9" xfId="0" applyFont="1" applyFill="1" applyBorder="1" applyAlignment="1">
      <alignment horizontal="center" vertical="center"/>
    </xf>
    <xf numFmtId="0" fontId="29" fillId="10" borderId="36" xfId="0" applyFont="1" applyFill="1" applyBorder="1" applyAlignment="1">
      <alignment horizontal="center" vertical="center" wrapText="1"/>
    </xf>
    <xf numFmtId="0" fontId="29" fillId="10" borderId="19" xfId="0" applyFont="1" applyFill="1" applyBorder="1" applyAlignment="1">
      <alignment horizontal="center" vertical="center" wrapText="1"/>
    </xf>
    <xf numFmtId="0" fontId="29" fillId="10" borderId="26" xfId="0" applyFont="1" applyFill="1" applyBorder="1" applyAlignment="1">
      <alignment horizontal="center"/>
    </xf>
    <xf numFmtId="0" fontId="31" fillId="10" borderId="9" xfId="0" applyFont="1" applyFill="1" applyBorder="1" applyAlignment="1">
      <alignment horizontal="center" vertical="center" wrapText="1"/>
    </xf>
    <xf numFmtId="0" fontId="32" fillId="10" borderId="27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/>
    </xf>
    <xf numFmtId="0" fontId="31" fillId="10" borderId="27" xfId="0" applyFont="1" applyFill="1" applyBorder="1" applyAlignment="1">
      <alignment horizontal="left" vertical="center"/>
    </xf>
    <xf numFmtId="0" fontId="29" fillId="10" borderId="28" xfId="0" applyFont="1" applyFill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27" fillId="0" borderId="2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1" fillId="10" borderId="27" xfId="0" applyFont="1" applyFill="1" applyBorder="1" applyAlignment="1">
      <alignment horizontal="center"/>
    </xf>
    <xf numFmtId="0" fontId="31" fillId="10" borderId="2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4" fillId="15" borderId="1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wrapText="1"/>
    </xf>
    <xf numFmtId="0" fontId="1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164" fontId="35" fillId="2" borderId="5" xfId="0" applyNumberFormat="1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64" fontId="19" fillId="2" borderId="5" xfId="0" applyNumberFormat="1" applyFont="1" applyFill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164" fontId="19" fillId="2" borderId="6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horizontal="center" vertical="center"/>
    </xf>
    <xf numFmtId="164" fontId="21" fillId="7" borderId="4" xfId="0" applyNumberFormat="1" applyFont="1" applyFill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20" fillId="7" borderId="4" xfId="0" applyNumberFormat="1" applyFont="1" applyFill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164" fontId="35" fillId="15" borderId="1" xfId="0" applyNumberFormat="1" applyFont="1" applyFill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19" fillId="0" borderId="0" xfId="0" applyFont="1"/>
    <xf numFmtId="0" fontId="19" fillId="0" borderId="4" xfId="0" applyFont="1" applyBorder="1"/>
    <xf numFmtId="0" fontId="20" fillId="7" borderId="21" xfId="0" applyFont="1" applyFill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21" fillId="7" borderId="21" xfId="0" applyNumberFormat="1" applyFont="1" applyFill="1" applyBorder="1" applyAlignment="1">
      <alignment horizontal="center" vertical="center"/>
    </xf>
    <xf numFmtId="164" fontId="20" fillId="7" borderId="21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35" fillId="7" borderId="15" xfId="0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" fontId="20" fillId="6" borderId="8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4" fontId="20" fillId="6" borderId="8" xfId="0" applyNumberFormat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64" fontId="20" fillId="0" borderId="8" xfId="0" applyNumberFormat="1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6" borderId="14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20" fillId="0" borderId="4" xfId="0" applyFont="1" applyBorder="1"/>
    <xf numFmtId="0" fontId="21" fillId="0" borderId="1" xfId="0" applyFont="1" applyBorder="1" applyAlignment="1">
      <alignment horizontal="center" vertical="center"/>
    </xf>
    <xf numFmtId="164" fontId="40" fillId="0" borderId="4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20" fillId="19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41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164" fontId="35" fillId="20" borderId="1" xfId="0" applyNumberFormat="1" applyFont="1" applyFill="1" applyBorder="1" applyAlignment="1">
      <alignment horizontal="center" vertical="center"/>
    </xf>
    <xf numFmtId="49" fontId="21" fillId="0" borderId="4" xfId="0" applyNumberFormat="1" applyFont="1" applyBorder="1" applyAlignment="1">
      <alignment vertical="center"/>
    </xf>
    <xf numFmtId="0" fontId="20" fillId="0" borderId="9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49" fontId="39" fillId="0" borderId="4" xfId="0" applyNumberFormat="1" applyFont="1" applyBorder="1" applyAlignment="1">
      <alignment vertical="center" wrapText="1"/>
    </xf>
    <xf numFmtId="49" fontId="39" fillId="0" borderId="4" xfId="0" applyNumberFormat="1" applyFont="1" applyBorder="1" applyAlignment="1">
      <alignment vertical="center"/>
    </xf>
    <xf numFmtId="49" fontId="21" fillId="0" borderId="4" xfId="0" applyNumberFormat="1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49" fontId="21" fillId="0" borderId="4" xfId="0" applyNumberFormat="1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49" fontId="39" fillId="0" borderId="4" xfId="0" applyNumberFormat="1" applyFont="1" applyBorder="1" applyAlignment="1">
      <alignment horizontal="left" vertical="center"/>
    </xf>
    <xf numFmtId="0" fontId="21" fillId="0" borderId="0" xfId="0" applyFont="1"/>
    <xf numFmtId="0" fontId="40" fillId="0" borderId="0" xfId="0" applyFont="1"/>
    <xf numFmtId="0" fontId="21" fillId="0" borderId="1" xfId="0" applyFont="1" applyBorder="1"/>
    <xf numFmtId="0" fontId="20" fillId="0" borderId="1" xfId="0" applyFont="1" applyBorder="1"/>
    <xf numFmtId="0" fontId="25" fillId="0" borderId="1" xfId="0" applyFont="1" applyBorder="1" applyAlignment="1">
      <alignment vertical="center" wrapText="1"/>
    </xf>
    <xf numFmtId="164" fontId="20" fillId="8" borderId="1" xfId="0" applyNumberFormat="1" applyFont="1" applyFill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/>
    </xf>
    <xf numFmtId="49" fontId="21" fillId="0" borderId="21" xfId="0" applyNumberFormat="1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0" fillId="12" borderId="21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38" fillId="4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1" fillId="7" borderId="27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39" xfId="0" applyFont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15" borderId="4" xfId="0" applyFont="1" applyFill="1" applyBorder="1" applyAlignment="1">
      <alignment horizontal="center" vertic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/>
    </xf>
    <xf numFmtId="0" fontId="19" fillId="0" borderId="27" xfId="0" applyFont="1" applyBorder="1"/>
    <xf numFmtId="0" fontId="21" fillId="0" borderId="39" xfId="0" applyFont="1" applyBorder="1" applyAlignment="1">
      <alignment horizontal="center" vertical="center"/>
    </xf>
    <xf numFmtId="0" fontId="19" fillId="9" borderId="4" xfId="0" applyFont="1" applyFill="1" applyBorder="1"/>
    <xf numFmtId="0" fontId="19" fillId="0" borderId="4" xfId="0" applyFont="1" applyBorder="1" applyAlignment="1">
      <alignment horizontal="center"/>
    </xf>
    <xf numFmtId="0" fontId="19" fillId="16" borderId="4" xfId="0" applyFont="1" applyFill="1" applyBorder="1" applyAlignment="1">
      <alignment horizontal="center"/>
    </xf>
    <xf numFmtId="0" fontId="20" fillId="0" borderId="27" xfId="0" applyFont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3" fillId="0" borderId="27" xfId="0" applyFont="1" applyBorder="1"/>
    <xf numFmtId="0" fontId="19" fillId="19" borderId="4" xfId="0" applyFont="1" applyFill="1" applyBorder="1" applyAlignment="1">
      <alignment horizontal="center" vertical="center"/>
    </xf>
    <xf numFmtId="0" fontId="19" fillId="19" borderId="27" xfId="0" applyFont="1" applyFill="1" applyBorder="1" applyAlignment="1">
      <alignment horizontal="center" vertical="center"/>
    </xf>
    <xf numFmtId="0" fontId="20" fillId="19" borderId="27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23" borderId="4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1" fillId="23" borderId="4" xfId="0" applyFont="1" applyFill="1" applyBorder="1" applyAlignment="1">
      <alignment horizontal="center" vertical="center"/>
    </xf>
    <xf numFmtId="0" fontId="20" fillId="23" borderId="21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35" fillId="15" borderId="4" xfId="0" applyFont="1" applyFill="1" applyBorder="1" applyAlignment="1">
      <alignment horizontal="center"/>
    </xf>
    <xf numFmtId="0" fontId="19" fillId="0" borderId="28" xfId="0" applyFont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/>
    </xf>
    <xf numFmtId="0" fontId="43" fillId="0" borderId="27" xfId="0" applyFont="1" applyBorder="1" applyAlignment="1">
      <alignment horizontal="center"/>
    </xf>
    <xf numFmtId="0" fontId="14" fillId="14" borderId="1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4" fontId="19" fillId="0" borderId="4" xfId="0" applyNumberFormat="1" applyFont="1" applyBorder="1"/>
    <xf numFmtId="164" fontId="19" fillId="15" borderId="4" xfId="0" applyNumberFormat="1" applyFont="1" applyFill="1" applyBorder="1" applyAlignment="1">
      <alignment horizontal="center"/>
    </xf>
    <xf numFmtId="164" fontId="20" fillId="0" borderId="4" xfId="0" applyNumberFormat="1" applyFont="1" applyBorder="1" applyAlignment="1">
      <alignment horizontal="center"/>
    </xf>
    <xf numFmtId="164" fontId="19" fillId="0" borderId="27" xfId="0" applyNumberFormat="1" applyFont="1" applyBorder="1"/>
    <xf numFmtId="164" fontId="19" fillId="9" borderId="4" xfId="0" applyNumberFormat="1" applyFont="1" applyFill="1" applyBorder="1"/>
    <xf numFmtId="164" fontId="19" fillId="0" borderId="4" xfId="0" applyNumberFormat="1" applyFont="1" applyBorder="1" applyAlignment="1">
      <alignment horizontal="center"/>
    </xf>
    <xf numFmtId="164" fontId="19" fillId="16" borderId="4" xfId="0" applyNumberFormat="1" applyFont="1" applyFill="1" applyBorder="1" applyAlignment="1">
      <alignment horizontal="center"/>
    </xf>
    <xf numFmtId="164" fontId="20" fillId="0" borderId="27" xfId="0" applyNumberFormat="1" applyFont="1" applyBorder="1" applyAlignment="1">
      <alignment horizontal="center" vertical="center"/>
    </xf>
    <xf numFmtId="164" fontId="43" fillId="0" borderId="4" xfId="0" applyNumberFormat="1" applyFont="1" applyBorder="1"/>
    <xf numFmtId="164" fontId="43" fillId="0" borderId="4" xfId="0" applyNumberFormat="1" applyFont="1" applyBorder="1" applyAlignment="1">
      <alignment horizontal="center"/>
    </xf>
    <xf numFmtId="164" fontId="42" fillId="0" borderId="4" xfId="0" applyNumberFormat="1" applyFont="1" applyBorder="1" applyAlignment="1">
      <alignment horizontal="center"/>
    </xf>
    <xf numFmtId="164" fontId="43" fillId="0" borderId="27" xfId="0" applyNumberFormat="1" applyFont="1" applyBorder="1"/>
    <xf numFmtId="164" fontId="19" fillId="19" borderId="4" xfId="0" applyNumberFormat="1" applyFont="1" applyFill="1" applyBorder="1" applyAlignment="1">
      <alignment horizontal="center" vertical="center"/>
    </xf>
    <xf numFmtId="164" fontId="19" fillId="19" borderId="27" xfId="0" applyNumberFormat="1" applyFont="1" applyFill="1" applyBorder="1" applyAlignment="1">
      <alignment horizontal="left" vertical="center"/>
    </xf>
    <xf numFmtId="164" fontId="20" fillId="19" borderId="4" xfId="0" applyNumberFormat="1" applyFont="1" applyFill="1" applyBorder="1" applyAlignment="1">
      <alignment horizontal="center" vertical="center"/>
    </xf>
    <xf numFmtId="164" fontId="20" fillId="19" borderId="27" xfId="0" applyNumberFormat="1" applyFont="1" applyFill="1" applyBorder="1" applyAlignment="1">
      <alignment horizontal="left" vertical="center"/>
    </xf>
    <xf numFmtId="164" fontId="20" fillId="6" borderId="21" xfId="0" applyNumberFormat="1" applyFont="1" applyFill="1" applyBorder="1" applyAlignment="1">
      <alignment horizontal="center" vertical="center"/>
    </xf>
    <xf numFmtId="164" fontId="19" fillId="0" borderId="21" xfId="0" applyNumberFormat="1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left" vertical="center"/>
    </xf>
    <xf numFmtId="164" fontId="21" fillId="0" borderId="27" xfId="0" applyNumberFormat="1" applyFont="1" applyBorder="1" applyAlignment="1">
      <alignment horizontal="center"/>
    </xf>
    <xf numFmtId="164" fontId="35" fillId="15" borderId="4" xfId="0" applyNumberFormat="1" applyFont="1" applyFill="1" applyBorder="1" applyAlignment="1">
      <alignment horizontal="center"/>
    </xf>
    <xf numFmtId="164" fontId="19" fillId="19" borderId="27" xfId="0" applyNumberFormat="1" applyFont="1" applyFill="1" applyBorder="1" applyAlignment="1">
      <alignment horizontal="center" vertical="center"/>
    </xf>
    <xf numFmtId="164" fontId="20" fillId="19" borderId="27" xfId="0" applyNumberFormat="1" applyFont="1" applyFill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164" fontId="19" fillId="15" borderId="4" xfId="0" applyNumberFormat="1" applyFont="1" applyFill="1" applyBorder="1" applyAlignment="1">
      <alignment horizontal="center" vertical="center"/>
    </xf>
    <xf numFmtId="164" fontId="20" fillId="23" borderId="4" xfId="0" applyNumberFormat="1" applyFont="1" applyFill="1" applyBorder="1" applyAlignment="1">
      <alignment horizontal="center" vertical="center"/>
    </xf>
    <xf numFmtId="164" fontId="20" fillId="0" borderId="27" xfId="0" applyNumberFormat="1" applyFont="1" applyBorder="1" applyAlignment="1">
      <alignment horizontal="center"/>
    </xf>
    <xf numFmtId="164" fontId="21" fillId="23" borderId="4" xfId="0" applyNumberFormat="1" applyFont="1" applyFill="1" applyBorder="1" applyAlignment="1">
      <alignment horizontal="center" vertical="center"/>
    </xf>
    <xf numFmtId="164" fontId="20" fillId="23" borderId="21" xfId="0" applyNumberFormat="1" applyFont="1" applyFill="1" applyBorder="1" applyAlignment="1">
      <alignment horizontal="center" vertical="center"/>
    </xf>
    <xf numFmtId="0" fontId="47" fillId="10" borderId="9" xfId="0" applyFont="1" applyFill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47" fillId="9" borderId="4" xfId="0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2" fillId="0" borderId="4" xfId="0" applyFont="1" applyBorder="1"/>
    <xf numFmtId="49" fontId="49" fillId="0" borderId="4" xfId="0" applyNumberFormat="1" applyFont="1" applyBorder="1" applyAlignment="1">
      <alignment horizontal="center" vertical="center" wrapText="1"/>
    </xf>
    <xf numFmtId="49" fontId="49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49" fillId="0" borderId="21" xfId="0" applyNumberFormat="1" applyFont="1" applyBorder="1" applyAlignment="1">
      <alignment horizontal="center" vertical="center" wrapText="1"/>
    </xf>
    <xf numFmtId="0" fontId="50" fillId="0" borderId="0" xfId="1"/>
    <xf numFmtId="0" fontId="50" fillId="0" borderId="0" xfId="1" applyAlignment="1">
      <alignment horizontal="left"/>
    </xf>
    <xf numFmtId="0" fontId="16" fillId="0" borderId="0" xfId="1" applyFont="1"/>
    <xf numFmtId="0" fontId="2" fillId="0" borderId="0" xfId="1" applyFont="1"/>
    <xf numFmtId="0" fontId="50" fillId="0" borderId="0" xfId="1" applyAlignment="1">
      <alignment horizontal="center" vertical="center"/>
    </xf>
    <xf numFmtId="0" fontId="12" fillId="0" borderId="0" xfId="1" applyFont="1"/>
    <xf numFmtId="0" fontId="12" fillId="0" borderId="0" xfId="1" applyFont="1" applyAlignment="1">
      <alignment horizontal="center"/>
    </xf>
    <xf numFmtId="0" fontId="5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3" fillId="0" borderId="0" xfId="1" applyFont="1" applyAlignment="1">
      <alignment horizontal="center"/>
    </xf>
    <xf numFmtId="0" fontId="6" fillId="0" borderId="0" xfId="1" applyFont="1" applyAlignment="1">
      <alignment vertical="top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1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0" fillId="0" borderId="0" xfId="1" applyAlignment="1">
      <alignment horizontal="center"/>
    </xf>
    <xf numFmtId="0" fontId="36" fillId="0" borderId="0" xfId="1" applyFont="1"/>
    <xf numFmtId="0" fontId="34" fillId="0" borderId="0" xfId="1" applyFont="1" applyAlignment="1">
      <alignment horizontal="left"/>
    </xf>
    <xf numFmtId="0" fontId="50" fillId="0" borderId="0" xfId="1" applyAlignment="1">
      <alignment wrapText="1"/>
    </xf>
    <xf numFmtId="0" fontId="36" fillId="0" borderId="0" xfId="1" applyFont="1" applyAlignment="1">
      <alignment wrapText="1"/>
    </xf>
    <xf numFmtId="0" fontId="1" fillId="0" borderId="0" xfId="1" applyFont="1"/>
    <xf numFmtId="0" fontId="34" fillId="0" borderId="0" xfId="1" applyFont="1"/>
    <xf numFmtId="0" fontId="2" fillId="24" borderId="1" xfId="0" applyFont="1" applyFill="1" applyBorder="1" applyAlignment="1">
      <alignment horizontal="center" vertical="center" wrapText="1"/>
    </xf>
    <xf numFmtId="0" fontId="14" fillId="24" borderId="1" xfId="0" applyFont="1" applyFill="1" applyBorder="1" applyAlignment="1">
      <alignment horizontal="center" vertical="center"/>
    </xf>
    <xf numFmtId="0" fontId="26" fillId="24" borderId="5" xfId="0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/>
    </xf>
    <xf numFmtId="164" fontId="20" fillId="10" borderId="4" xfId="0" applyNumberFormat="1" applyFont="1" applyFill="1" applyBorder="1" applyAlignment="1">
      <alignment horizontal="center" vertical="center"/>
    </xf>
    <xf numFmtId="0" fontId="21" fillId="26" borderId="4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21" fillId="16" borderId="4" xfId="0" applyFont="1" applyFill="1" applyBorder="1" applyAlignment="1">
      <alignment horizontal="center" vertical="center"/>
    </xf>
    <xf numFmtId="0" fontId="21" fillId="21" borderId="4" xfId="0" applyFont="1" applyFill="1" applyBorder="1" applyAlignment="1">
      <alignment horizontal="center" vertical="center"/>
    </xf>
    <xf numFmtId="0" fontId="21" fillId="19" borderId="4" xfId="0" applyFont="1" applyFill="1" applyBorder="1" applyAlignment="1">
      <alignment horizontal="center" vertical="center"/>
    </xf>
    <xf numFmtId="0" fontId="51" fillId="0" borderId="42" xfId="1" applyFont="1" applyBorder="1" applyAlignment="1">
      <alignment horizontal="center" wrapText="1"/>
    </xf>
    <xf numFmtId="0" fontId="51" fillId="0" borderId="25" xfId="1" applyFont="1" applyBorder="1" applyAlignment="1">
      <alignment horizontal="center" vertical="center" wrapText="1"/>
    </xf>
    <xf numFmtId="0" fontId="52" fillId="0" borderId="25" xfId="1" applyFont="1" applyBorder="1" applyAlignment="1">
      <alignment horizontal="center" vertical="center" wrapText="1"/>
    </xf>
    <xf numFmtId="0" fontId="51" fillId="8" borderId="25" xfId="1" applyFont="1" applyFill="1" applyBorder="1" applyAlignment="1">
      <alignment horizontal="center" vertical="center" wrapText="1"/>
    </xf>
    <xf numFmtId="0" fontId="53" fillId="9" borderId="25" xfId="1" applyFont="1" applyFill="1" applyBorder="1" applyAlignment="1">
      <alignment horizontal="center" vertical="center" wrapText="1"/>
    </xf>
    <xf numFmtId="0" fontId="53" fillId="4" borderId="25" xfId="1" applyFont="1" applyFill="1" applyBorder="1" applyAlignment="1">
      <alignment horizontal="center" vertical="center" wrapText="1"/>
    </xf>
    <xf numFmtId="0" fontId="54" fillId="15" borderId="25" xfId="1" applyFont="1" applyFill="1" applyBorder="1" applyAlignment="1">
      <alignment horizontal="center" vertical="center" wrapText="1"/>
    </xf>
    <xf numFmtId="0" fontId="55" fillId="4" borderId="25" xfId="1" applyFont="1" applyFill="1" applyBorder="1" applyAlignment="1">
      <alignment horizontal="center" vertical="center" wrapText="1"/>
    </xf>
    <xf numFmtId="0" fontId="51" fillId="0" borderId="26" xfId="1" applyFont="1" applyBorder="1" applyAlignment="1">
      <alignment horizontal="center" vertical="center" wrapText="1"/>
    </xf>
    <xf numFmtId="0" fontId="51" fillId="0" borderId="39" xfId="1" applyFont="1" applyBorder="1" applyAlignment="1">
      <alignment horizontal="center" vertical="center"/>
    </xf>
    <xf numFmtId="0" fontId="53" fillId="0" borderId="4" xfId="1" applyFont="1" applyBorder="1" applyAlignment="1">
      <alignment horizontal="center" vertical="center"/>
    </xf>
    <xf numFmtId="0" fontId="51" fillId="4" borderId="4" xfId="1" applyFont="1" applyFill="1" applyBorder="1" applyAlignment="1">
      <alignment horizontal="center" vertical="center"/>
    </xf>
    <xf numFmtId="49" fontId="56" fillId="0" borderId="4" xfId="1" applyNumberFormat="1" applyFont="1" applyBorder="1" applyAlignment="1">
      <alignment horizontal="center" vertical="center"/>
    </xf>
    <xf numFmtId="0" fontId="53" fillId="0" borderId="4" xfId="1" applyFont="1" applyBorder="1" applyAlignment="1">
      <alignment vertical="center"/>
    </xf>
    <xf numFmtId="0" fontId="55" fillId="0" borderId="4" xfId="1" applyFont="1" applyBorder="1" applyAlignment="1">
      <alignment vertical="center"/>
    </xf>
    <xf numFmtId="164" fontId="53" fillId="11" borderId="4" xfId="1" applyNumberFormat="1" applyFont="1" applyFill="1" applyBorder="1" applyAlignment="1">
      <alignment horizontal="center" vertical="center"/>
    </xf>
    <xf numFmtId="0" fontId="52" fillId="7" borderId="4" xfId="1" applyFont="1" applyFill="1" applyBorder="1" applyAlignment="1">
      <alignment horizontal="center" vertical="center"/>
    </xf>
    <xf numFmtId="164" fontId="52" fillId="0" borderId="4" xfId="1" applyNumberFormat="1" applyFont="1" applyBorder="1" applyAlignment="1">
      <alignment horizontal="center" vertical="center"/>
    </xf>
    <xf numFmtId="164" fontId="53" fillId="0" borderId="4" xfId="1" applyNumberFormat="1" applyFont="1" applyBorder="1" applyAlignment="1">
      <alignment horizontal="center" vertical="center"/>
    </xf>
    <xf numFmtId="0" fontId="51" fillId="7" borderId="27" xfId="1" applyFont="1" applyFill="1" applyBorder="1" applyAlignment="1">
      <alignment horizontal="center" vertical="center"/>
    </xf>
    <xf numFmtId="0" fontId="57" fillId="4" borderId="4" xfId="1" applyFont="1" applyFill="1" applyBorder="1" applyAlignment="1">
      <alignment horizontal="center" vertical="center" wrapText="1"/>
    </xf>
    <xf numFmtId="49" fontId="56" fillId="0" borderId="4" xfId="1" applyNumberFormat="1" applyFont="1" applyBorder="1" applyAlignment="1">
      <alignment horizontal="center" vertical="center" wrapText="1"/>
    </xf>
    <xf numFmtId="0" fontId="55" fillId="0" borderId="4" xfId="1" applyFont="1" applyBorder="1" applyAlignment="1">
      <alignment horizontal="center" vertical="center"/>
    </xf>
    <xf numFmtId="0" fontId="57" fillId="16" borderId="4" xfId="1" applyFont="1" applyFill="1" applyBorder="1" applyAlignment="1">
      <alignment horizontal="center" vertical="center" wrapText="1"/>
    </xf>
    <xf numFmtId="0" fontId="51" fillId="16" borderId="4" xfId="1" applyFont="1" applyFill="1" applyBorder="1" applyAlignment="1">
      <alignment horizontal="center" vertical="center"/>
    </xf>
    <xf numFmtId="164" fontId="55" fillId="11" borderId="4" xfId="1" applyNumberFormat="1" applyFont="1" applyFill="1" applyBorder="1" applyAlignment="1">
      <alignment horizontal="center" vertical="center"/>
    </xf>
    <xf numFmtId="164" fontId="58" fillId="0" borderId="4" xfId="1" applyNumberFormat="1" applyFont="1" applyBorder="1" applyAlignment="1">
      <alignment horizontal="center" vertical="center"/>
    </xf>
    <xf numFmtId="0" fontId="55" fillId="16" borderId="4" xfId="1" applyFont="1" applyFill="1" applyBorder="1" applyAlignment="1">
      <alignment horizontal="center" vertical="center"/>
    </xf>
    <xf numFmtId="0" fontId="53" fillId="0" borderId="4" xfId="1" applyFont="1" applyBorder="1" applyAlignment="1">
      <alignment horizontal="left" vertical="center"/>
    </xf>
    <xf numFmtId="0" fontId="58" fillId="0" borderId="4" xfId="1" applyFont="1" applyBorder="1" applyAlignment="1">
      <alignment vertical="center"/>
    </xf>
    <xf numFmtId="0" fontId="59" fillId="4" borderId="4" xfId="1" applyFont="1" applyFill="1" applyBorder="1" applyAlignment="1">
      <alignment horizontal="center" vertical="center"/>
    </xf>
    <xf numFmtId="0" fontId="55" fillId="4" borderId="4" xfId="1" applyFont="1" applyFill="1" applyBorder="1" applyAlignment="1">
      <alignment horizontal="center" vertical="center"/>
    </xf>
    <xf numFmtId="164" fontId="55" fillId="0" borderId="4" xfId="1" applyNumberFormat="1" applyFont="1" applyBorder="1" applyAlignment="1">
      <alignment horizontal="center" vertical="center"/>
    </xf>
    <xf numFmtId="0" fontId="52" fillId="0" borderId="4" xfId="1" applyFont="1" applyBorder="1" applyAlignment="1">
      <alignment horizontal="center" vertical="center"/>
    </xf>
    <xf numFmtId="0" fontId="53" fillId="0" borderId="4" xfId="1" applyFont="1" applyBorder="1"/>
    <xf numFmtId="0" fontId="51" fillId="7" borderId="4" xfId="1" applyFont="1" applyFill="1" applyBorder="1" applyAlignment="1">
      <alignment horizontal="center" vertical="center"/>
    </xf>
    <xf numFmtId="0" fontId="51" fillId="0" borderId="4" xfId="1" applyFont="1" applyBorder="1"/>
    <xf numFmtId="0" fontId="55" fillId="0" borderId="4" xfId="1" applyFont="1" applyBorder="1" applyAlignment="1">
      <alignment vertical="center" wrapText="1"/>
    </xf>
    <xf numFmtId="0" fontId="58" fillId="0" borderId="4" xfId="1" applyFont="1" applyBorder="1" applyAlignment="1">
      <alignment vertical="center" wrapText="1"/>
    </xf>
    <xf numFmtId="0" fontId="51" fillId="18" borderId="39" xfId="1" applyFont="1" applyFill="1" applyBorder="1" applyAlignment="1">
      <alignment horizontal="center" vertical="center"/>
    </xf>
    <xf numFmtId="0" fontId="52" fillId="4" borderId="4" xfId="1" applyFont="1" applyFill="1" applyBorder="1" applyAlignment="1">
      <alignment horizontal="center" vertical="center" wrapText="1"/>
    </xf>
    <xf numFmtId="0" fontId="51" fillId="4" borderId="4" xfId="1" applyFont="1" applyFill="1" applyBorder="1" applyAlignment="1">
      <alignment horizontal="center" vertical="center" wrapText="1"/>
    </xf>
    <xf numFmtId="0" fontId="55" fillId="0" borderId="4" xfId="1" applyFont="1" applyBorder="1" applyAlignment="1">
      <alignment horizontal="center" vertical="center" wrapText="1"/>
    </xf>
    <xf numFmtId="0" fontId="57" fillId="0" borderId="4" xfId="1" applyFont="1" applyBorder="1" applyAlignment="1">
      <alignment horizontal="center" vertical="center" wrapText="1"/>
    </xf>
    <xf numFmtId="164" fontId="52" fillId="4" borderId="4" xfId="1" applyNumberFormat="1" applyFont="1" applyFill="1" applyBorder="1" applyAlignment="1">
      <alignment horizontal="center" vertical="center" wrapText="1"/>
    </xf>
    <xf numFmtId="0" fontId="52" fillId="0" borderId="39" xfId="1" applyFont="1" applyBorder="1" applyAlignment="1">
      <alignment horizontal="center" vertical="center"/>
    </xf>
    <xf numFmtId="0" fontId="60" fillId="0" borderId="4" xfId="1" applyFont="1" applyBorder="1" applyAlignment="1">
      <alignment vertical="center" wrapText="1"/>
    </xf>
    <xf numFmtId="0" fontId="51" fillId="0" borderId="27" xfId="1" applyFont="1" applyBorder="1" applyAlignment="1">
      <alignment horizontal="center" vertical="center"/>
    </xf>
    <xf numFmtId="0" fontId="55" fillId="0" borderId="4" xfId="1" applyFont="1" applyBorder="1"/>
    <xf numFmtId="0" fontId="58" fillId="0" borderId="4" xfId="1" applyFont="1" applyBorder="1"/>
    <xf numFmtId="0" fontId="52" fillId="4" borderId="4" xfId="1" applyFont="1" applyFill="1" applyBorder="1" applyAlignment="1">
      <alignment horizontal="center"/>
    </xf>
    <xf numFmtId="49" fontId="56" fillId="0" borderId="4" xfId="0" applyNumberFormat="1" applyFont="1" applyBorder="1" applyAlignment="1">
      <alignment horizontal="center" vertical="center"/>
    </xf>
    <xf numFmtId="0" fontId="51" fillId="16" borderId="4" xfId="1" applyFont="1" applyFill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/>
    </xf>
    <xf numFmtId="164" fontId="58" fillId="0" borderId="4" xfId="1" applyNumberFormat="1" applyFont="1" applyBorder="1" applyAlignment="1">
      <alignment horizontal="center" vertical="center" wrapText="1"/>
    </xf>
    <xf numFmtId="164" fontId="53" fillId="9" borderId="4" xfId="1" applyNumberFormat="1" applyFont="1" applyFill="1" applyBorder="1" applyAlignment="1">
      <alignment horizontal="center" vertical="center"/>
    </xf>
    <xf numFmtId="0" fontId="51" fillId="0" borderId="40" xfId="1" applyFont="1" applyBorder="1" applyAlignment="1">
      <alignment horizontal="center" vertical="center"/>
    </xf>
    <xf numFmtId="0" fontId="53" fillId="0" borderId="21" xfId="1" applyFont="1" applyBorder="1" applyAlignment="1">
      <alignment horizontal="center" vertical="center"/>
    </xf>
    <xf numFmtId="49" fontId="56" fillId="0" borderId="21" xfId="1" applyNumberFormat="1" applyFont="1" applyBorder="1" applyAlignment="1">
      <alignment horizontal="center" vertical="center" wrapText="1"/>
    </xf>
    <xf numFmtId="0" fontId="60" fillId="0" borderId="21" xfId="1" applyFont="1" applyBorder="1" applyAlignment="1">
      <alignment vertical="center" wrapText="1"/>
    </xf>
    <xf numFmtId="164" fontId="52" fillId="0" borderId="21" xfId="1" applyNumberFormat="1" applyFont="1" applyBorder="1" applyAlignment="1">
      <alignment horizontal="center" vertical="center"/>
    </xf>
    <xf numFmtId="164" fontId="53" fillId="0" borderId="21" xfId="1" applyNumberFormat="1" applyFont="1" applyBorder="1" applyAlignment="1">
      <alignment horizontal="center" vertical="center"/>
    </xf>
    <xf numFmtId="0" fontId="51" fillId="0" borderId="21" xfId="1" applyFont="1" applyBorder="1" applyAlignment="1">
      <alignment horizontal="center" vertical="center"/>
    </xf>
    <xf numFmtId="0" fontId="53" fillId="0" borderId="37" xfId="1" applyFont="1" applyBorder="1"/>
    <xf numFmtId="0" fontId="53" fillId="0" borderId="22" xfId="1" applyFont="1" applyBorder="1" applyAlignment="1">
      <alignment vertical="center"/>
    </xf>
    <xf numFmtId="0" fontId="53" fillId="0" borderId="22" xfId="1" applyFont="1" applyBorder="1"/>
    <xf numFmtId="0" fontId="53" fillId="0" borderId="25" xfId="1" applyFont="1" applyBorder="1" applyAlignment="1">
      <alignment horizontal="left"/>
    </xf>
    <xf numFmtId="164" fontId="51" fillId="0" borderId="46" xfId="1" applyNumberFormat="1" applyFont="1" applyBorder="1" applyAlignment="1">
      <alignment horizontal="center" vertical="center"/>
    </xf>
    <xf numFmtId="164" fontId="53" fillId="0" borderId="25" xfId="1" applyNumberFormat="1" applyFont="1" applyBorder="1" applyAlignment="1">
      <alignment horizontal="center" vertical="center"/>
    </xf>
    <xf numFmtId="164" fontId="51" fillId="19" borderId="25" xfId="1" applyNumberFormat="1" applyFont="1" applyFill="1" applyBorder="1" applyAlignment="1">
      <alignment horizontal="center" vertical="center"/>
    </xf>
    <xf numFmtId="164" fontId="55" fillId="0" borderId="31" xfId="1" applyNumberFormat="1" applyFont="1" applyBorder="1" applyAlignment="1">
      <alignment horizontal="center" vertical="center"/>
    </xf>
    <xf numFmtId="164" fontId="51" fillId="0" borderId="25" xfId="1" applyNumberFormat="1" applyFont="1" applyBorder="1" applyAlignment="1">
      <alignment horizontal="center" vertical="center"/>
    </xf>
    <xf numFmtId="0" fontId="53" fillId="0" borderId="46" xfId="1" applyFont="1" applyBorder="1" applyAlignment="1">
      <alignment horizontal="center" vertical="center"/>
    </xf>
    <xf numFmtId="0" fontId="51" fillId="7" borderId="32" xfId="1" applyFont="1" applyFill="1" applyBorder="1" applyAlignment="1">
      <alignment horizontal="center" vertical="center"/>
    </xf>
    <xf numFmtId="0" fontId="51" fillId="13" borderId="47" xfId="1" applyFont="1" applyFill="1" applyBorder="1" applyAlignment="1">
      <alignment horizontal="left"/>
    </xf>
    <xf numFmtId="0" fontId="62" fillId="13" borderId="10" xfId="1" applyFont="1" applyFill="1" applyBorder="1" applyAlignment="1">
      <alignment horizontal="left" vertical="center"/>
    </xf>
    <xf numFmtId="164" fontId="51" fillId="0" borderId="9" xfId="1" applyNumberFormat="1" applyFont="1" applyBorder="1" applyAlignment="1">
      <alignment horizontal="center" vertical="center"/>
    </xf>
    <xf numFmtId="0" fontId="51" fillId="19" borderId="4" xfId="1" applyFont="1" applyFill="1" applyBorder="1" applyAlignment="1">
      <alignment horizontal="center" vertical="center"/>
    </xf>
    <xf numFmtId="164" fontId="51" fillId="0" borderId="4" xfId="1" applyNumberFormat="1" applyFont="1" applyBorder="1" applyAlignment="1">
      <alignment horizontal="center" vertical="center"/>
    </xf>
    <xf numFmtId="0" fontId="53" fillId="0" borderId="48" xfId="1" applyFont="1" applyBorder="1"/>
    <xf numFmtId="0" fontId="53" fillId="0" borderId="17" xfId="1" applyFont="1" applyBorder="1" applyAlignment="1">
      <alignment vertical="center"/>
    </xf>
    <xf numFmtId="0" fontId="53" fillId="0" borderId="17" xfId="1" applyFont="1" applyBorder="1"/>
    <xf numFmtId="0" fontId="53" fillId="0" borderId="21" xfId="1" applyFont="1" applyBorder="1" applyAlignment="1">
      <alignment horizontal="left"/>
    </xf>
    <xf numFmtId="164" fontId="51" fillId="0" borderId="19" xfId="1" applyNumberFormat="1" applyFont="1" applyBorder="1" applyAlignment="1">
      <alignment horizontal="center" vertical="center"/>
    </xf>
    <xf numFmtId="164" fontId="51" fillId="6" borderId="21" xfId="1" applyNumberFormat="1" applyFont="1" applyFill="1" applyBorder="1" applyAlignment="1">
      <alignment horizontal="center" vertical="center"/>
    </xf>
    <xf numFmtId="164" fontId="51" fillId="0" borderId="21" xfId="1" applyNumberFormat="1" applyFont="1" applyBorder="1" applyAlignment="1">
      <alignment horizontal="center" vertical="center"/>
    </xf>
    <xf numFmtId="0" fontId="52" fillId="0" borderId="21" xfId="1" applyFont="1" applyBorder="1" applyAlignment="1">
      <alignment horizontal="center" vertical="center"/>
    </xf>
    <xf numFmtId="0" fontId="51" fillId="6" borderId="21" xfId="1" applyFont="1" applyFill="1" applyBorder="1" applyAlignment="1">
      <alignment horizontal="center" vertical="center"/>
    </xf>
    <xf numFmtId="0" fontId="51" fillId="0" borderId="28" xfId="1" applyFont="1" applyBorder="1" applyAlignment="1">
      <alignment horizontal="center" vertical="center"/>
    </xf>
    <xf numFmtId="0" fontId="63" fillId="0" borderId="25" xfId="1" applyFont="1" applyBorder="1" applyAlignment="1">
      <alignment horizontal="center" vertical="center" wrapText="1"/>
    </xf>
    <xf numFmtId="0" fontId="64" fillId="16" borderId="25" xfId="1" applyFont="1" applyFill="1" applyBorder="1" applyAlignment="1">
      <alignment horizontal="center" vertical="center" wrapText="1"/>
    </xf>
    <xf numFmtId="0" fontId="65" fillId="0" borderId="0" xfId="1" applyFont="1"/>
    <xf numFmtId="0" fontId="66" fillId="0" borderId="0" xfId="1" applyFont="1"/>
    <xf numFmtId="0" fontId="67" fillId="0" borderId="0" xfId="1" applyFont="1"/>
    <xf numFmtId="0" fontId="65" fillId="0" borderId="0" xfId="1" applyFont="1" applyAlignment="1">
      <alignment wrapText="1"/>
    </xf>
    <xf numFmtId="0" fontId="65" fillId="0" borderId="0" xfId="1" applyFont="1" applyAlignment="1">
      <alignment horizontal="left"/>
    </xf>
    <xf numFmtId="0" fontId="66" fillId="0" borderId="0" xfId="1" applyFont="1" applyAlignment="1">
      <alignment horizontal="left"/>
    </xf>
    <xf numFmtId="0" fontId="53" fillId="0" borderId="0" xfId="1" applyFont="1"/>
    <xf numFmtId="0" fontId="54" fillId="2" borderId="25" xfId="1" applyFont="1" applyFill="1" applyBorder="1" applyAlignment="1">
      <alignment horizontal="center" vertical="center" wrapText="1"/>
    </xf>
    <xf numFmtId="0" fontId="53" fillId="2" borderId="4" xfId="1" applyFont="1" applyFill="1" applyBorder="1" applyAlignment="1">
      <alignment horizontal="center" vertical="center"/>
    </xf>
    <xf numFmtId="0" fontId="52" fillId="16" borderId="4" xfId="1" applyFont="1" applyFill="1" applyBorder="1" applyAlignment="1">
      <alignment horizontal="center" vertical="center" wrapText="1"/>
    </xf>
    <xf numFmtId="0" fontId="57" fillId="19" borderId="4" xfId="1" applyFont="1" applyFill="1" applyBorder="1" applyAlignment="1">
      <alignment horizontal="center" vertical="center" wrapText="1"/>
    </xf>
    <xf numFmtId="0" fontId="52" fillId="19" borderId="4" xfId="1" applyFont="1" applyFill="1" applyBorder="1" applyAlignment="1">
      <alignment horizontal="center" vertical="center"/>
    </xf>
    <xf numFmtId="0" fontId="51" fillId="0" borderId="4" xfId="1" applyFont="1" applyBorder="1" applyAlignment="1">
      <alignment horizontal="center" vertical="center"/>
    </xf>
    <xf numFmtId="0" fontId="53" fillId="0" borderId="31" xfId="1" applyFont="1" applyBorder="1" applyAlignment="1">
      <alignment horizontal="center" vertical="center"/>
    </xf>
    <xf numFmtId="0" fontId="51" fillId="0" borderId="4" xfId="1" applyFont="1" applyBorder="1" applyAlignment="1">
      <alignment horizontal="left" vertical="center"/>
    </xf>
    <xf numFmtId="0" fontId="51" fillId="0" borderId="21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left" vertical="center"/>
    </xf>
    <xf numFmtId="0" fontId="51" fillId="0" borderId="16" xfId="1" applyFont="1" applyBorder="1" applyAlignment="1">
      <alignment horizontal="left"/>
    </xf>
    <xf numFmtId="0" fontId="53" fillId="0" borderId="16" xfId="1" applyFont="1" applyBorder="1" applyAlignment="1">
      <alignment horizontal="center" vertical="center"/>
    </xf>
    <xf numFmtId="0" fontId="51" fillId="14" borderId="21" xfId="1" applyFont="1" applyFill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 wrapText="1"/>
    </xf>
    <xf numFmtId="0" fontId="72" fillId="0" borderId="4" xfId="1" applyFont="1" applyBorder="1" applyAlignment="1">
      <alignment horizontal="center" vertical="center"/>
    </xf>
    <xf numFmtId="164" fontId="71" fillId="0" borderId="21" xfId="1" applyNumberFormat="1" applyFont="1" applyBorder="1" applyAlignment="1">
      <alignment horizontal="center" vertical="center"/>
    </xf>
    <xf numFmtId="0" fontId="74" fillId="0" borderId="4" xfId="1" applyFont="1" applyBorder="1" applyAlignment="1">
      <alignment horizontal="center" vertical="center" wrapText="1"/>
    </xf>
    <xf numFmtId="0" fontId="52" fillId="4" borderId="4" xfId="1" applyFont="1" applyFill="1" applyBorder="1" applyAlignment="1">
      <alignment horizontal="center" vertical="center"/>
    </xf>
    <xf numFmtId="164" fontId="76" fillId="11" borderId="4" xfId="1" applyNumberFormat="1" applyFont="1" applyFill="1" applyBorder="1" applyAlignment="1">
      <alignment horizontal="center" vertical="center"/>
    </xf>
    <xf numFmtId="0" fontId="76" fillId="2" borderId="4" xfId="1" applyFont="1" applyFill="1" applyBorder="1" applyAlignment="1">
      <alignment horizontal="center" vertical="center"/>
    </xf>
    <xf numFmtId="0" fontId="60" fillId="8" borderId="4" xfId="1" applyFont="1" applyFill="1" applyBorder="1" applyAlignment="1">
      <alignment horizontal="center" vertical="center" wrapText="1"/>
    </xf>
    <xf numFmtId="0" fontId="53" fillId="20" borderId="4" xfId="1" applyFont="1" applyFill="1" applyBorder="1" applyAlignment="1">
      <alignment horizontal="right" vertical="center"/>
    </xf>
    <xf numFmtId="0" fontId="60" fillId="0" borderId="4" xfId="1" applyFont="1" applyBorder="1" applyAlignment="1">
      <alignment horizontal="right" vertical="center" wrapText="1"/>
    </xf>
    <xf numFmtId="0" fontId="53" fillId="2" borderId="4" xfId="1" applyFont="1" applyFill="1" applyBorder="1" applyAlignment="1">
      <alignment horizontal="right" vertical="center"/>
    </xf>
    <xf numFmtId="0" fontId="53" fillId="11" borderId="4" xfId="1" applyFont="1" applyFill="1" applyBorder="1" applyAlignment="1">
      <alignment horizontal="right" vertical="center"/>
    </xf>
    <xf numFmtId="0" fontId="60" fillId="2" borderId="4" xfId="1" applyFont="1" applyFill="1" applyBorder="1" applyAlignment="1">
      <alignment horizontal="right" vertical="center" wrapText="1"/>
    </xf>
    <xf numFmtId="0" fontId="53" fillId="8" borderId="4" xfId="1" applyFont="1" applyFill="1" applyBorder="1" applyAlignment="1">
      <alignment horizontal="right" vertical="center"/>
    </xf>
    <xf numFmtId="0" fontId="60" fillId="11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right" vertical="center"/>
    </xf>
    <xf numFmtId="0" fontId="60" fillId="8" borderId="4" xfId="1" applyFont="1" applyFill="1" applyBorder="1" applyAlignment="1">
      <alignment horizontal="right" vertical="center" wrapText="1"/>
    </xf>
    <xf numFmtId="0" fontId="60" fillId="2" borderId="21" xfId="1" applyFont="1" applyFill="1" applyBorder="1" applyAlignment="1">
      <alignment horizontal="right" vertical="center" wrapText="1"/>
    </xf>
    <xf numFmtId="0" fontId="53" fillId="16" borderId="4" xfId="1" applyFont="1" applyFill="1" applyBorder="1" applyAlignment="1">
      <alignment horizontal="left" vertical="center"/>
    </xf>
    <xf numFmtId="0" fontId="55" fillId="8" borderId="4" xfId="1" applyFont="1" applyFill="1" applyBorder="1" applyAlignment="1">
      <alignment horizontal="left" vertical="center" wrapText="1"/>
    </xf>
    <xf numFmtId="0" fontId="53" fillId="6" borderId="4" xfId="1" applyFont="1" applyFill="1" applyBorder="1" applyAlignment="1">
      <alignment horizontal="right" vertical="center"/>
    </xf>
    <xf numFmtId="0" fontId="62" fillId="13" borderId="18" xfId="1" applyFont="1" applyFill="1" applyBorder="1" applyAlignment="1">
      <alignment horizontal="left"/>
    </xf>
    <xf numFmtId="0" fontId="53" fillId="13" borderId="4" xfId="1" applyFont="1" applyFill="1" applyBorder="1" applyAlignment="1">
      <alignment horizontal="left"/>
    </xf>
    <xf numFmtId="164" fontId="55" fillId="2" borderId="4" xfId="1" applyNumberFormat="1" applyFont="1" applyFill="1" applyBorder="1" applyAlignment="1">
      <alignment horizontal="center" vertical="center"/>
    </xf>
    <xf numFmtId="164" fontId="70" fillId="0" borderId="4" xfId="1" applyNumberFormat="1" applyFont="1" applyBorder="1" applyAlignment="1">
      <alignment horizontal="center" vertical="center"/>
    </xf>
    <xf numFmtId="0" fontId="52" fillId="25" borderId="4" xfId="1" applyFont="1" applyFill="1" applyBorder="1" applyAlignment="1">
      <alignment horizontal="center" vertical="center"/>
    </xf>
    <xf numFmtId="0" fontId="57" fillId="25" borderId="21" xfId="1" applyFont="1" applyFill="1" applyBorder="1" applyAlignment="1">
      <alignment horizontal="center" vertical="center" wrapText="1"/>
    </xf>
    <xf numFmtId="0" fontId="51" fillId="27" borderId="4" xfId="1" applyFont="1" applyFill="1" applyBorder="1" applyAlignment="1">
      <alignment horizontal="center" vertical="center"/>
    </xf>
    <xf numFmtId="0" fontId="51" fillId="27" borderId="16" xfId="1" applyFont="1" applyFill="1" applyBorder="1" applyAlignment="1">
      <alignment horizontal="center" vertical="center"/>
    </xf>
    <xf numFmtId="0" fontId="51" fillId="4" borderId="21" xfId="1" applyFont="1" applyFill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/>
    </xf>
    <xf numFmtId="0" fontId="55" fillId="11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center" vertical="center"/>
    </xf>
    <xf numFmtId="0" fontId="60" fillId="2" borderId="4" xfId="1" applyFont="1" applyFill="1" applyBorder="1" applyAlignment="1">
      <alignment horizontal="center" vertical="center" wrapText="1"/>
    </xf>
    <xf numFmtId="0" fontId="55" fillId="2" borderId="21" xfId="1" applyFont="1" applyFill="1" applyBorder="1" applyAlignment="1">
      <alignment horizontal="center" vertical="center" wrapText="1"/>
    </xf>
    <xf numFmtId="164" fontId="70" fillId="8" borderId="4" xfId="1" applyNumberFormat="1" applyFont="1" applyFill="1" applyBorder="1" applyAlignment="1">
      <alignment horizontal="center" vertical="center"/>
    </xf>
    <xf numFmtId="0" fontId="73" fillId="0" borderId="4" xfId="1" applyFont="1" applyBorder="1" applyAlignment="1">
      <alignment horizontal="center" vertical="center"/>
    </xf>
    <xf numFmtId="0" fontId="53" fillId="0" borderId="4" xfId="1" applyFont="1" applyBorder="1" applyAlignment="1">
      <alignment horizontal="right" vertical="center"/>
    </xf>
    <xf numFmtId="49" fontId="77" fillId="0" borderId="4" xfId="1" applyNumberFormat="1" applyFont="1" applyBorder="1" applyAlignment="1">
      <alignment horizontal="center" vertical="center"/>
    </xf>
    <xf numFmtId="0" fontId="53" fillId="0" borderId="4" xfId="1" applyFont="1" applyBorder="1" applyAlignment="1">
      <alignment horizontal="center"/>
    </xf>
    <xf numFmtId="49" fontId="75" fillId="0" borderId="4" xfId="1" applyNumberFormat="1" applyFont="1" applyBorder="1" applyAlignment="1">
      <alignment horizontal="center" vertical="center"/>
    </xf>
    <xf numFmtId="164" fontId="52" fillId="8" borderId="4" xfId="1" applyNumberFormat="1" applyFont="1" applyFill="1" applyBorder="1" applyAlignment="1">
      <alignment horizontal="center" vertical="center"/>
    </xf>
    <xf numFmtId="0" fontId="57" fillId="0" borderId="4" xfId="1" applyFont="1" applyBorder="1" applyAlignment="1">
      <alignment horizontal="center" vertical="center"/>
    </xf>
    <xf numFmtId="0" fontId="62" fillId="0" borderId="4" xfId="1" applyFont="1" applyBorder="1" applyAlignment="1">
      <alignment horizontal="center" vertical="center"/>
    </xf>
    <xf numFmtId="0" fontId="51" fillId="0" borderId="44" xfId="1" applyFont="1" applyBorder="1" applyAlignment="1">
      <alignment horizontal="center" wrapText="1"/>
    </xf>
    <xf numFmtId="0" fontId="52" fillId="0" borderId="16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center" vertical="center" wrapText="1"/>
    </xf>
    <xf numFmtId="0" fontId="53" fillId="0" borderId="16" xfId="1" applyFont="1" applyBorder="1" applyAlignment="1">
      <alignment horizontal="center" vertical="center" wrapText="1"/>
    </xf>
    <xf numFmtId="0" fontId="54" fillId="0" borderId="16" xfId="1" applyFont="1" applyBorder="1" applyAlignment="1">
      <alignment horizontal="center" vertical="center" wrapText="1"/>
    </xf>
    <xf numFmtId="0" fontId="55" fillId="0" borderId="16" xfId="1" applyFont="1" applyBorder="1" applyAlignment="1">
      <alignment horizontal="center" vertical="center" wrapText="1"/>
    </xf>
    <xf numFmtId="0" fontId="63" fillId="0" borderId="16" xfId="1" applyFont="1" applyBorder="1" applyAlignment="1">
      <alignment horizontal="center" vertical="center" wrapText="1"/>
    </xf>
    <xf numFmtId="0" fontId="64" fillId="0" borderId="16" xfId="1" applyFont="1" applyBorder="1" applyAlignment="1">
      <alignment horizontal="center" vertical="center" wrapText="1"/>
    </xf>
    <xf numFmtId="0" fontId="51" fillId="0" borderId="49" xfId="1" applyFont="1" applyBorder="1" applyAlignment="1">
      <alignment horizontal="center" vertical="center" wrapText="1"/>
    </xf>
    <xf numFmtId="0" fontId="62" fillId="0" borderId="4" xfId="1" applyFont="1" applyBorder="1" applyAlignment="1">
      <alignment horizontal="center" vertical="center" wrapText="1"/>
    </xf>
    <xf numFmtId="0" fontId="58" fillId="0" borderId="0" xfId="1" applyFont="1" applyAlignment="1">
      <alignment vertical="center"/>
    </xf>
    <xf numFmtId="0" fontId="52" fillId="0" borderId="4" xfId="1" applyFont="1" applyBorder="1" applyAlignment="1">
      <alignment horizontal="center" vertical="center" wrapText="1"/>
    </xf>
    <xf numFmtId="0" fontId="51" fillId="0" borderId="4" xfId="1" applyFont="1" applyBorder="1" applyAlignment="1">
      <alignment horizontal="center" vertical="center" wrapText="1"/>
    </xf>
    <xf numFmtId="164" fontId="52" fillId="0" borderId="4" xfId="1" applyNumberFormat="1" applyFont="1" applyBorder="1" applyAlignment="1">
      <alignment horizontal="center" vertical="center" wrapText="1"/>
    </xf>
    <xf numFmtId="0" fontId="60" fillId="0" borderId="4" xfId="1" applyFont="1" applyBorder="1" applyAlignment="1">
      <alignment horizontal="center" vertical="center" wrapText="1"/>
    </xf>
    <xf numFmtId="0" fontId="78" fillId="0" borderId="4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/>
    </xf>
    <xf numFmtId="0" fontId="60" fillId="0" borderId="4" xfId="1" applyFont="1" applyBorder="1" applyAlignment="1">
      <alignment horizontal="left" vertical="center" wrapText="1"/>
    </xf>
    <xf numFmtId="0" fontId="55" fillId="0" borderId="4" xfId="1" applyFont="1" applyBorder="1" applyAlignment="1">
      <alignment horizontal="right" vertical="center" wrapText="1"/>
    </xf>
    <xf numFmtId="0" fontId="55" fillId="0" borderId="4" xfId="1" applyFont="1" applyBorder="1" applyAlignment="1">
      <alignment horizontal="left" vertical="center" wrapText="1"/>
    </xf>
    <xf numFmtId="164" fontId="70" fillId="0" borderId="4" xfId="1" applyNumberFormat="1" applyFont="1" applyBorder="1" applyAlignment="1">
      <alignment horizontal="center" vertical="center" wrapText="1"/>
    </xf>
    <xf numFmtId="164" fontId="71" fillId="0" borderId="4" xfId="1" applyNumberFormat="1" applyFont="1" applyBorder="1" applyAlignment="1">
      <alignment horizontal="center" vertical="center"/>
    </xf>
    <xf numFmtId="0" fontId="55" fillId="0" borderId="21" xfId="1" applyFont="1" applyBorder="1" applyAlignment="1">
      <alignment horizontal="center" vertical="center" wrapText="1"/>
    </xf>
    <xf numFmtId="0" fontId="57" fillId="0" borderId="21" xfId="1" applyFont="1" applyBorder="1" applyAlignment="1">
      <alignment horizontal="center" vertical="center" wrapText="1"/>
    </xf>
    <xf numFmtId="164" fontId="79" fillId="11" borderId="4" xfId="1" applyNumberFormat="1" applyFont="1" applyFill="1" applyBorder="1" applyAlignment="1">
      <alignment horizontal="center" vertical="center"/>
    </xf>
    <xf numFmtId="0" fontId="57" fillId="28" borderId="4" xfId="1" applyFont="1" applyFill="1" applyBorder="1" applyAlignment="1">
      <alignment horizontal="center" vertical="center" wrapText="1"/>
    </xf>
    <xf numFmtId="0" fontId="51" fillId="19" borderId="27" xfId="1" applyFont="1" applyFill="1" applyBorder="1" applyAlignment="1">
      <alignment horizontal="center" vertical="center"/>
    </xf>
    <xf numFmtId="0" fontId="70" fillId="16" borderId="4" xfId="1" applyFont="1" applyFill="1" applyBorder="1" applyAlignment="1">
      <alignment horizontal="center" vertical="center" wrapText="1"/>
    </xf>
    <xf numFmtId="0" fontId="52" fillId="16" borderId="4" xfId="1" applyFont="1" applyFill="1" applyBorder="1" applyAlignment="1">
      <alignment horizontal="center" vertical="center"/>
    </xf>
    <xf numFmtId="0" fontId="52" fillId="16" borderId="4" xfId="1" applyFont="1" applyFill="1" applyBorder="1" applyAlignment="1">
      <alignment horizontal="center"/>
    </xf>
    <xf numFmtId="0" fontId="60" fillId="16" borderId="4" xfId="1" applyFont="1" applyFill="1" applyBorder="1" applyAlignment="1">
      <alignment horizontal="left" vertical="center" wrapText="1"/>
    </xf>
    <xf numFmtId="0" fontId="2" fillId="0" borderId="4" xfId="1" applyFont="1" applyBorder="1"/>
    <xf numFmtId="164" fontId="55" fillId="8" borderId="4" xfId="1" applyNumberFormat="1" applyFont="1" applyFill="1" applyBorder="1" applyAlignment="1">
      <alignment horizontal="center" vertical="center" wrapText="1"/>
    </xf>
    <xf numFmtId="0" fontId="52" fillId="29" borderId="4" xfId="1" applyFont="1" applyFill="1" applyBorder="1" applyAlignment="1">
      <alignment horizontal="center" vertical="center" wrapText="1"/>
    </xf>
    <xf numFmtId="0" fontId="52" fillId="29" borderId="4" xfId="1" applyFont="1" applyFill="1" applyBorder="1" applyAlignment="1">
      <alignment horizontal="center" vertical="center"/>
    </xf>
    <xf numFmtId="0" fontId="57" fillId="29" borderId="4" xfId="1" applyFont="1" applyFill="1" applyBorder="1" applyAlignment="1">
      <alignment horizontal="center" vertical="center" wrapText="1"/>
    </xf>
    <xf numFmtId="0" fontId="51" fillId="29" borderId="4" xfId="1" applyFont="1" applyFill="1" applyBorder="1" applyAlignment="1">
      <alignment horizontal="center" vertical="center"/>
    </xf>
    <xf numFmtId="0" fontId="55" fillId="29" borderId="4" xfId="1" applyFont="1" applyFill="1" applyBorder="1" applyAlignment="1">
      <alignment horizontal="center" vertical="center"/>
    </xf>
    <xf numFmtId="0" fontId="53" fillId="29" borderId="4" xfId="1" applyFont="1" applyFill="1" applyBorder="1" applyAlignment="1">
      <alignment horizontal="center" vertical="center"/>
    </xf>
    <xf numFmtId="164" fontId="55" fillId="29" borderId="4" xfId="1" applyNumberFormat="1" applyFont="1" applyFill="1" applyBorder="1" applyAlignment="1">
      <alignment horizontal="center" vertical="center"/>
    </xf>
    <xf numFmtId="164" fontId="55" fillId="0" borderId="4" xfId="1" applyNumberFormat="1" applyFont="1" applyBorder="1" applyAlignment="1">
      <alignment horizontal="center" vertical="center" wrapText="1"/>
    </xf>
    <xf numFmtId="0" fontId="60" fillId="0" borderId="21" xfId="1" applyFont="1" applyBorder="1" applyAlignment="1">
      <alignment horizontal="right" vertical="center" wrapText="1"/>
    </xf>
    <xf numFmtId="0" fontId="77" fillId="0" borderId="4" xfId="1" applyFont="1" applyBorder="1" applyAlignment="1">
      <alignment horizontal="center" vertical="center" wrapText="1"/>
    </xf>
    <xf numFmtId="164" fontId="52" fillId="11" borderId="4" xfId="1" applyNumberFormat="1" applyFont="1" applyFill="1" applyBorder="1" applyAlignment="1">
      <alignment horizontal="center" vertical="center"/>
    </xf>
    <xf numFmtId="0" fontId="79" fillId="16" borderId="4" xfId="1" applyFont="1" applyFill="1" applyBorder="1" applyAlignment="1">
      <alignment horizontal="center" vertical="center" wrapText="1"/>
    </xf>
    <xf numFmtId="0" fontId="68" fillId="0" borderId="45" xfId="1" applyFont="1" applyBorder="1" applyAlignment="1">
      <alignment horizontal="center"/>
    </xf>
    <xf numFmtId="0" fontId="51" fillId="0" borderId="22" xfId="1" applyFont="1" applyBorder="1" applyAlignment="1">
      <alignment horizontal="center" vertical="center"/>
    </xf>
    <xf numFmtId="0" fontId="52" fillId="0" borderId="1" xfId="1" applyFont="1" applyBorder="1" applyAlignment="1">
      <alignment horizontal="center" vertical="center"/>
    </xf>
    <xf numFmtId="0" fontId="52" fillId="0" borderId="17" xfId="1" applyFont="1" applyBorder="1" applyAlignment="1">
      <alignment horizontal="center" vertical="center" wrapText="1"/>
    </xf>
    <xf numFmtId="0" fontId="51" fillId="0" borderId="21" xfId="1" applyFont="1" applyBorder="1" applyAlignment="1">
      <alignment horizontal="center" vertical="center" wrapText="1"/>
    </xf>
    <xf numFmtId="0" fontId="20" fillId="0" borderId="37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0" fontId="20" fillId="0" borderId="38" xfId="0" applyFont="1" applyBorder="1" applyAlignment="1">
      <alignment horizontal="left"/>
    </xf>
    <xf numFmtId="0" fontId="20" fillId="0" borderId="39" xfId="0" applyFont="1" applyBorder="1" applyAlignment="1">
      <alignment horizontal="right" vertical="center"/>
    </xf>
    <xf numFmtId="0" fontId="20" fillId="0" borderId="4" xfId="0" applyFont="1" applyBorder="1" applyAlignment="1">
      <alignment horizontal="right" vertical="center"/>
    </xf>
    <xf numFmtId="0" fontId="20" fillId="0" borderId="40" xfId="0" applyFont="1" applyBorder="1" applyAlignment="1">
      <alignment horizontal="right" vertical="center" wrapText="1"/>
    </xf>
    <xf numFmtId="0" fontId="20" fillId="0" borderId="21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/>
    </xf>
    <xf numFmtId="0" fontId="20" fillId="0" borderId="37" xfId="0" applyFont="1" applyBorder="1" applyAlignment="1">
      <alignment horizontal="left" vertical="top"/>
    </xf>
    <xf numFmtId="0" fontId="20" fillId="0" borderId="22" xfId="0" applyFont="1" applyBorder="1" applyAlignment="1">
      <alignment horizontal="left" vertical="top"/>
    </xf>
    <xf numFmtId="0" fontId="20" fillId="0" borderId="38" xfId="0" applyFont="1" applyBorder="1" applyAlignment="1">
      <alignment horizontal="left" vertical="top"/>
    </xf>
    <xf numFmtId="164" fontId="20" fillId="0" borderId="5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41" xfId="0" applyNumberFormat="1" applyFont="1" applyBorder="1" applyAlignment="1">
      <alignment horizontal="center"/>
    </xf>
  </cellXfs>
  <cellStyles count="2">
    <cellStyle name="Normal" xfId="0" builtinId="0"/>
    <cellStyle name="Normal 2" xfId="1" xr:uid="{BA01B965-FAED-42D1-9616-3C4A04D1AD45}"/>
  </cellStyles>
  <dxfs count="0"/>
  <tableStyles count="0" defaultTableStyle="TableStyleMedium2" defaultPivotStyle="PivotStyleLight16"/>
  <colors>
    <mruColors>
      <color rgb="FFFFAB25"/>
      <color rgb="FFFF8AD8"/>
      <color rgb="FFD6D6D6"/>
      <color rgb="FFF2CAD5"/>
      <color rgb="FFD34D73"/>
      <color rgb="FF9F8199"/>
      <color rgb="FF0096FF"/>
      <color rgb="FF990099"/>
      <color rgb="FFFF33CC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4944-C562-4725-A2DF-38CF7D6251E2}">
  <sheetPr>
    <pageSetUpPr fitToPage="1"/>
  </sheetPr>
  <dimension ref="B1:AC104"/>
  <sheetViews>
    <sheetView zoomScale="40" zoomScaleNormal="40" workbookViewId="0">
      <pane xSplit="4" ySplit="2" topLeftCell="E11" activePane="bottomRight" state="frozen"/>
      <selection pane="topRight" activeCell="C1" sqref="C1"/>
      <selection pane="bottomLeft" activeCell="A3" sqref="A3"/>
      <selection pane="bottomRight" sqref="A1:W60"/>
    </sheetView>
  </sheetViews>
  <sheetFormatPr defaultColWidth="10.875" defaultRowHeight="15.75"/>
  <cols>
    <col min="1" max="1" width="6" style="380" customWidth="1"/>
    <col min="2" max="2" width="7.125" style="380" customWidth="1"/>
    <col min="3" max="3" width="10" style="380" customWidth="1"/>
    <col min="4" max="4" width="31.5" style="380" customWidth="1"/>
    <col min="5" max="5" width="26.375" style="386" customWidth="1"/>
    <col min="6" max="6" width="17.5" style="386" customWidth="1"/>
    <col min="7" max="7" width="23" style="385" customWidth="1"/>
    <col min="8" max="8" width="12.125" style="380" customWidth="1"/>
    <col min="9" max="9" width="8.75" style="384" customWidth="1"/>
    <col min="10" max="10" width="16.5" style="384" customWidth="1"/>
    <col min="11" max="11" width="13" style="380" customWidth="1"/>
    <col min="12" max="12" width="20" style="380" customWidth="1"/>
    <col min="13" max="13" width="13" style="380" customWidth="1"/>
    <col min="14" max="14" width="19.25" style="383" customWidth="1"/>
    <col min="15" max="15" width="12" style="382" customWidth="1"/>
    <col min="16" max="16" width="15.125" style="382" customWidth="1"/>
    <col min="17" max="17" width="16.625" style="380" customWidth="1"/>
    <col min="18" max="18" width="22.125" style="380" customWidth="1"/>
    <col min="19" max="19" width="12.25" style="380" customWidth="1"/>
    <col min="20" max="20" width="8.875" style="381" customWidth="1"/>
    <col min="21" max="21" width="31.875" style="380" customWidth="1"/>
    <col min="22" max="22" width="43.25" style="380" customWidth="1"/>
    <col min="23" max="23" width="20.125" style="380" customWidth="1"/>
    <col min="24" max="16384" width="10.875" style="380"/>
  </cols>
  <sheetData>
    <row r="1" spans="2:25" ht="30" thickBot="1">
      <c r="B1" s="514" t="s">
        <v>414</v>
      </c>
      <c r="C1" s="514"/>
      <c r="E1" s="380"/>
      <c r="H1" s="400" t="s">
        <v>56</v>
      </c>
      <c r="Q1" s="618" t="s">
        <v>317</v>
      </c>
      <c r="R1" s="618"/>
      <c r="S1" s="400"/>
    </row>
    <row r="2" spans="2:25" ht="90.75" customHeight="1">
      <c r="B2" s="417" t="s">
        <v>1</v>
      </c>
      <c r="C2" s="418" t="s">
        <v>57</v>
      </c>
      <c r="D2" s="418" t="s">
        <v>3</v>
      </c>
      <c r="E2" s="419" t="s">
        <v>4</v>
      </c>
      <c r="F2" s="419" t="s">
        <v>5</v>
      </c>
      <c r="G2" s="419" t="s">
        <v>368</v>
      </c>
      <c r="H2" s="420" t="s">
        <v>62</v>
      </c>
      <c r="I2" s="418">
        <v>3</v>
      </c>
      <c r="J2" s="421" t="s">
        <v>318</v>
      </c>
      <c r="K2" s="422" t="s">
        <v>319</v>
      </c>
      <c r="L2" s="515" t="s">
        <v>359</v>
      </c>
      <c r="M2" s="418">
        <v>3</v>
      </c>
      <c r="N2" s="423" t="s">
        <v>66</v>
      </c>
      <c r="O2" s="419">
        <v>3</v>
      </c>
      <c r="P2" s="424" t="s">
        <v>320</v>
      </c>
      <c r="Q2" s="506" t="s">
        <v>67</v>
      </c>
      <c r="R2" s="507" t="s">
        <v>321</v>
      </c>
      <c r="S2" s="425">
        <v>3</v>
      </c>
      <c r="X2" s="405"/>
      <c r="Y2" s="405"/>
    </row>
    <row r="3" spans="2:25" ht="23.25" customHeight="1">
      <c r="B3" s="573"/>
      <c r="C3" s="427" t="s">
        <v>382</v>
      </c>
      <c r="D3" s="572" t="s">
        <v>383</v>
      </c>
      <c r="E3" s="574"/>
      <c r="F3" s="574"/>
      <c r="G3" s="574"/>
      <c r="H3" s="575"/>
      <c r="I3" s="575"/>
      <c r="J3" s="576"/>
      <c r="K3" s="576"/>
      <c r="L3" s="577"/>
      <c r="M3" s="575"/>
      <c r="N3" s="577"/>
      <c r="O3" s="574"/>
      <c r="P3" s="578"/>
      <c r="Q3" s="579"/>
      <c r="R3" s="580"/>
      <c r="S3" s="581"/>
      <c r="U3" s="381"/>
      <c r="V3" s="381"/>
      <c r="W3" s="381"/>
      <c r="X3" s="405"/>
      <c r="Y3" s="405"/>
    </row>
    <row r="4" spans="2:25" ht="24.75" customHeight="1">
      <c r="B4" s="426">
        <v>1</v>
      </c>
      <c r="C4" s="427" t="s">
        <v>8</v>
      </c>
      <c r="D4" s="428" t="s">
        <v>71</v>
      </c>
      <c r="E4" s="428" t="s">
        <v>72</v>
      </c>
      <c r="F4" s="429" t="s">
        <v>322</v>
      </c>
      <c r="G4" s="536">
        <v>1</v>
      </c>
      <c r="H4" s="431"/>
      <c r="I4" s="427"/>
      <c r="J4" s="427"/>
      <c r="K4" s="430"/>
      <c r="L4" s="430"/>
      <c r="M4" s="430"/>
      <c r="N4" s="432">
        <v>1.2</v>
      </c>
      <c r="O4" s="433">
        <f>N4*O2</f>
        <v>3.5999999999999996</v>
      </c>
      <c r="P4" s="434"/>
      <c r="Q4" s="435"/>
      <c r="R4" s="427"/>
      <c r="S4" s="464"/>
      <c r="U4" s="512" t="s">
        <v>99</v>
      </c>
      <c r="V4" s="508"/>
      <c r="W4" s="401"/>
      <c r="X4" s="405"/>
      <c r="Y4" s="405"/>
    </row>
    <row r="5" spans="2:25" ht="19.5" customHeight="1">
      <c r="B5" s="426"/>
      <c r="C5" s="427" t="s">
        <v>208</v>
      </c>
      <c r="D5" s="572" t="s">
        <v>381</v>
      </c>
      <c r="E5" s="520"/>
      <c r="F5" s="429"/>
      <c r="G5" s="566"/>
      <c r="H5" s="431"/>
      <c r="I5" s="427"/>
      <c r="J5" s="427"/>
      <c r="K5" s="430"/>
      <c r="L5" s="430"/>
      <c r="M5" s="430"/>
      <c r="N5" s="435"/>
      <c r="O5" s="450"/>
      <c r="P5" s="434"/>
      <c r="Q5" s="435"/>
      <c r="R5" s="427"/>
      <c r="S5" s="464"/>
      <c r="U5" s="512" t="s">
        <v>102</v>
      </c>
      <c r="V5" s="508"/>
      <c r="W5" s="401"/>
      <c r="X5" s="405"/>
      <c r="Y5" s="405"/>
    </row>
    <row r="6" spans="2:25" ht="19.5" customHeight="1">
      <c r="B6" s="426"/>
      <c r="C6" s="427" t="s">
        <v>77</v>
      </c>
      <c r="D6" s="531" t="s">
        <v>9</v>
      </c>
      <c r="E6" s="531"/>
      <c r="F6" s="438"/>
      <c r="G6" s="537"/>
      <c r="H6" s="431"/>
      <c r="I6" s="427"/>
      <c r="J6" s="427"/>
      <c r="K6" s="430"/>
      <c r="L6" s="430"/>
      <c r="M6" s="430"/>
      <c r="N6" s="435"/>
      <c r="O6" s="450"/>
      <c r="P6" s="434"/>
      <c r="Q6" s="435"/>
      <c r="R6" s="439"/>
      <c r="S6" s="464"/>
      <c r="T6" s="380"/>
      <c r="U6" s="512" t="s">
        <v>363</v>
      </c>
      <c r="V6" s="508"/>
      <c r="W6" s="401"/>
      <c r="X6" s="405"/>
      <c r="Y6" s="405"/>
    </row>
    <row r="7" spans="2:25" ht="22.5" customHeight="1">
      <c r="B7" s="426">
        <v>2</v>
      </c>
      <c r="C7" s="427" t="s">
        <v>81</v>
      </c>
      <c r="D7" s="608" t="s">
        <v>82</v>
      </c>
      <c r="E7" s="609" t="s">
        <v>83</v>
      </c>
      <c r="F7" s="429" t="s">
        <v>323</v>
      </c>
      <c r="G7" s="546">
        <v>2</v>
      </c>
      <c r="H7" s="431"/>
      <c r="I7" s="427"/>
      <c r="J7" s="427"/>
      <c r="K7" s="430"/>
      <c r="L7" s="430"/>
      <c r="M7" s="430"/>
      <c r="N7" s="449"/>
      <c r="O7" s="450"/>
      <c r="P7" s="434"/>
      <c r="Q7" s="443"/>
      <c r="R7" s="610" t="s">
        <v>416</v>
      </c>
      <c r="S7" s="436" t="e">
        <f>R7*S2</f>
        <v>#VALUE!</v>
      </c>
      <c r="T7" s="380"/>
      <c r="U7" s="508"/>
      <c r="V7" s="508"/>
      <c r="W7" s="401"/>
      <c r="X7" s="405"/>
      <c r="Y7" s="405"/>
    </row>
    <row r="8" spans="2:25" ht="24.75" customHeight="1">
      <c r="B8" s="426">
        <v>3</v>
      </c>
      <c r="C8" s="427" t="s">
        <v>86</v>
      </c>
      <c r="D8" s="428" t="s">
        <v>87</v>
      </c>
      <c r="E8" s="428" t="s">
        <v>88</v>
      </c>
      <c r="F8" s="429" t="s">
        <v>324</v>
      </c>
      <c r="G8" s="538">
        <v>2</v>
      </c>
      <c r="H8" s="431"/>
      <c r="I8" s="427"/>
      <c r="J8" s="427"/>
      <c r="K8" s="446"/>
      <c r="L8" s="534">
        <v>1.8</v>
      </c>
      <c r="M8" s="519">
        <f>M2*L8</f>
        <v>5.4</v>
      </c>
      <c r="N8" s="449"/>
      <c r="O8" s="450"/>
      <c r="P8" s="434"/>
      <c r="Q8" s="435"/>
      <c r="R8" s="439"/>
      <c r="S8" s="464"/>
      <c r="T8" s="380"/>
      <c r="U8" s="513" t="s">
        <v>327</v>
      </c>
      <c r="V8" s="509"/>
      <c r="W8" s="406"/>
      <c r="X8" s="405"/>
      <c r="Y8" s="405"/>
    </row>
    <row r="9" spans="2:25" ht="22.5" customHeight="1">
      <c r="B9" s="426">
        <v>4</v>
      </c>
      <c r="C9" s="427" t="s">
        <v>91</v>
      </c>
      <c r="D9" s="437" t="s">
        <v>92</v>
      </c>
      <c r="E9" s="447" t="s">
        <v>325</v>
      </c>
      <c r="F9" s="429" t="s">
        <v>326</v>
      </c>
      <c r="G9" s="539">
        <v>2</v>
      </c>
      <c r="H9" s="431"/>
      <c r="I9" s="427"/>
      <c r="J9" s="427"/>
      <c r="K9" s="446"/>
      <c r="L9" s="446"/>
      <c r="M9" s="446"/>
      <c r="N9" s="533">
        <v>0.5</v>
      </c>
      <c r="O9" s="433">
        <f>N9*O2</f>
        <v>1.5</v>
      </c>
      <c r="P9" s="434"/>
      <c r="Q9" s="443"/>
      <c r="R9" s="448">
        <v>0.1</v>
      </c>
      <c r="S9" s="436">
        <f>R9*S2</f>
        <v>0.30000000000000004</v>
      </c>
      <c r="T9" s="380"/>
      <c r="W9" s="401"/>
      <c r="X9" s="405"/>
      <c r="Y9" s="405"/>
    </row>
    <row r="10" spans="2:25" ht="24.75" customHeight="1">
      <c r="B10" s="426">
        <v>5</v>
      </c>
      <c r="C10" s="427" t="s">
        <v>224</v>
      </c>
      <c r="D10" s="606" t="s">
        <v>96</v>
      </c>
      <c r="E10" s="607" t="s">
        <v>192</v>
      </c>
      <c r="F10" s="429"/>
      <c r="G10" s="539">
        <v>1</v>
      </c>
      <c r="H10" s="431"/>
      <c r="I10" s="427"/>
      <c r="J10" s="427"/>
      <c r="K10" s="430"/>
      <c r="L10" s="430"/>
      <c r="M10" s="430"/>
      <c r="N10" s="612" t="s">
        <v>415</v>
      </c>
      <c r="O10" s="519" t="e">
        <f>O2*N10</f>
        <v>#VALUE!</v>
      </c>
      <c r="P10" s="434"/>
      <c r="Q10" s="435"/>
      <c r="R10" s="439"/>
      <c r="S10" s="464"/>
      <c r="T10" s="380"/>
      <c r="U10" s="512" t="s">
        <v>329</v>
      </c>
      <c r="V10" s="508"/>
      <c r="W10" s="406"/>
      <c r="X10" s="405"/>
      <c r="Y10" s="405"/>
    </row>
    <row r="11" spans="2:25" ht="24.75" customHeight="1">
      <c r="B11" s="426">
        <v>6</v>
      </c>
      <c r="C11" s="427" t="s">
        <v>11</v>
      </c>
      <c r="D11" s="608" t="s">
        <v>12</v>
      </c>
      <c r="E11" s="608" t="s">
        <v>100</v>
      </c>
      <c r="F11" s="438" t="s">
        <v>328</v>
      </c>
      <c r="G11" s="540">
        <v>1</v>
      </c>
      <c r="H11" s="431"/>
      <c r="I11" s="427"/>
      <c r="J11" s="427"/>
      <c r="K11" s="430"/>
      <c r="L11" s="611" t="s">
        <v>411</v>
      </c>
      <c r="M11" s="494" t="e">
        <f>M2*L11</f>
        <v>#VALUE!</v>
      </c>
      <c r="N11" s="449"/>
      <c r="O11" s="450"/>
      <c r="P11" s="434"/>
      <c r="Q11" s="435"/>
      <c r="R11" s="448">
        <v>0.2</v>
      </c>
      <c r="S11" s="436">
        <f>R11*S2</f>
        <v>0.60000000000000009</v>
      </c>
      <c r="T11" s="380"/>
      <c r="U11" s="512" t="s">
        <v>364</v>
      </c>
      <c r="V11" s="508"/>
      <c r="W11" s="401"/>
      <c r="X11" s="405"/>
      <c r="Y11" s="405"/>
    </row>
    <row r="12" spans="2:25" ht="22.5" customHeight="1">
      <c r="B12" s="426"/>
      <c r="C12" s="439" t="s">
        <v>103</v>
      </c>
      <c r="D12" s="459" t="s">
        <v>400</v>
      </c>
      <c r="E12" s="450"/>
      <c r="F12" s="429"/>
      <c r="G12" s="566"/>
      <c r="H12" s="451"/>
      <c r="I12" s="520"/>
      <c r="J12" s="427"/>
      <c r="K12" s="453"/>
      <c r="L12" s="568"/>
      <c r="M12" s="520"/>
      <c r="N12" s="552"/>
      <c r="O12" s="450"/>
      <c r="P12" s="434"/>
      <c r="Q12" s="435"/>
      <c r="R12" s="439"/>
      <c r="S12" s="464"/>
      <c r="T12" s="380"/>
      <c r="W12" s="402"/>
      <c r="X12" s="405"/>
      <c r="Y12" s="405"/>
    </row>
    <row r="13" spans="2:25" ht="20.25" customHeight="1">
      <c r="B13" s="426">
        <v>7</v>
      </c>
      <c r="C13" s="427" t="s">
        <v>384</v>
      </c>
      <c r="D13" s="584"/>
      <c r="E13" s="571"/>
      <c r="F13" s="429"/>
      <c r="G13" s="566"/>
      <c r="H13" s="451"/>
      <c r="I13" s="520"/>
      <c r="J13" s="427"/>
      <c r="K13" s="453"/>
      <c r="L13" s="568"/>
      <c r="M13" s="520"/>
      <c r="N13" s="552"/>
      <c r="O13" s="450"/>
      <c r="P13" s="434"/>
      <c r="Q13" s="435"/>
      <c r="R13" s="439"/>
      <c r="S13" s="464"/>
      <c r="T13" s="380"/>
      <c r="U13" s="512" t="s">
        <v>131</v>
      </c>
      <c r="V13" s="508"/>
      <c r="W13" s="402"/>
      <c r="X13" s="405"/>
      <c r="Y13" s="405"/>
    </row>
    <row r="14" spans="2:25" ht="24.75" customHeight="1">
      <c r="B14" s="426">
        <v>8</v>
      </c>
      <c r="C14" s="427" t="s">
        <v>14</v>
      </c>
      <c r="D14" s="437" t="s">
        <v>15</v>
      </c>
      <c r="E14" s="428" t="s">
        <v>108</v>
      </c>
      <c r="F14" s="429" t="s">
        <v>330</v>
      </c>
      <c r="G14" s="539">
        <v>2</v>
      </c>
      <c r="H14" s="454"/>
      <c r="I14" s="427"/>
      <c r="J14" s="427"/>
      <c r="K14" s="455"/>
      <c r="L14" s="455"/>
      <c r="M14" s="455"/>
      <c r="N14" s="442">
        <v>1.5</v>
      </c>
      <c r="O14" s="433">
        <f>N14*O2</f>
        <v>4.5</v>
      </c>
      <c r="P14" s="434"/>
      <c r="Q14" s="443"/>
      <c r="R14" s="439"/>
      <c r="S14" s="464"/>
      <c r="T14" s="380"/>
      <c r="U14" s="512" t="s">
        <v>136</v>
      </c>
      <c r="V14" s="508"/>
      <c r="W14" s="402"/>
      <c r="X14" s="405"/>
      <c r="Y14" s="405"/>
    </row>
    <row r="15" spans="2:25" ht="22.5" customHeight="1">
      <c r="B15" s="456"/>
      <c r="C15" s="427" t="s">
        <v>14</v>
      </c>
      <c r="D15" s="437" t="s">
        <v>15</v>
      </c>
      <c r="E15" s="428" t="s">
        <v>110</v>
      </c>
      <c r="F15" s="429" t="s">
        <v>331</v>
      </c>
      <c r="G15" s="548"/>
      <c r="H15" s="431"/>
      <c r="I15" s="427"/>
      <c r="J15" s="427"/>
      <c r="K15" s="446"/>
      <c r="L15" s="446"/>
      <c r="M15" s="446"/>
      <c r="N15" s="442">
        <v>1.5</v>
      </c>
      <c r="O15" s="433">
        <f>N15*O2</f>
        <v>4.5</v>
      </c>
      <c r="P15" s="434"/>
      <c r="Q15" s="443"/>
      <c r="R15" s="439"/>
      <c r="S15" s="464"/>
      <c r="T15" s="380"/>
      <c r="U15" s="512" t="s">
        <v>364</v>
      </c>
      <c r="V15" s="508"/>
      <c r="W15" s="401"/>
      <c r="X15" s="405"/>
      <c r="Y15" s="405"/>
    </row>
    <row r="16" spans="2:25" ht="18.75" customHeight="1">
      <c r="B16" s="426"/>
      <c r="C16" s="427" t="s">
        <v>385</v>
      </c>
      <c r="D16" s="582" t="s">
        <v>386</v>
      </c>
      <c r="E16" s="520"/>
      <c r="F16" s="429"/>
      <c r="G16" s="566"/>
      <c r="H16" s="431"/>
      <c r="I16" s="427"/>
      <c r="J16" s="427"/>
      <c r="K16" s="583"/>
      <c r="L16" s="446"/>
      <c r="M16" s="446"/>
      <c r="N16" s="449"/>
      <c r="O16" s="450"/>
      <c r="P16" s="434"/>
      <c r="Q16" s="443"/>
      <c r="R16" s="439"/>
      <c r="S16" s="464"/>
      <c r="T16" s="380"/>
      <c r="U16" s="512"/>
      <c r="V16" s="508"/>
      <c r="W16" s="401"/>
      <c r="X16" s="405"/>
      <c r="Y16" s="405"/>
    </row>
    <row r="17" spans="2:25" ht="47.25" customHeight="1">
      <c r="B17" s="426">
        <v>9</v>
      </c>
      <c r="C17" s="427" t="s">
        <v>113</v>
      </c>
      <c r="D17" s="457" t="s">
        <v>114</v>
      </c>
      <c r="E17" s="458" t="s">
        <v>240</v>
      </c>
      <c r="F17" s="429" t="s">
        <v>332</v>
      </c>
      <c r="G17" s="541">
        <v>1</v>
      </c>
      <c r="H17" s="459"/>
      <c r="I17" s="427"/>
      <c r="J17" s="427"/>
      <c r="K17" s="514"/>
      <c r="L17" s="551">
        <v>1.5</v>
      </c>
      <c r="M17" s="518">
        <f>M2*L17</f>
        <v>4.5</v>
      </c>
      <c r="N17" s="604"/>
      <c r="O17" s="450"/>
      <c r="P17" s="461" t="s">
        <v>373</v>
      </c>
      <c r="Q17" s="435"/>
      <c r="R17" s="450"/>
      <c r="S17" s="464"/>
      <c r="T17" s="380"/>
      <c r="U17" s="510"/>
      <c r="V17" s="510"/>
      <c r="W17" s="401"/>
      <c r="X17" s="405"/>
      <c r="Y17" s="405"/>
    </row>
    <row r="18" spans="2:25" ht="24" customHeight="1">
      <c r="B18" s="426"/>
      <c r="C18" s="427" t="s">
        <v>387</v>
      </c>
      <c r="D18" s="582" t="s">
        <v>388</v>
      </c>
      <c r="E18" s="585"/>
      <c r="F18" s="429"/>
      <c r="G18" s="566"/>
      <c r="H18" s="459"/>
      <c r="I18" s="427"/>
      <c r="J18" s="427"/>
      <c r="K18" s="514"/>
      <c r="L18" s="449"/>
      <c r="M18" s="460"/>
      <c r="N18" s="604"/>
      <c r="O18" s="450"/>
      <c r="P18" s="586"/>
      <c r="Q18" s="435"/>
      <c r="R18" s="450"/>
      <c r="S18" s="464"/>
      <c r="T18" s="380"/>
      <c r="U18" s="512" t="s">
        <v>334</v>
      </c>
      <c r="V18" s="508"/>
      <c r="W18" s="401"/>
      <c r="X18" s="405"/>
      <c r="Y18" s="405"/>
    </row>
    <row r="19" spans="2:25" ht="27" customHeight="1">
      <c r="B19" s="426"/>
      <c r="C19" s="439" t="s">
        <v>18</v>
      </c>
      <c r="D19" s="582" t="s">
        <v>19</v>
      </c>
      <c r="E19" s="565"/>
      <c r="F19" s="567"/>
      <c r="G19" s="566"/>
      <c r="H19" s="431"/>
      <c r="I19" s="427"/>
      <c r="J19" s="427"/>
      <c r="K19" s="430"/>
      <c r="L19" s="430"/>
      <c r="M19" s="430"/>
      <c r="N19" s="552"/>
      <c r="O19" s="450"/>
      <c r="P19" s="434"/>
      <c r="Q19" s="435"/>
      <c r="R19" s="439"/>
      <c r="S19" s="464"/>
      <c r="T19" s="380"/>
      <c r="U19" s="512" t="s">
        <v>364</v>
      </c>
      <c r="V19" s="508"/>
      <c r="W19" s="401"/>
      <c r="X19" s="405"/>
      <c r="Y19" s="405"/>
    </row>
    <row r="20" spans="2:25" ht="23.25" customHeight="1">
      <c r="B20" s="426">
        <v>10</v>
      </c>
      <c r="C20" s="439" t="s">
        <v>244</v>
      </c>
      <c r="D20" s="457" t="s">
        <v>120</v>
      </c>
      <c r="E20" s="532" t="s">
        <v>41</v>
      </c>
      <c r="F20" s="569"/>
      <c r="G20" s="539">
        <v>1</v>
      </c>
      <c r="H20" s="431"/>
      <c r="I20" s="427"/>
      <c r="J20" s="427"/>
      <c r="K20" s="430"/>
      <c r="L20" s="430"/>
      <c r="M20" s="430"/>
      <c r="N20" s="570">
        <v>0.9</v>
      </c>
      <c r="O20" s="519">
        <f>O2*N20</f>
        <v>2.7</v>
      </c>
      <c r="P20" s="434"/>
      <c r="Q20" s="435"/>
      <c r="R20" s="439"/>
      <c r="S20" s="464"/>
      <c r="T20" s="380"/>
      <c r="U20" s="510"/>
      <c r="V20" s="510"/>
      <c r="W20" s="402"/>
      <c r="X20" s="405"/>
      <c r="Y20" s="405"/>
    </row>
    <row r="21" spans="2:25" ht="18" customHeight="1">
      <c r="B21" s="426"/>
      <c r="C21" s="439" t="s">
        <v>389</v>
      </c>
      <c r="D21" s="582" t="s">
        <v>390</v>
      </c>
      <c r="E21" s="450"/>
      <c r="F21" s="569"/>
      <c r="G21" s="566"/>
      <c r="H21" s="431"/>
      <c r="I21" s="427"/>
      <c r="J21" s="427"/>
      <c r="K21" s="430"/>
      <c r="L21" s="430"/>
      <c r="M21" s="430"/>
      <c r="N21" s="434"/>
      <c r="O21" s="450"/>
      <c r="P21" s="434"/>
      <c r="Q21" s="435"/>
      <c r="R21" s="439"/>
      <c r="S21" s="464"/>
      <c r="T21" s="380"/>
      <c r="U21" s="512" t="s">
        <v>365</v>
      </c>
      <c r="V21" s="508"/>
      <c r="W21" s="402"/>
      <c r="X21" s="405"/>
      <c r="Y21" s="405"/>
    </row>
    <row r="22" spans="2:25" ht="26.25" customHeight="1">
      <c r="B22" s="462">
        <v>11</v>
      </c>
      <c r="C22" s="427" t="s">
        <v>122</v>
      </c>
      <c r="D22" s="437" t="s">
        <v>123</v>
      </c>
      <c r="E22" s="428" t="s">
        <v>20</v>
      </c>
      <c r="F22" s="429" t="s">
        <v>333</v>
      </c>
      <c r="G22" s="539">
        <v>1</v>
      </c>
      <c r="H22" s="431"/>
      <c r="I22" s="427"/>
      <c r="J22" s="427"/>
      <c r="K22" s="430"/>
      <c r="L22" s="427"/>
      <c r="M22" s="520"/>
      <c r="N22" s="570">
        <v>0.9</v>
      </c>
      <c r="O22" s="519">
        <f>O2*N22</f>
        <v>2.7</v>
      </c>
      <c r="P22" s="434"/>
      <c r="Q22" s="435"/>
      <c r="R22" s="439"/>
      <c r="S22" s="464"/>
      <c r="T22" s="380"/>
      <c r="U22" s="512"/>
      <c r="V22" s="508" t="s">
        <v>152</v>
      </c>
      <c r="W22" s="401"/>
      <c r="X22" s="405"/>
      <c r="Y22" s="405"/>
    </row>
    <row r="23" spans="2:25" ht="22.5" customHeight="1">
      <c r="B23" s="462">
        <v>12</v>
      </c>
      <c r="C23" s="439" t="s">
        <v>21</v>
      </c>
      <c r="D23" s="457" t="s">
        <v>22</v>
      </c>
      <c r="E23" s="457" t="s">
        <v>10</v>
      </c>
      <c r="F23" s="438"/>
      <c r="G23" s="542">
        <v>1</v>
      </c>
      <c r="H23" s="427"/>
      <c r="I23" s="520"/>
      <c r="J23" s="427"/>
      <c r="K23" s="451"/>
      <c r="L23" s="451"/>
      <c r="M23" s="451"/>
      <c r="N23" s="570">
        <v>1</v>
      </c>
      <c r="O23" s="519">
        <f>O2*N23</f>
        <v>3</v>
      </c>
      <c r="P23" s="434"/>
      <c r="Q23" s="435"/>
      <c r="R23" s="439"/>
      <c r="S23" s="464"/>
      <c r="T23" s="380"/>
      <c r="U23" s="512"/>
      <c r="V23" s="508"/>
      <c r="W23" s="401"/>
      <c r="X23" s="405"/>
      <c r="Y23" s="405"/>
    </row>
    <row r="24" spans="2:25" ht="22.5" customHeight="1">
      <c r="B24" s="462">
        <v>13</v>
      </c>
      <c r="C24" s="427" t="s">
        <v>127</v>
      </c>
      <c r="D24" s="457" t="s">
        <v>128</v>
      </c>
      <c r="E24" s="428" t="s">
        <v>371</v>
      </c>
      <c r="F24" s="429"/>
      <c r="G24" s="539">
        <v>2</v>
      </c>
      <c r="H24" s="431"/>
      <c r="I24" s="427"/>
      <c r="J24" s="427"/>
      <c r="K24" s="430"/>
      <c r="L24" s="430"/>
      <c r="M24" s="430"/>
      <c r="N24" s="442">
        <v>1.2</v>
      </c>
      <c r="O24" s="553">
        <f>N24*O2</f>
        <v>3.5999999999999996</v>
      </c>
      <c r="P24" s="434"/>
      <c r="Q24" s="435"/>
      <c r="R24" s="459"/>
      <c r="S24" s="464"/>
      <c r="T24" s="380"/>
      <c r="U24" s="512"/>
      <c r="V24" s="508"/>
      <c r="W24" s="401"/>
      <c r="X24" s="405"/>
      <c r="Y24" s="405"/>
    </row>
    <row r="25" spans="2:25" ht="22.5" customHeight="1">
      <c r="B25" s="426">
        <v>14</v>
      </c>
      <c r="C25" s="427" t="s">
        <v>132</v>
      </c>
      <c r="D25" s="440" t="s">
        <v>133</v>
      </c>
      <c r="E25" s="441" t="s">
        <v>335</v>
      </c>
      <c r="F25" s="429" t="s">
        <v>336</v>
      </c>
      <c r="G25" s="546">
        <v>2</v>
      </c>
      <c r="H25" s="465"/>
      <c r="I25" s="427"/>
      <c r="J25" s="427"/>
      <c r="K25" s="466"/>
      <c r="L25" s="466"/>
      <c r="M25" s="466"/>
      <c r="N25" s="449"/>
      <c r="O25" s="450"/>
      <c r="P25" s="434"/>
      <c r="Q25" s="443"/>
      <c r="R25" s="444">
        <v>1.5</v>
      </c>
      <c r="S25" s="436">
        <f>R25*S2</f>
        <v>4.5</v>
      </c>
      <c r="T25" s="380"/>
      <c r="U25" s="512"/>
      <c r="V25" s="508"/>
      <c r="W25" s="401"/>
      <c r="X25" s="405"/>
      <c r="Y25" s="405"/>
    </row>
    <row r="26" spans="2:25" ht="26.25" customHeight="1">
      <c r="B26" s="426">
        <v>15</v>
      </c>
      <c r="C26" s="427" t="s">
        <v>24</v>
      </c>
      <c r="D26" s="437" t="s">
        <v>25</v>
      </c>
      <c r="E26" s="428" t="s">
        <v>137</v>
      </c>
      <c r="F26" s="429" t="s">
        <v>337</v>
      </c>
      <c r="G26" s="538">
        <v>1</v>
      </c>
      <c r="H26" s="465"/>
      <c r="I26" s="427"/>
      <c r="J26" s="427"/>
      <c r="K26" s="451"/>
      <c r="L26" s="516">
        <v>1.2</v>
      </c>
      <c r="M26" s="494">
        <f>M2*L26</f>
        <v>3.5999999999999996</v>
      </c>
      <c r="N26" s="449"/>
      <c r="O26" s="450"/>
      <c r="P26" s="434"/>
      <c r="Q26" s="435"/>
      <c r="R26" s="439"/>
      <c r="S26" s="464"/>
      <c r="T26" s="380"/>
      <c r="U26" s="512" t="s">
        <v>161</v>
      </c>
      <c r="V26" s="512" t="s">
        <v>366</v>
      </c>
      <c r="W26" s="401"/>
      <c r="X26" s="405"/>
      <c r="Y26" s="405"/>
    </row>
    <row r="27" spans="2:25" ht="22.5" customHeight="1">
      <c r="B27" s="426"/>
      <c r="C27" s="427" t="s">
        <v>391</v>
      </c>
      <c r="D27" s="582" t="s">
        <v>392</v>
      </c>
      <c r="E27" s="520"/>
      <c r="F27" s="429"/>
      <c r="G27" s="566"/>
      <c r="H27" s="465"/>
      <c r="I27" s="427"/>
      <c r="J27" s="427"/>
      <c r="K27" s="451"/>
      <c r="L27" s="427"/>
      <c r="M27" s="520"/>
      <c r="N27" s="449"/>
      <c r="O27" s="450"/>
      <c r="P27" s="434"/>
      <c r="Q27" s="435"/>
      <c r="R27" s="439"/>
      <c r="S27" s="464"/>
      <c r="T27" s="380"/>
      <c r="U27" s="512"/>
      <c r="V27" s="512"/>
      <c r="W27" s="401"/>
      <c r="X27" s="405"/>
      <c r="Y27" s="405"/>
    </row>
    <row r="28" spans="2:25" ht="26.25" customHeight="1">
      <c r="B28" s="426">
        <v>16</v>
      </c>
      <c r="C28" s="427" t="s">
        <v>140</v>
      </c>
      <c r="D28" s="441" t="s">
        <v>338</v>
      </c>
      <c r="E28" s="441" t="s">
        <v>339</v>
      </c>
      <c r="F28" s="429" t="s">
        <v>56</v>
      </c>
      <c r="G28" s="535" t="s">
        <v>369</v>
      </c>
      <c r="H28" s="454"/>
      <c r="I28" s="427"/>
      <c r="J28" s="427"/>
      <c r="K28" s="463"/>
      <c r="L28" s="463"/>
      <c r="M28" s="463"/>
      <c r="N28" s="449"/>
      <c r="O28" s="450"/>
      <c r="P28" s="434"/>
      <c r="Q28" s="435"/>
      <c r="R28" s="444">
        <v>3</v>
      </c>
      <c r="S28" s="436">
        <f>R28*S2</f>
        <v>9</v>
      </c>
      <c r="T28" s="380"/>
      <c r="U28" s="512"/>
      <c r="V28" s="512"/>
      <c r="W28" s="401"/>
      <c r="X28" s="405"/>
      <c r="Y28" s="405"/>
    </row>
    <row r="29" spans="2:25" ht="26.25" customHeight="1">
      <c r="B29" s="426">
        <v>17</v>
      </c>
      <c r="C29" s="427" t="s">
        <v>27</v>
      </c>
      <c r="D29" s="437" t="s">
        <v>28</v>
      </c>
      <c r="E29" s="437" t="s">
        <v>146</v>
      </c>
      <c r="F29" s="438" t="s">
        <v>340</v>
      </c>
      <c r="G29" s="542">
        <v>1</v>
      </c>
      <c r="H29" s="454"/>
      <c r="I29" s="427"/>
      <c r="J29" s="427"/>
      <c r="K29" s="463"/>
      <c r="L29" s="463"/>
      <c r="M29" s="463"/>
      <c r="N29" s="442">
        <v>1.2</v>
      </c>
      <c r="O29" s="433">
        <f>N29*O2</f>
        <v>3.5999999999999996</v>
      </c>
      <c r="P29" s="434"/>
      <c r="Q29" s="435"/>
      <c r="R29" s="448">
        <v>0.2</v>
      </c>
      <c r="S29" s="436">
        <f>R29*S2</f>
        <v>0.60000000000000009</v>
      </c>
      <c r="T29" s="380"/>
      <c r="U29" s="512" t="s">
        <v>165</v>
      </c>
      <c r="V29" s="512" t="s">
        <v>366</v>
      </c>
      <c r="W29" s="401"/>
      <c r="X29" s="405"/>
      <c r="Y29" s="405"/>
    </row>
    <row r="30" spans="2:25" ht="26.25" customHeight="1">
      <c r="B30" s="426">
        <v>18</v>
      </c>
      <c r="C30" s="427" t="s">
        <v>149</v>
      </c>
      <c r="D30" s="437" t="s">
        <v>360</v>
      </c>
      <c r="E30" s="437" t="s">
        <v>357</v>
      </c>
      <c r="F30" s="438"/>
      <c r="G30" s="542">
        <v>1</v>
      </c>
      <c r="H30" s="454"/>
      <c r="I30" s="427"/>
      <c r="J30" s="427"/>
      <c r="K30" s="463"/>
      <c r="L30" s="463"/>
      <c r="M30" s="463"/>
      <c r="N30" s="597">
        <v>0.6</v>
      </c>
      <c r="O30" s="519">
        <f>O2*N30</f>
        <v>1.7999999999999998</v>
      </c>
      <c r="P30" s="434"/>
      <c r="Q30" s="435"/>
      <c r="R30" s="439"/>
      <c r="S30" s="464"/>
      <c r="T30" s="380"/>
      <c r="U30" s="508"/>
      <c r="V30" s="508"/>
      <c r="W30" s="401"/>
      <c r="X30" s="405"/>
      <c r="Y30" s="405"/>
    </row>
    <row r="31" spans="2:25" ht="26.25" customHeight="1">
      <c r="B31" s="426">
        <v>19</v>
      </c>
      <c r="C31" s="427" t="s">
        <v>94</v>
      </c>
      <c r="D31" s="437" t="s">
        <v>372</v>
      </c>
      <c r="E31" s="437" t="s">
        <v>341</v>
      </c>
      <c r="F31" s="438"/>
      <c r="G31" s="540">
        <v>1</v>
      </c>
      <c r="H31" s="454"/>
      <c r="I31" s="427"/>
      <c r="J31" s="427"/>
      <c r="K31" s="463"/>
      <c r="L31" s="562">
        <v>1</v>
      </c>
      <c r="M31" s="518">
        <f>L31*M2</f>
        <v>3</v>
      </c>
      <c r="N31" s="552"/>
      <c r="O31" s="450"/>
      <c r="P31" s="434"/>
      <c r="Q31" s="435"/>
      <c r="R31" s="439"/>
      <c r="S31" s="464"/>
      <c r="T31" s="380"/>
      <c r="U31" s="508"/>
      <c r="V31" s="508"/>
      <c r="W31" s="401"/>
      <c r="X31" s="405"/>
      <c r="Y31" s="405"/>
    </row>
    <row r="32" spans="2:25" ht="21" customHeight="1">
      <c r="B32" s="426"/>
      <c r="C32" s="427" t="s">
        <v>393</v>
      </c>
      <c r="D32" s="588" t="s">
        <v>394</v>
      </c>
      <c r="E32" s="460"/>
      <c r="F32" s="438"/>
      <c r="G32" s="537"/>
      <c r="H32" s="454"/>
      <c r="I32" s="427"/>
      <c r="J32" s="427"/>
      <c r="K32" s="463"/>
      <c r="L32" s="587"/>
      <c r="M32" s="460"/>
      <c r="N32" s="552"/>
      <c r="O32" s="450"/>
      <c r="P32" s="434"/>
      <c r="Q32" s="435"/>
      <c r="R32" s="439"/>
      <c r="S32" s="464"/>
      <c r="T32" s="380"/>
      <c r="U32" s="508"/>
      <c r="V32" s="508"/>
      <c r="W32" s="401"/>
      <c r="X32" s="405"/>
      <c r="Y32" s="405"/>
    </row>
    <row r="33" spans="2:25" ht="18.75" customHeight="1">
      <c r="B33" s="426"/>
      <c r="C33" s="427" t="s">
        <v>157</v>
      </c>
      <c r="D33" s="582" t="s">
        <v>396</v>
      </c>
      <c r="E33" s="460"/>
      <c r="F33" s="438"/>
      <c r="G33" s="537"/>
      <c r="H33" s="454"/>
      <c r="I33" s="427"/>
      <c r="J33" s="427"/>
      <c r="K33" s="463"/>
      <c r="L33" s="587"/>
      <c r="M33" s="460"/>
      <c r="N33" s="552"/>
      <c r="O33" s="450"/>
      <c r="P33" s="434"/>
      <c r="Q33" s="435"/>
      <c r="R33" s="439"/>
      <c r="S33" s="464"/>
      <c r="T33" s="380"/>
      <c r="U33" s="512" t="s">
        <v>171</v>
      </c>
      <c r="V33" s="508"/>
      <c r="W33" s="401"/>
      <c r="X33" s="405"/>
      <c r="Y33" s="405"/>
    </row>
    <row r="34" spans="2:25" ht="20.25" customHeight="1">
      <c r="B34" s="426"/>
      <c r="C34" s="427" t="s">
        <v>30</v>
      </c>
      <c r="D34" s="588" t="s">
        <v>395</v>
      </c>
      <c r="E34" s="460"/>
      <c r="F34" s="438"/>
      <c r="G34" s="537"/>
      <c r="H34" s="454"/>
      <c r="I34" s="427"/>
      <c r="J34" s="427"/>
      <c r="K34" s="463"/>
      <c r="L34" s="587"/>
      <c r="M34" s="460"/>
      <c r="N34" s="552"/>
      <c r="O34" s="450"/>
      <c r="P34" s="434"/>
      <c r="Q34" s="435"/>
      <c r="R34" s="439"/>
      <c r="S34" s="464"/>
      <c r="T34" s="380"/>
      <c r="U34" s="512" t="s">
        <v>161</v>
      </c>
      <c r="V34" s="512" t="s">
        <v>366</v>
      </c>
      <c r="W34" s="401"/>
      <c r="X34" s="405"/>
      <c r="Y34" s="405"/>
    </row>
    <row r="35" spans="2:25" ht="24.75" customHeight="1">
      <c r="B35" s="426">
        <v>20</v>
      </c>
      <c r="C35" s="427" t="s">
        <v>163</v>
      </c>
      <c r="D35" s="428" t="s">
        <v>380</v>
      </c>
      <c r="E35" s="467" t="s">
        <v>32</v>
      </c>
      <c r="F35" s="468" t="s">
        <v>164</v>
      </c>
      <c r="G35" s="539">
        <v>1</v>
      </c>
      <c r="H35" s="431"/>
      <c r="I35" s="427"/>
      <c r="J35" s="427"/>
      <c r="K35" s="446"/>
      <c r="L35" s="446"/>
      <c r="M35" s="446"/>
      <c r="N35" s="442">
        <v>1</v>
      </c>
      <c r="O35" s="519">
        <f>N35*O2</f>
        <v>3</v>
      </c>
      <c r="P35" s="434"/>
      <c r="Q35" s="443"/>
      <c r="R35" s="439"/>
      <c r="S35" s="464"/>
      <c r="T35" s="380"/>
      <c r="U35" s="512" t="s">
        <v>165</v>
      </c>
      <c r="V35" s="512" t="s">
        <v>366</v>
      </c>
      <c r="W35" s="404"/>
      <c r="X35" s="405"/>
      <c r="Y35" s="405"/>
    </row>
    <row r="36" spans="2:25" ht="19.5" customHeight="1">
      <c r="B36" s="426"/>
      <c r="C36" s="427" t="s">
        <v>397</v>
      </c>
      <c r="D36" s="582" t="s">
        <v>399</v>
      </c>
      <c r="E36" s="589"/>
      <c r="F36" s="468"/>
      <c r="G36" s="566"/>
      <c r="H36" s="431"/>
      <c r="I36" s="427"/>
      <c r="J36" s="427"/>
      <c r="K36" s="446"/>
      <c r="L36" s="446"/>
      <c r="M36" s="446"/>
      <c r="N36" s="434"/>
      <c r="O36" s="450"/>
      <c r="P36" s="434"/>
      <c r="Q36" s="443"/>
      <c r="R36" s="439"/>
      <c r="S36" s="464"/>
      <c r="T36" s="380"/>
      <c r="U36" s="512"/>
      <c r="V36" s="508"/>
      <c r="W36" s="401"/>
      <c r="X36" s="405"/>
      <c r="Y36" s="405"/>
    </row>
    <row r="37" spans="2:25" ht="18.75" customHeight="1">
      <c r="B37" s="426"/>
      <c r="C37" s="427" t="s">
        <v>166</v>
      </c>
      <c r="D37" s="588" t="s">
        <v>398</v>
      </c>
      <c r="E37" s="589"/>
      <c r="F37" s="468"/>
      <c r="G37" s="566"/>
      <c r="H37" s="431"/>
      <c r="I37" s="427"/>
      <c r="J37" s="427"/>
      <c r="K37" s="446"/>
      <c r="L37" s="446"/>
      <c r="M37" s="446"/>
      <c r="N37" s="434"/>
      <c r="O37" s="450"/>
      <c r="P37" s="434"/>
      <c r="Q37" s="443"/>
      <c r="R37" s="439"/>
      <c r="S37" s="464"/>
      <c r="T37" s="380"/>
      <c r="U37" s="512" t="s">
        <v>367</v>
      </c>
      <c r="V37" s="511"/>
      <c r="X37" s="405"/>
      <c r="Y37" s="405"/>
    </row>
    <row r="38" spans="2:25" ht="24.75" customHeight="1">
      <c r="B38" s="426">
        <v>21</v>
      </c>
      <c r="C38" s="427" t="s">
        <v>375</v>
      </c>
      <c r="D38" s="601" t="s">
        <v>378</v>
      </c>
      <c r="E38" s="602" t="s">
        <v>412</v>
      </c>
      <c r="F38" s="468"/>
      <c r="G38" s="538">
        <v>2</v>
      </c>
      <c r="H38" s="431"/>
      <c r="I38" s="427"/>
      <c r="J38" s="427"/>
      <c r="K38" s="446"/>
      <c r="L38" s="558"/>
      <c r="M38" s="450"/>
      <c r="N38" s="442">
        <v>1.2</v>
      </c>
      <c r="O38" s="519">
        <f>N38*O2</f>
        <v>3.5999999999999996</v>
      </c>
      <c r="P38" s="434"/>
      <c r="Q38" s="443"/>
      <c r="R38" s="558"/>
      <c r="S38" s="464"/>
      <c r="T38" s="380"/>
      <c r="U38" s="512" t="s">
        <v>190</v>
      </c>
      <c r="V38" s="508"/>
      <c r="W38" s="381"/>
      <c r="X38" s="405"/>
      <c r="Y38" s="405"/>
    </row>
    <row r="39" spans="2:25" ht="27.75" customHeight="1">
      <c r="B39" s="462">
        <v>22</v>
      </c>
      <c r="C39" s="427" t="s">
        <v>33</v>
      </c>
      <c r="D39" s="598" t="s">
        <v>150</v>
      </c>
      <c r="E39" s="598" t="s">
        <v>356</v>
      </c>
      <c r="F39" s="438" t="s">
        <v>342</v>
      </c>
      <c r="G39" s="603">
        <v>1</v>
      </c>
      <c r="H39" s="454"/>
      <c r="I39" s="427"/>
      <c r="J39" s="427"/>
      <c r="K39" s="463"/>
      <c r="L39" s="552"/>
      <c r="M39" s="584"/>
      <c r="N39" s="552"/>
      <c r="O39" s="450"/>
      <c r="P39" s="434"/>
      <c r="Q39" s="435"/>
      <c r="R39" s="600">
        <v>1.5</v>
      </c>
      <c r="S39" s="599"/>
      <c r="T39" s="380"/>
      <c r="X39" s="405"/>
      <c r="Y39" s="405"/>
    </row>
    <row r="40" spans="2:25" ht="16.5" customHeight="1">
      <c r="B40" s="462"/>
      <c r="C40" s="427" t="s">
        <v>401</v>
      </c>
      <c r="D40" s="588" t="s">
        <v>402</v>
      </c>
      <c r="E40" s="460"/>
      <c r="F40" s="438"/>
      <c r="G40" s="590"/>
      <c r="H40" s="454"/>
      <c r="I40" s="427"/>
      <c r="J40" s="427"/>
      <c r="K40" s="463"/>
      <c r="L40" s="552"/>
      <c r="M40" s="460"/>
      <c r="N40" s="552"/>
      <c r="O40" s="450"/>
      <c r="P40" s="434"/>
      <c r="Q40" s="435"/>
      <c r="R40" s="528"/>
      <c r="S40" s="464"/>
      <c r="T40" s="380"/>
      <c r="X40" s="405"/>
      <c r="Y40" s="405"/>
    </row>
    <row r="41" spans="2:25" ht="24.75" customHeight="1">
      <c r="B41" s="426">
        <v>23</v>
      </c>
      <c r="C41" s="427" t="s">
        <v>343</v>
      </c>
      <c r="D41" s="469" t="s">
        <v>358</v>
      </c>
      <c r="E41" s="441" t="s">
        <v>344</v>
      </c>
      <c r="F41" s="429" t="s">
        <v>345</v>
      </c>
      <c r="G41" s="546">
        <v>2</v>
      </c>
      <c r="H41" s="431"/>
      <c r="I41" s="427"/>
      <c r="J41" s="427"/>
      <c r="K41" s="430"/>
      <c r="L41" s="430"/>
      <c r="M41" s="430"/>
      <c r="N41" s="449"/>
      <c r="O41" s="450"/>
      <c r="P41" s="434"/>
      <c r="Q41" s="435"/>
      <c r="R41" s="444">
        <v>1</v>
      </c>
      <c r="S41" s="436">
        <f>R41*S2</f>
        <v>3</v>
      </c>
      <c r="T41" s="380"/>
      <c r="X41" s="405"/>
      <c r="Y41" s="405"/>
    </row>
    <row r="42" spans="2:25" ht="17.25" customHeight="1">
      <c r="B42" s="426"/>
      <c r="C42" s="427" t="s">
        <v>403</v>
      </c>
      <c r="D42" s="588" t="s">
        <v>404</v>
      </c>
      <c r="E42" s="520"/>
      <c r="F42" s="429"/>
      <c r="G42" s="445"/>
      <c r="H42" s="431"/>
      <c r="I42" s="427"/>
      <c r="J42" s="427"/>
      <c r="K42" s="430"/>
      <c r="L42" s="430"/>
      <c r="M42" s="430"/>
      <c r="N42" s="449"/>
      <c r="O42" s="450"/>
      <c r="P42" s="434"/>
      <c r="Q42" s="435"/>
      <c r="R42" s="439"/>
      <c r="S42" s="464"/>
      <c r="T42" s="380"/>
      <c r="X42" s="405"/>
      <c r="Y42" s="405"/>
    </row>
    <row r="43" spans="2:25" ht="29.25" customHeight="1">
      <c r="B43" s="426">
        <v>24</v>
      </c>
      <c r="C43" s="427" t="s">
        <v>346</v>
      </c>
      <c r="D43" s="437" t="s">
        <v>158</v>
      </c>
      <c r="E43" s="437" t="s">
        <v>376</v>
      </c>
      <c r="F43" s="438"/>
      <c r="G43" s="560">
        <v>2</v>
      </c>
      <c r="H43" s="454"/>
      <c r="I43" s="427"/>
      <c r="J43" s="427"/>
      <c r="K43" s="463"/>
      <c r="L43" s="562">
        <v>1</v>
      </c>
      <c r="M43" s="518">
        <f>L43*M2</f>
        <v>3</v>
      </c>
      <c r="N43" s="552"/>
      <c r="O43" s="450"/>
      <c r="P43" s="434"/>
      <c r="Q43" s="435"/>
      <c r="R43" s="528"/>
      <c r="S43" s="464"/>
      <c r="T43" s="380"/>
      <c r="X43" s="405"/>
      <c r="Y43" s="405"/>
    </row>
    <row r="44" spans="2:25" ht="20.25" customHeight="1">
      <c r="B44" s="426"/>
      <c r="C44" s="427" t="s">
        <v>405</v>
      </c>
      <c r="D44" s="588" t="s">
        <v>406</v>
      </c>
      <c r="E44" s="460"/>
      <c r="F44" s="438"/>
      <c r="G44" s="591"/>
      <c r="H44" s="454"/>
      <c r="I44" s="427"/>
      <c r="J44" s="427"/>
      <c r="K44" s="463"/>
      <c r="L44" s="587"/>
      <c r="M44" s="460"/>
      <c r="N44" s="552"/>
      <c r="O44" s="450"/>
      <c r="P44" s="434"/>
      <c r="Q44" s="435"/>
      <c r="R44" s="528"/>
      <c r="S44" s="464"/>
      <c r="T44" s="380"/>
      <c r="X44" s="405"/>
      <c r="Y44" s="405"/>
    </row>
    <row r="45" spans="2:25" ht="26.25" customHeight="1">
      <c r="B45" s="426">
        <v>25</v>
      </c>
      <c r="C45" s="427" t="s">
        <v>374</v>
      </c>
      <c r="D45" s="437" t="s">
        <v>377</v>
      </c>
      <c r="E45" s="437" t="s">
        <v>379</v>
      </c>
      <c r="F45" s="438"/>
      <c r="G45" s="559">
        <v>1</v>
      </c>
      <c r="H45" s="454"/>
      <c r="I45" s="427"/>
      <c r="J45" s="427"/>
      <c r="K45" s="463"/>
      <c r="L45" s="558"/>
      <c r="M45" s="460"/>
      <c r="N45" s="564">
        <v>1.5</v>
      </c>
      <c r="O45" s="519">
        <f>O2*N45</f>
        <v>4.5</v>
      </c>
      <c r="P45" s="434"/>
      <c r="Q45" s="435"/>
      <c r="R45" s="528"/>
      <c r="S45" s="464"/>
      <c r="T45" s="380"/>
      <c r="X45" s="405"/>
      <c r="Y45" s="405"/>
    </row>
    <row r="46" spans="2:25" ht="27.75" customHeight="1">
      <c r="B46" s="426">
        <v>26</v>
      </c>
      <c r="C46" s="427" t="s">
        <v>347</v>
      </c>
      <c r="D46" s="532" t="s">
        <v>361</v>
      </c>
      <c r="E46" s="467" t="s">
        <v>266</v>
      </c>
      <c r="F46" s="468"/>
      <c r="G46" s="543">
        <v>2</v>
      </c>
      <c r="H46" s="431"/>
      <c r="I46" s="427"/>
      <c r="J46" s="427"/>
      <c r="K46" s="446"/>
      <c r="L46" s="561">
        <v>1.2</v>
      </c>
      <c r="M46" s="519">
        <f>L46*M2</f>
        <v>3.5999999999999996</v>
      </c>
      <c r="N46" s="449"/>
      <c r="O46" s="450"/>
      <c r="P46" s="434"/>
      <c r="Q46" s="443"/>
      <c r="R46" s="439"/>
      <c r="S46" s="464"/>
      <c r="T46" s="380"/>
      <c r="X46" s="405"/>
      <c r="Y46" s="405"/>
    </row>
    <row r="47" spans="2:25" ht="24.75" customHeight="1">
      <c r="B47" s="462">
        <v>27</v>
      </c>
      <c r="C47" s="427" t="s">
        <v>36</v>
      </c>
      <c r="D47" s="437" t="s">
        <v>362</v>
      </c>
      <c r="E47" s="437" t="s">
        <v>272</v>
      </c>
      <c r="F47" s="438" t="s">
        <v>348</v>
      </c>
      <c r="G47" s="539">
        <v>1</v>
      </c>
      <c r="H47" s="431"/>
      <c r="I47" s="427"/>
      <c r="J47" s="427"/>
      <c r="K47" s="430"/>
      <c r="L47" s="430"/>
      <c r="M47" s="430"/>
      <c r="N47" s="432">
        <v>0.6</v>
      </c>
      <c r="O47" s="433">
        <f>N47*O2</f>
        <v>1.7999999999999998</v>
      </c>
      <c r="P47" s="434"/>
      <c r="Q47" s="435"/>
      <c r="R47" s="470"/>
      <c r="S47" s="464"/>
      <c r="T47" s="380"/>
      <c r="X47" s="405"/>
      <c r="Y47" s="405"/>
    </row>
    <row r="48" spans="2:25" ht="24" customHeight="1">
      <c r="B48" s="462">
        <v>28</v>
      </c>
      <c r="C48" s="427" t="s">
        <v>349</v>
      </c>
      <c r="D48" s="584"/>
      <c r="E48" s="584"/>
      <c r="F48" s="438"/>
      <c r="G48" s="566"/>
      <c r="H48" s="431"/>
      <c r="I48" s="427"/>
      <c r="J48" s="427"/>
      <c r="K48" s="430"/>
      <c r="L48" s="427"/>
      <c r="M48" s="430"/>
      <c r="N48" s="594"/>
      <c r="O48" s="450"/>
      <c r="P48" s="434"/>
      <c r="Q48" s="435"/>
      <c r="R48" s="529"/>
      <c r="S48" s="464"/>
      <c r="T48" s="380"/>
      <c r="X48" s="405"/>
      <c r="Y48" s="405"/>
    </row>
    <row r="49" spans="2:29" ht="22.5" customHeight="1">
      <c r="B49" s="462">
        <v>29</v>
      </c>
      <c r="C49" s="427" t="s">
        <v>39</v>
      </c>
      <c r="D49" s="437" t="s">
        <v>40</v>
      </c>
      <c r="E49" s="428" t="s">
        <v>273</v>
      </c>
      <c r="F49" s="429" t="s">
        <v>351</v>
      </c>
      <c r="G49" s="538">
        <v>1</v>
      </c>
      <c r="H49" s="431"/>
      <c r="I49" s="427"/>
      <c r="J49" s="427"/>
      <c r="K49" s="430"/>
      <c r="L49" s="516">
        <v>1.2</v>
      </c>
      <c r="M49" s="494">
        <f>L49*M2</f>
        <v>3.5999999999999996</v>
      </c>
      <c r="N49" s="435"/>
      <c r="O49" s="450"/>
      <c r="P49" s="434"/>
      <c r="Q49" s="435"/>
      <c r="R49" s="439"/>
      <c r="S49" s="464"/>
      <c r="T49" s="380"/>
      <c r="X49" s="405"/>
      <c r="Y49" s="405"/>
    </row>
    <row r="50" spans="2:29" ht="24.75" customHeight="1">
      <c r="B50" s="426">
        <v>30</v>
      </c>
      <c r="C50" s="427" t="s">
        <v>172</v>
      </c>
      <c r="D50" s="440" t="s">
        <v>352</v>
      </c>
      <c r="E50" s="441" t="s">
        <v>278</v>
      </c>
      <c r="F50" s="438" t="s">
        <v>353</v>
      </c>
      <c r="G50" s="546">
        <v>2</v>
      </c>
      <c r="H50" s="431"/>
      <c r="I50" s="427"/>
      <c r="J50" s="427"/>
      <c r="K50" s="450"/>
      <c r="L50" s="450"/>
      <c r="M50" s="450"/>
      <c r="N50" s="443"/>
      <c r="O50" s="450"/>
      <c r="P50" s="434"/>
      <c r="Q50" s="443"/>
      <c r="R50" s="444">
        <v>1.2</v>
      </c>
      <c r="S50" s="436">
        <f>R50*S2</f>
        <v>3.5999999999999996</v>
      </c>
      <c r="T50" s="380"/>
      <c r="X50" s="405"/>
      <c r="Y50" s="405"/>
    </row>
    <row r="51" spans="2:29" ht="24.75" customHeight="1">
      <c r="B51" s="426"/>
      <c r="C51" s="427" t="s">
        <v>407</v>
      </c>
      <c r="D51" s="588"/>
      <c r="E51" s="520"/>
      <c r="F51" s="438"/>
      <c r="G51" s="445"/>
      <c r="H51" s="431"/>
      <c r="I51" s="427"/>
      <c r="J51" s="427"/>
      <c r="K51" s="450"/>
      <c r="L51" s="450"/>
      <c r="M51" s="450"/>
      <c r="N51" s="443"/>
      <c r="O51" s="450"/>
      <c r="P51" s="434"/>
      <c r="Q51" s="443"/>
      <c r="R51" s="439"/>
      <c r="S51" s="464"/>
      <c r="T51" s="380"/>
      <c r="X51" s="405"/>
      <c r="Y51" s="405"/>
    </row>
    <row r="52" spans="2:29" ht="22.5" customHeight="1">
      <c r="B52" s="426">
        <v>31</v>
      </c>
      <c r="C52" s="427" t="s">
        <v>178</v>
      </c>
      <c r="D52" s="584"/>
      <c r="E52" s="584"/>
      <c r="F52" s="438"/>
      <c r="G52" s="592"/>
      <c r="H52" s="613"/>
      <c r="I52" s="520"/>
      <c r="J52" s="427"/>
      <c r="K52" s="471"/>
      <c r="L52" s="471"/>
      <c r="M52" s="471"/>
      <c r="N52" s="435"/>
      <c r="O52" s="450"/>
      <c r="P52" s="434"/>
      <c r="Q52" s="435"/>
      <c r="R52" s="439"/>
      <c r="S52" s="464"/>
      <c r="T52" s="380"/>
      <c r="X52" s="405"/>
      <c r="Y52" s="405"/>
    </row>
    <row r="53" spans="2:29" ht="22.5" customHeight="1">
      <c r="B53" s="426"/>
      <c r="C53" s="427" t="s">
        <v>409</v>
      </c>
      <c r="D53" s="588" t="s">
        <v>410</v>
      </c>
      <c r="E53" s="584"/>
      <c r="F53" s="438"/>
      <c r="G53" s="592"/>
      <c r="H53" s="593"/>
      <c r="I53" s="520"/>
      <c r="J53" s="427"/>
      <c r="K53" s="471"/>
      <c r="L53" s="471"/>
      <c r="M53" s="471"/>
      <c r="N53" s="435"/>
      <c r="O53" s="450"/>
      <c r="P53" s="434"/>
      <c r="Q53" s="435"/>
      <c r="R53" s="439"/>
      <c r="S53" s="464"/>
      <c r="T53" s="380"/>
      <c r="X53" s="405"/>
      <c r="Y53" s="405"/>
    </row>
    <row r="54" spans="2:29" ht="29.25" customHeight="1">
      <c r="B54" s="426">
        <v>32</v>
      </c>
      <c r="C54" s="427" t="s">
        <v>42</v>
      </c>
      <c r="D54" s="437" t="s">
        <v>43</v>
      </c>
      <c r="E54" s="437" t="s">
        <v>184</v>
      </c>
      <c r="F54" s="438"/>
      <c r="G54" s="544">
        <v>2</v>
      </c>
      <c r="H54" s="454"/>
      <c r="I54" s="427"/>
      <c r="J54" s="472" t="s">
        <v>45</v>
      </c>
      <c r="K54" s="451"/>
      <c r="L54" s="451"/>
      <c r="M54" s="451"/>
      <c r="N54" s="451"/>
      <c r="O54" s="450"/>
      <c r="P54" s="434"/>
      <c r="Q54" s="451"/>
      <c r="R54" s="450"/>
      <c r="S54" s="464"/>
      <c r="X54" s="405"/>
      <c r="Y54" s="405"/>
    </row>
    <row r="55" spans="2:29" ht="29.25" customHeight="1">
      <c r="B55" s="426">
        <v>33</v>
      </c>
      <c r="C55" s="427" t="s">
        <v>46</v>
      </c>
      <c r="D55" s="437" t="s">
        <v>47</v>
      </c>
      <c r="E55" s="437" t="s">
        <v>188</v>
      </c>
      <c r="F55" s="438" t="s">
        <v>355</v>
      </c>
      <c r="G55" s="542">
        <v>1</v>
      </c>
      <c r="H55" s="454"/>
      <c r="I55" s="427"/>
      <c r="J55" s="427"/>
      <c r="K55" s="455"/>
      <c r="L55" s="459"/>
      <c r="M55" s="455"/>
      <c r="N55" s="432">
        <v>1.5</v>
      </c>
      <c r="O55" s="433">
        <f>N55*O2</f>
        <v>4.5</v>
      </c>
      <c r="P55" s="434"/>
      <c r="Q55" s="435"/>
      <c r="R55" s="450"/>
      <c r="S55" s="464"/>
      <c r="X55" s="405"/>
      <c r="Y55" s="405"/>
      <c r="Z55" s="381"/>
    </row>
    <row r="56" spans="2:29" ht="27.75" customHeight="1" thickBot="1">
      <c r="B56" s="473">
        <v>34</v>
      </c>
      <c r="C56" s="474" t="s">
        <v>49</v>
      </c>
      <c r="D56" s="523"/>
      <c r="E56" s="523"/>
      <c r="F56" s="475"/>
      <c r="G56" s="614"/>
      <c r="H56" s="476"/>
      <c r="I56" s="474"/>
      <c r="J56" s="474"/>
      <c r="K56" s="476"/>
      <c r="L56" s="595"/>
      <c r="M56" s="596"/>
      <c r="N56" s="530"/>
      <c r="O56" s="503"/>
      <c r="P56" s="477"/>
      <c r="Q56" s="478"/>
      <c r="R56" s="479"/>
      <c r="S56" s="505"/>
      <c r="X56" s="405"/>
      <c r="Y56" s="405"/>
      <c r="Z56" s="381"/>
    </row>
    <row r="57" spans="2:29" ht="25.5" customHeight="1">
      <c r="B57" s="480"/>
      <c r="C57" s="481" t="s">
        <v>56</v>
      </c>
      <c r="D57" s="482"/>
      <c r="E57" s="483"/>
      <c r="F57" s="619" t="s">
        <v>194</v>
      </c>
      <c r="G57" s="619"/>
      <c r="H57" s="484">
        <f>SUM(H4:H56)</f>
        <v>0</v>
      </c>
      <c r="I57" s="521"/>
      <c r="J57" s="524" t="s">
        <v>194</v>
      </c>
      <c r="K57" s="525"/>
      <c r="L57" s="526">
        <f>SUM(L4:L56)</f>
        <v>8.9</v>
      </c>
      <c r="M57" s="556">
        <f>L57*M2</f>
        <v>26.700000000000003</v>
      </c>
      <c r="N57" s="485">
        <f>SUM(N4:N56)</f>
        <v>16.299999999999997</v>
      </c>
      <c r="O57" s="486">
        <f>N57*O2</f>
        <v>48.899999999999991</v>
      </c>
      <c r="P57" s="487"/>
      <c r="Q57" s="488"/>
      <c r="R57" s="489">
        <f>SUM(R4:R56)</f>
        <v>8.6999999999999993</v>
      </c>
      <c r="S57" s="490">
        <f>R57*S2</f>
        <v>26.099999999999998</v>
      </c>
      <c r="Z57" s="381"/>
      <c r="AA57" s="403"/>
    </row>
    <row r="58" spans="2:29" s="381" customFormat="1" ht="25.5" customHeight="1">
      <c r="B58" s="491" t="s">
        <v>195</v>
      </c>
      <c r="C58" s="492"/>
      <c r="D58" s="549"/>
      <c r="E58" s="550"/>
      <c r="F58" s="620" t="s">
        <v>196</v>
      </c>
      <c r="G58" s="620"/>
      <c r="H58" s="493">
        <f>SUM(20.5-H57)</f>
        <v>20.5</v>
      </c>
      <c r="I58" s="427"/>
      <c r="J58" s="522" t="s">
        <v>197</v>
      </c>
      <c r="K58" s="522"/>
      <c r="L58" s="427">
        <f>L57*2</f>
        <v>17.8</v>
      </c>
      <c r="M58" s="555">
        <f>L58*M2</f>
        <v>53.400000000000006</v>
      </c>
      <c r="N58" s="427">
        <f>N57*2</f>
        <v>32.599999999999994</v>
      </c>
      <c r="O58" s="494">
        <f>N58*O2</f>
        <v>97.799999999999983</v>
      </c>
      <c r="P58" s="439"/>
      <c r="Q58" s="495"/>
      <c r="R58" s="427">
        <f>R57*2</f>
        <v>17.399999999999999</v>
      </c>
      <c r="S58" s="436">
        <f>R58*S2</f>
        <v>52.199999999999996</v>
      </c>
      <c r="T58" s="380"/>
      <c r="X58" s="403"/>
      <c r="Y58" s="403"/>
      <c r="AA58" s="380"/>
      <c r="AB58" s="380"/>
    </row>
    <row r="59" spans="2:29" s="381" customFormat="1" ht="28.5" customHeight="1" thickBot="1">
      <c r="B59" s="496"/>
      <c r="C59" s="497"/>
      <c r="D59" s="498"/>
      <c r="E59" s="499"/>
      <c r="F59" s="621" t="s">
        <v>198</v>
      </c>
      <c r="G59" s="621"/>
      <c r="H59" s="500">
        <f>(H57+H58)-1</f>
        <v>19.5</v>
      </c>
      <c r="I59" s="474"/>
      <c r="J59" s="622" t="s">
        <v>198</v>
      </c>
      <c r="K59" s="622"/>
      <c r="L59" s="527">
        <f>(L57+L58)-3</f>
        <v>23.700000000000003</v>
      </c>
      <c r="M59" s="523"/>
      <c r="N59" s="501">
        <f>(N57+N58)-3</f>
        <v>45.899999999999991</v>
      </c>
      <c r="O59" s="502"/>
      <c r="P59" s="503"/>
      <c r="Q59" s="502"/>
      <c r="R59" s="504">
        <f>(R57+R58)-3</f>
        <v>23.099999999999998</v>
      </c>
      <c r="S59" s="505"/>
      <c r="T59" s="380"/>
      <c r="AA59" s="380"/>
      <c r="AB59" s="380"/>
    </row>
    <row r="60" spans="2:29" s="381" customFormat="1" ht="36.75" customHeight="1">
      <c r="B60" s="380"/>
      <c r="C60" s="380"/>
      <c r="D60" s="380"/>
      <c r="E60" s="386"/>
      <c r="F60" s="386"/>
      <c r="I60" s="384"/>
      <c r="J60" s="384"/>
      <c r="K60" s="380"/>
      <c r="L60" s="380"/>
      <c r="M60" s="380"/>
      <c r="N60" s="383"/>
      <c r="O60" s="382"/>
      <c r="P60" s="382"/>
      <c r="Q60" s="380"/>
      <c r="R60" s="380"/>
      <c r="S60" s="380"/>
      <c r="X60" s="380"/>
      <c r="Y60" s="380"/>
      <c r="Z60" s="380"/>
      <c r="AA60" s="380"/>
      <c r="AB60" s="380"/>
    </row>
    <row r="61" spans="2:29" s="381" customFormat="1">
      <c r="B61" s="380"/>
      <c r="C61" s="380"/>
      <c r="D61" s="380"/>
      <c r="E61" s="386"/>
      <c r="F61" s="386"/>
      <c r="G61" s="385"/>
      <c r="H61" s="400"/>
      <c r="I61" s="384"/>
      <c r="J61" s="384"/>
      <c r="K61" s="400"/>
      <c r="L61" s="400"/>
      <c r="M61" s="400"/>
      <c r="N61" s="383"/>
      <c r="O61" s="382"/>
      <c r="P61" s="382"/>
      <c r="Q61" s="380"/>
      <c r="R61" s="380"/>
      <c r="S61" s="380"/>
      <c r="X61" s="380"/>
      <c r="Y61" s="380"/>
      <c r="Z61" s="380"/>
      <c r="AA61" s="380"/>
      <c r="AB61" s="380"/>
    </row>
    <row r="62" spans="2:29" s="381" customFormat="1">
      <c r="B62" s="380"/>
      <c r="C62" s="380"/>
      <c r="D62" s="397"/>
      <c r="E62" s="389"/>
      <c r="F62" s="389"/>
      <c r="G62" s="398"/>
      <c r="H62" s="392"/>
      <c r="I62" s="384"/>
      <c r="J62" s="384"/>
      <c r="K62" s="392"/>
      <c r="L62" s="392"/>
      <c r="M62" s="392"/>
      <c r="N62" s="383"/>
      <c r="O62" s="382"/>
      <c r="P62" s="382"/>
      <c r="Q62" s="380"/>
      <c r="R62" s="380"/>
      <c r="S62" s="380"/>
      <c r="X62" s="380"/>
      <c r="Y62" s="380"/>
      <c r="Z62" s="380"/>
      <c r="AA62" s="380"/>
      <c r="AB62" s="380"/>
    </row>
    <row r="63" spans="2:29" s="381" customFormat="1">
      <c r="B63" s="380"/>
      <c r="C63" s="380"/>
      <c r="D63" s="397"/>
      <c r="E63" s="389"/>
      <c r="F63" s="389"/>
      <c r="G63" s="398"/>
      <c r="H63" s="392"/>
      <c r="I63" s="384"/>
      <c r="J63" s="384"/>
      <c r="K63" s="392"/>
      <c r="L63" s="392"/>
      <c r="M63" s="392"/>
      <c r="N63" s="383"/>
      <c r="O63" s="382"/>
      <c r="P63" s="382"/>
      <c r="Q63" s="380"/>
      <c r="R63" s="380"/>
      <c r="S63" s="380"/>
      <c r="X63" s="380"/>
      <c r="Y63" s="380"/>
      <c r="Z63" s="380"/>
      <c r="AA63" s="380"/>
      <c r="AB63" s="380"/>
      <c r="AC63" s="380"/>
    </row>
    <row r="64" spans="2:29" s="381" customFormat="1">
      <c r="B64" s="380"/>
      <c r="C64" s="380"/>
      <c r="D64" s="397"/>
      <c r="E64" s="389"/>
      <c r="F64" s="389"/>
      <c r="G64" s="398"/>
      <c r="H64" s="392"/>
      <c r="I64" s="384"/>
      <c r="J64" s="384"/>
      <c r="K64" s="392"/>
      <c r="L64" s="392"/>
      <c r="M64" s="392"/>
      <c r="N64" s="383"/>
      <c r="O64" s="382"/>
      <c r="P64" s="382"/>
      <c r="Q64" s="380"/>
      <c r="R64" s="380"/>
      <c r="S64" s="380"/>
      <c r="X64" s="380"/>
      <c r="Y64" s="380"/>
      <c r="Z64" s="380"/>
      <c r="AA64" s="380"/>
      <c r="AB64" s="380"/>
      <c r="AC64" s="380"/>
    </row>
    <row r="65" spans="2:29" s="381" customFormat="1">
      <c r="B65" s="380"/>
      <c r="C65" s="380"/>
      <c r="D65" s="397"/>
      <c r="E65" s="389"/>
      <c r="F65" s="389"/>
      <c r="G65" s="398"/>
      <c r="H65" s="392"/>
      <c r="I65" s="384"/>
      <c r="J65" s="384"/>
      <c r="K65" s="392"/>
      <c r="L65" s="392"/>
      <c r="M65" s="392"/>
      <c r="N65" s="383"/>
      <c r="O65" s="382"/>
      <c r="P65" s="382"/>
      <c r="Q65" s="380"/>
      <c r="R65" s="380"/>
      <c r="S65" s="380"/>
      <c r="X65" s="380"/>
      <c r="Y65" s="380"/>
      <c r="Z65" s="380"/>
      <c r="AA65" s="380"/>
      <c r="AB65" s="380"/>
      <c r="AC65" s="380"/>
    </row>
    <row r="66" spans="2:29" s="381" customFormat="1">
      <c r="B66" s="380"/>
      <c r="C66" s="380"/>
      <c r="D66" s="397"/>
      <c r="E66" s="389"/>
      <c r="F66" s="389"/>
      <c r="G66" s="398"/>
      <c r="H66" s="392"/>
      <c r="I66" s="384"/>
      <c r="J66" s="384"/>
      <c r="K66" s="392"/>
      <c r="L66" s="392"/>
      <c r="M66" s="392"/>
      <c r="N66" s="383"/>
      <c r="O66" s="382"/>
      <c r="P66" s="382"/>
      <c r="Q66" s="380"/>
      <c r="R66" s="380"/>
      <c r="S66" s="380"/>
      <c r="X66" s="380"/>
      <c r="Y66" s="380"/>
      <c r="Z66" s="380"/>
      <c r="AA66" s="380"/>
      <c r="AB66" s="380"/>
      <c r="AC66" s="380"/>
    </row>
    <row r="67" spans="2:29" s="381" customFormat="1">
      <c r="B67" s="380"/>
      <c r="C67" s="380"/>
      <c r="D67" s="397"/>
      <c r="E67" s="396"/>
      <c r="F67" s="396"/>
      <c r="G67" s="395"/>
      <c r="H67" s="392"/>
      <c r="I67" s="384"/>
      <c r="J67" s="384"/>
      <c r="K67" s="392"/>
      <c r="L67" s="392"/>
      <c r="M67" s="392"/>
      <c r="N67" s="383"/>
      <c r="O67" s="382"/>
      <c r="P67" s="382"/>
      <c r="Q67" s="380"/>
      <c r="R67" s="380"/>
      <c r="S67" s="380"/>
      <c r="X67" s="380"/>
      <c r="Y67" s="380"/>
      <c r="Z67" s="380"/>
      <c r="AA67" s="380"/>
      <c r="AB67" s="380"/>
      <c r="AC67" s="380"/>
    </row>
    <row r="68" spans="2:29" s="381" customFormat="1">
      <c r="B68" s="380"/>
      <c r="C68" s="380"/>
      <c r="D68" s="397"/>
      <c r="E68" s="396"/>
      <c r="F68" s="396"/>
      <c r="G68" s="395"/>
      <c r="H68" s="392"/>
      <c r="I68" s="384"/>
      <c r="J68" s="384"/>
      <c r="K68" s="392"/>
      <c r="L68" s="392"/>
      <c r="M68" s="392"/>
      <c r="N68" s="383"/>
      <c r="O68" s="382"/>
      <c r="P68" s="382"/>
      <c r="Q68" s="380"/>
      <c r="R68" s="380"/>
      <c r="S68" s="380"/>
      <c r="X68" s="380"/>
      <c r="Y68" s="380"/>
      <c r="Z68" s="380"/>
      <c r="AA68" s="380"/>
      <c r="AB68" s="380"/>
      <c r="AC68" s="380"/>
    </row>
    <row r="69" spans="2:29" s="381" customFormat="1">
      <c r="B69" s="380"/>
      <c r="C69" s="380"/>
      <c r="D69" s="399"/>
      <c r="E69" s="389"/>
      <c r="F69" s="389"/>
      <c r="G69" s="398"/>
      <c r="H69" s="392"/>
      <c r="I69" s="384"/>
      <c r="J69" s="384"/>
      <c r="K69" s="392"/>
      <c r="L69" s="392"/>
      <c r="M69" s="392"/>
      <c r="N69" s="383"/>
      <c r="O69" s="382"/>
      <c r="P69" s="382"/>
      <c r="Q69" s="380"/>
      <c r="R69" s="380"/>
      <c r="S69" s="380"/>
      <c r="X69" s="380"/>
      <c r="Y69" s="380"/>
      <c r="Z69" s="380"/>
      <c r="AA69" s="380"/>
      <c r="AB69" s="380"/>
      <c r="AC69" s="380"/>
    </row>
    <row r="70" spans="2:29" s="381" customFormat="1">
      <c r="B70" s="380"/>
      <c r="C70" s="380"/>
      <c r="D70" s="397"/>
      <c r="E70" s="389"/>
      <c r="F70" s="389"/>
      <c r="G70" s="398"/>
      <c r="H70" s="392"/>
      <c r="I70" s="384"/>
      <c r="J70" s="384"/>
      <c r="K70" s="392"/>
      <c r="L70" s="392"/>
      <c r="M70" s="392"/>
      <c r="N70" s="383"/>
      <c r="O70" s="382"/>
      <c r="P70" s="382"/>
      <c r="Q70" s="380"/>
      <c r="R70" s="380"/>
      <c r="S70" s="380"/>
      <c r="X70" s="380"/>
      <c r="Y70" s="380"/>
      <c r="Z70" s="380"/>
      <c r="AA70" s="380"/>
      <c r="AB70" s="380"/>
      <c r="AC70" s="380"/>
    </row>
    <row r="71" spans="2:29" s="381" customFormat="1">
      <c r="B71" s="380"/>
      <c r="C71" s="380"/>
      <c r="D71" s="397"/>
      <c r="E71" s="389"/>
      <c r="F71" s="389"/>
      <c r="G71" s="398"/>
      <c r="H71" s="392"/>
      <c r="I71" s="384"/>
      <c r="J71" s="384"/>
      <c r="K71" s="392"/>
      <c r="L71" s="392"/>
      <c r="M71" s="392"/>
      <c r="N71" s="383"/>
      <c r="O71" s="382"/>
      <c r="P71" s="382"/>
      <c r="Q71" s="380"/>
      <c r="R71" s="380"/>
      <c r="S71" s="380"/>
      <c r="X71" s="380"/>
      <c r="Y71" s="380"/>
      <c r="Z71" s="380"/>
      <c r="AA71" s="380"/>
      <c r="AB71" s="380"/>
      <c r="AC71" s="380"/>
    </row>
    <row r="72" spans="2:29" s="381" customFormat="1">
      <c r="B72" s="380"/>
      <c r="C72" s="380"/>
      <c r="D72" s="397"/>
      <c r="E72" s="389"/>
      <c r="F72" s="389"/>
      <c r="G72" s="398"/>
      <c r="H72" s="392"/>
      <c r="I72" s="384"/>
      <c r="J72" s="384"/>
      <c r="K72" s="392"/>
      <c r="L72" s="392"/>
      <c r="M72" s="392"/>
      <c r="N72" s="383"/>
      <c r="O72" s="382"/>
      <c r="P72" s="382"/>
      <c r="Q72" s="380"/>
      <c r="R72" s="380"/>
      <c r="S72" s="380"/>
      <c r="X72" s="380"/>
      <c r="Y72" s="380"/>
      <c r="Z72" s="380"/>
      <c r="AA72" s="380"/>
      <c r="AB72" s="380"/>
      <c r="AC72" s="380"/>
    </row>
    <row r="73" spans="2:29" s="381" customFormat="1">
      <c r="B73" s="380"/>
      <c r="C73" s="380"/>
      <c r="D73" s="397"/>
      <c r="E73" s="396"/>
      <c r="F73" s="396"/>
      <c r="G73" s="395"/>
      <c r="H73" s="392"/>
      <c r="I73" s="384"/>
      <c r="J73" s="384"/>
      <c r="K73" s="392"/>
      <c r="L73" s="392"/>
      <c r="M73" s="392"/>
      <c r="N73" s="383"/>
      <c r="O73" s="382"/>
      <c r="P73" s="382"/>
      <c r="Q73" s="380"/>
      <c r="R73" s="380"/>
      <c r="S73" s="380"/>
      <c r="X73" s="380"/>
      <c r="Y73" s="380"/>
      <c r="Z73" s="380"/>
      <c r="AA73" s="380"/>
      <c r="AB73" s="380"/>
      <c r="AC73" s="380"/>
    </row>
    <row r="74" spans="2:29">
      <c r="D74" s="397"/>
      <c r="E74" s="396"/>
      <c r="F74" s="396"/>
      <c r="G74" s="395"/>
      <c r="H74" s="392"/>
      <c r="K74" s="392"/>
      <c r="L74" s="392"/>
      <c r="M74" s="392"/>
    </row>
    <row r="75" spans="2:29">
      <c r="D75" s="394"/>
      <c r="E75" s="389"/>
      <c r="F75" s="389"/>
      <c r="G75" s="389"/>
      <c r="H75" s="392"/>
      <c r="K75" s="392"/>
      <c r="L75" s="392"/>
      <c r="M75" s="392"/>
    </row>
    <row r="76" spans="2:29">
      <c r="D76" s="394"/>
      <c r="E76" s="393"/>
      <c r="F76" s="393"/>
      <c r="G76" s="393"/>
      <c r="H76" s="392"/>
      <c r="K76" s="392"/>
      <c r="L76" s="392"/>
      <c r="M76" s="392"/>
    </row>
    <row r="88" spans="2:29">
      <c r="C88" s="391"/>
      <c r="D88" s="390"/>
      <c r="E88" s="389"/>
      <c r="F88" s="389"/>
      <c r="G88" s="388"/>
    </row>
    <row r="89" spans="2:29">
      <c r="C89" s="391"/>
      <c r="D89" s="390"/>
      <c r="E89" s="389"/>
      <c r="F89" s="389"/>
      <c r="G89" s="388"/>
    </row>
    <row r="90" spans="2:29">
      <c r="C90" s="391"/>
      <c r="D90" s="390"/>
      <c r="E90" s="389"/>
      <c r="F90" s="389"/>
      <c r="G90" s="388"/>
    </row>
    <row r="91" spans="2:29" s="384" customFormat="1">
      <c r="B91" s="380"/>
      <c r="C91" s="391"/>
      <c r="D91" s="390"/>
      <c r="E91" s="389"/>
      <c r="F91" s="389"/>
      <c r="G91" s="388"/>
      <c r="H91" s="387"/>
      <c r="K91" s="387"/>
      <c r="L91" s="387"/>
      <c r="M91" s="387"/>
      <c r="N91" s="383"/>
      <c r="O91" s="382"/>
      <c r="P91" s="382"/>
      <c r="Q91" s="380"/>
      <c r="R91" s="380"/>
      <c r="S91" s="380"/>
      <c r="T91" s="381"/>
      <c r="X91" s="380"/>
      <c r="Y91" s="380"/>
      <c r="Z91" s="380"/>
      <c r="AA91" s="380"/>
      <c r="AB91" s="380"/>
      <c r="AC91" s="380"/>
    </row>
    <row r="92" spans="2:29" s="384" customFormat="1">
      <c r="B92" s="380"/>
      <c r="C92" s="381"/>
      <c r="D92" s="380"/>
      <c r="E92" s="386"/>
      <c r="F92" s="386"/>
      <c r="G92" s="385"/>
      <c r="H92" s="380"/>
      <c r="K92" s="380"/>
      <c r="L92" s="380"/>
      <c r="M92" s="380"/>
      <c r="N92" s="383"/>
      <c r="O92" s="382"/>
      <c r="P92" s="382"/>
      <c r="Q92" s="380"/>
      <c r="R92" s="380"/>
      <c r="S92" s="380"/>
      <c r="T92" s="381"/>
      <c r="X92" s="380"/>
      <c r="Y92" s="380"/>
      <c r="Z92" s="380"/>
      <c r="AA92" s="380"/>
      <c r="AB92" s="380"/>
      <c r="AC92" s="380"/>
    </row>
    <row r="93" spans="2:29" s="384" customFormat="1">
      <c r="B93" s="380"/>
      <c r="C93" s="381"/>
      <c r="D93" s="380"/>
      <c r="E93" s="386"/>
      <c r="F93" s="386"/>
      <c r="G93" s="385"/>
      <c r="H93" s="380"/>
      <c r="K93" s="380"/>
      <c r="L93" s="380"/>
      <c r="M93" s="380"/>
      <c r="N93" s="383"/>
      <c r="O93" s="382"/>
      <c r="P93" s="382"/>
      <c r="Q93" s="380"/>
      <c r="R93" s="380"/>
      <c r="S93" s="380"/>
      <c r="T93" s="381"/>
      <c r="X93" s="380"/>
      <c r="Y93" s="380"/>
      <c r="Z93" s="380"/>
      <c r="AA93" s="380"/>
      <c r="AB93" s="380"/>
      <c r="AC93" s="380"/>
    </row>
    <row r="94" spans="2:29" s="384" customFormat="1">
      <c r="B94" s="380"/>
      <c r="C94" s="381"/>
      <c r="D94" s="380"/>
      <c r="E94" s="386"/>
      <c r="F94" s="386"/>
      <c r="G94" s="385"/>
      <c r="H94" s="380"/>
      <c r="K94" s="380"/>
      <c r="L94" s="380"/>
      <c r="M94" s="380"/>
      <c r="N94" s="383"/>
      <c r="O94" s="382"/>
      <c r="P94" s="382"/>
      <c r="Q94" s="380"/>
      <c r="R94" s="380"/>
      <c r="S94" s="380"/>
      <c r="T94" s="381"/>
      <c r="X94" s="380"/>
      <c r="Y94" s="380"/>
      <c r="Z94" s="380"/>
      <c r="AA94" s="380"/>
      <c r="AB94" s="380"/>
      <c r="AC94" s="380"/>
    </row>
    <row r="95" spans="2:29" s="384" customFormat="1">
      <c r="B95" s="380"/>
      <c r="C95" s="381"/>
      <c r="D95" s="380"/>
      <c r="E95" s="386"/>
      <c r="F95" s="386"/>
      <c r="G95" s="385"/>
      <c r="H95" s="380"/>
      <c r="K95" s="380"/>
      <c r="L95" s="380"/>
      <c r="M95" s="380"/>
      <c r="N95" s="383"/>
      <c r="O95" s="382"/>
      <c r="P95" s="382"/>
      <c r="Q95" s="380"/>
      <c r="R95" s="380"/>
      <c r="S95" s="380"/>
      <c r="T95" s="381"/>
      <c r="X95" s="380"/>
      <c r="Y95" s="380"/>
      <c r="Z95" s="380"/>
      <c r="AA95" s="380"/>
      <c r="AB95" s="380"/>
      <c r="AC95" s="380"/>
    </row>
    <row r="96" spans="2:29" s="384" customFormat="1">
      <c r="B96" s="380"/>
      <c r="C96" s="381"/>
      <c r="D96" s="380"/>
      <c r="E96" s="386"/>
      <c r="F96" s="386"/>
      <c r="G96" s="385"/>
      <c r="H96" s="380"/>
      <c r="K96" s="380"/>
      <c r="L96" s="380"/>
      <c r="M96" s="380"/>
      <c r="N96" s="383"/>
      <c r="O96" s="382"/>
      <c r="P96" s="382"/>
      <c r="Q96" s="380"/>
      <c r="R96" s="380"/>
      <c r="S96" s="380"/>
      <c r="T96" s="381"/>
      <c r="W96" s="381"/>
      <c r="X96" s="380"/>
      <c r="Y96" s="380"/>
      <c r="Z96" s="380"/>
      <c r="AA96" s="380"/>
      <c r="AB96" s="380"/>
      <c r="AC96" s="380"/>
    </row>
    <row r="97" spans="2:29" s="384" customFormat="1">
      <c r="B97" s="380"/>
      <c r="C97" s="381"/>
      <c r="D97" s="380"/>
      <c r="E97" s="386"/>
      <c r="F97" s="386"/>
      <c r="G97" s="385"/>
      <c r="H97" s="380"/>
      <c r="K97" s="380"/>
      <c r="L97" s="380"/>
      <c r="M97" s="380"/>
      <c r="N97" s="383"/>
      <c r="O97" s="382"/>
      <c r="P97" s="382"/>
      <c r="Q97" s="380"/>
      <c r="R97" s="380"/>
      <c r="S97" s="380"/>
      <c r="T97" s="381"/>
      <c r="W97" s="380"/>
      <c r="X97" s="380"/>
      <c r="Y97" s="380"/>
      <c r="Z97" s="380"/>
      <c r="AA97" s="380"/>
      <c r="AB97" s="380"/>
      <c r="AC97" s="380"/>
    </row>
    <row r="98" spans="2:29" s="384" customFormat="1">
      <c r="B98" s="380"/>
      <c r="C98" s="381"/>
      <c r="D98" s="380"/>
      <c r="E98" s="386"/>
      <c r="F98" s="386"/>
      <c r="G98" s="385"/>
      <c r="H98" s="380"/>
      <c r="K98" s="380"/>
      <c r="L98" s="380"/>
      <c r="M98" s="380"/>
      <c r="N98" s="383"/>
      <c r="O98" s="382"/>
      <c r="P98" s="382"/>
      <c r="Q98" s="380"/>
      <c r="R98" s="380"/>
      <c r="S98" s="380"/>
      <c r="T98" s="381"/>
      <c r="U98" s="380"/>
      <c r="V98" s="380"/>
      <c r="W98" s="380"/>
      <c r="X98" s="380"/>
      <c r="Y98" s="380"/>
      <c r="Z98" s="380"/>
      <c r="AA98" s="380"/>
      <c r="AB98" s="380"/>
      <c r="AC98" s="380"/>
    </row>
    <row r="99" spans="2:29" s="384" customFormat="1">
      <c r="B99" s="380"/>
      <c r="C99" s="381"/>
      <c r="D99" s="380"/>
      <c r="E99" s="386"/>
      <c r="F99" s="386"/>
      <c r="G99" s="385"/>
      <c r="H99" s="380"/>
      <c r="K99" s="380"/>
      <c r="L99" s="380"/>
      <c r="M99" s="380"/>
      <c r="N99" s="383"/>
      <c r="O99" s="382"/>
      <c r="P99" s="382"/>
      <c r="Q99" s="380"/>
      <c r="R99" s="380"/>
      <c r="S99" s="380"/>
      <c r="T99" s="381"/>
      <c r="U99" s="380"/>
      <c r="V99" s="380"/>
      <c r="W99" s="380"/>
      <c r="X99" s="380"/>
      <c r="Y99" s="380"/>
      <c r="Z99" s="380"/>
      <c r="AA99" s="380"/>
      <c r="AB99" s="380"/>
      <c r="AC99" s="380"/>
    </row>
    <row r="100" spans="2:29" s="384" customFormat="1">
      <c r="B100" s="380"/>
      <c r="C100" s="381"/>
      <c r="D100" s="380"/>
      <c r="E100" s="386"/>
      <c r="F100" s="386"/>
      <c r="G100" s="385"/>
      <c r="H100" s="380"/>
      <c r="K100" s="380"/>
      <c r="L100" s="380"/>
      <c r="M100" s="380"/>
      <c r="N100" s="383"/>
      <c r="O100" s="382"/>
      <c r="P100" s="382"/>
      <c r="Q100" s="380"/>
      <c r="R100" s="380"/>
      <c r="S100" s="380"/>
      <c r="T100" s="381"/>
      <c r="U100" s="380"/>
      <c r="V100" s="380"/>
      <c r="W100" s="380"/>
      <c r="X100" s="380"/>
      <c r="Y100" s="380"/>
      <c r="Z100" s="380"/>
      <c r="AA100" s="380"/>
      <c r="AB100" s="380"/>
      <c r="AC100" s="380"/>
    </row>
    <row r="101" spans="2:29" s="384" customFormat="1">
      <c r="B101" s="380"/>
      <c r="C101" s="380"/>
      <c r="D101" s="380"/>
      <c r="E101" s="386"/>
      <c r="F101" s="386"/>
      <c r="G101" s="385"/>
      <c r="H101" s="380"/>
      <c r="K101" s="380"/>
      <c r="L101" s="380"/>
      <c r="M101" s="380"/>
      <c r="N101" s="383"/>
      <c r="O101" s="382"/>
      <c r="P101" s="382"/>
      <c r="Q101" s="380"/>
      <c r="R101" s="380"/>
      <c r="S101" s="380"/>
      <c r="T101" s="381"/>
      <c r="U101" s="380"/>
      <c r="V101" s="380"/>
      <c r="W101" s="380"/>
      <c r="X101" s="380"/>
      <c r="Y101" s="380"/>
      <c r="Z101" s="380"/>
      <c r="AA101" s="380"/>
      <c r="AB101" s="380"/>
      <c r="AC101" s="380"/>
    </row>
    <row r="102" spans="2:29" s="384" customFormat="1">
      <c r="B102" s="380"/>
      <c r="C102" s="380"/>
      <c r="D102" s="380"/>
      <c r="E102" s="386"/>
      <c r="F102" s="386"/>
      <c r="G102" s="385"/>
      <c r="H102" s="380"/>
      <c r="K102" s="380"/>
      <c r="L102" s="380"/>
      <c r="M102" s="380"/>
      <c r="N102" s="383"/>
      <c r="O102" s="382"/>
      <c r="P102" s="382"/>
      <c r="Q102" s="380"/>
      <c r="R102" s="380"/>
      <c r="S102" s="380"/>
      <c r="T102" s="381"/>
      <c r="U102" s="380"/>
      <c r="V102" s="380"/>
      <c r="W102" s="380"/>
      <c r="X102" s="380"/>
      <c r="Y102" s="380"/>
      <c r="Z102" s="380"/>
      <c r="AA102" s="380"/>
      <c r="AB102" s="380"/>
      <c r="AC102" s="380"/>
    </row>
    <row r="103" spans="2:29" s="384" customFormat="1">
      <c r="B103" s="380"/>
      <c r="C103" s="380"/>
      <c r="D103" s="380"/>
      <c r="E103" s="386"/>
      <c r="F103" s="386"/>
      <c r="G103" s="385"/>
      <c r="H103" s="380"/>
      <c r="K103" s="380"/>
      <c r="L103" s="380"/>
      <c r="M103" s="380"/>
      <c r="N103" s="383"/>
      <c r="O103" s="382"/>
      <c r="P103" s="382"/>
      <c r="Q103" s="380"/>
      <c r="R103" s="380"/>
      <c r="S103" s="380"/>
      <c r="T103" s="381"/>
      <c r="U103" s="380"/>
      <c r="V103" s="380"/>
      <c r="W103" s="380"/>
      <c r="X103" s="380"/>
      <c r="Y103" s="380"/>
      <c r="Z103" s="380"/>
      <c r="AA103" s="380"/>
      <c r="AB103" s="380"/>
      <c r="AC103" s="380"/>
    </row>
    <row r="104" spans="2:29" s="384" customFormat="1">
      <c r="B104" s="380"/>
      <c r="C104" s="380"/>
      <c r="D104" s="380"/>
      <c r="E104" s="386"/>
      <c r="F104" s="386"/>
      <c r="G104" s="385"/>
      <c r="H104" s="380"/>
      <c r="K104" s="380"/>
      <c r="L104" s="380"/>
      <c r="M104" s="380"/>
      <c r="N104" s="383"/>
      <c r="O104" s="382"/>
      <c r="P104" s="382"/>
      <c r="Q104" s="380"/>
      <c r="R104" s="380"/>
      <c r="S104" s="380"/>
      <c r="T104" s="381"/>
      <c r="U104" s="380"/>
      <c r="V104" s="380"/>
      <c r="W104" s="380"/>
      <c r="X104" s="380"/>
      <c r="Y104" s="380"/>
      <c r="Z104" s="380"/>
      <c r="AA104" s="380"/>
      <c r="AB104" s="380"/>
      <c r="AC104" s="380"/>
    </row>
  </sheetData>
  <mergeCells count="5">
    <mergeCell ref="Q1:R1"/>
    <mergeCell ref="F57:G57"/>
    <mergeCell ref="F58:G58"/>
    <mergeCell ref="F59:G59"/>
    <mergeCell ref="J59:K59"/>
  </mergeCells>
  <pageMargins left="0.25" right="0.25" top="0.75" bottom="0.75" header="0.3" footer="0.3"/>
  <pageSetup scale="30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A998-34B2-4A13-95FF-45577291E23F}">
  <sheetPr>
    <pageSetUpPr fitToPage="1"/>
  </sheetPr>
  <dimension ref="B1:L23"/>
  <sheetViews>
    <sheetView zoomScale="60" zoomScaleNormal="60" workbookViewId="0">
      <selection activeCell="B3" sqref="B3:I22"/>
    </sheetView>
  </sheetViews>
  <sheetFormatPr defaultRowHeight="15.75"/>
  <cols>
    <col min="3" max="3" width="11.25" customWidth="1"/>
    <col min="4" max="4" width="20.625" customWidth="1"/>
    <col min="5" max="5" width="14.25" customWidth="1"/>
    <col min="6" max="6" width="8.75" customWidth="1"/>
    <col min="7" max="7" width="11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/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02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3" t="s">
        <v>0</v>
      </c>
      <c r="C3" s="624"/>
      <c r="D3" s="624"/>
      <c r="E3" s="624"/>
      <c r="F3" s="624"/>
      <c r="G3" s="624"/>
      <c r="H3" s="624"/>
      <c r="I3" s="625"/>
      <c r="J3" s="202"/>
      <c r="K3" s="202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286">
        <v>1</v>
      </c>
      <c r="J4" s="202"/>
      <c r="K4" s="202"/>
      <c r="L4" s="202"/>
    </row>
    <row r="5" spans="2:12" ht="21">
      <c r="B5" s="293">
        <v>1</v>
      </c>
      <c r="C5" s="231" t="s">
        <v>8</v>
      </c>
      <c r="D5" s="416" t="s">
        <v>9</v>
      </c>
      <c r="E5" s="416" t="s">
        <v>10</v>
      </c>
      <c r="F5" s="238"/>
      <c r="G5" s="203"/>
      <c r="H5" s="333">
        <v>1</v>
      </c>
      <c r="I5" s="351">
        <f>H5*I4</f>
        <v>1</v>
      </c>
      <c r="J5" s="202"/>
      <c r="K5" s="202"/>
      <c r="L5" s="202"/>
    </row>
    <row r="6" spans="2:12" ht="21">
      <c r="B6" s="297">
        <v>2</v>
      </c>
      <c r="C6" s="231" t="s">
        <v>11</v>
      </c>
      <c r="D6" s="416" t="s">
        <v>12</v>
      </c>
      <c r="E6" s="416" t="s">
        <v>13</v>
      </c>
      <c r="F6" s="238"/>
      <c r="H6" s="337">
        <v>1.5</v>
      </c>
      <c r="I6" s="351">
        <f>H6*I5</f>
        <v>1.5</v>
      </c>
      <c r="J6" s="202"/>
      <c r="K6" s="202"/>
      <c r="L6" s="202"/>
    </row>
    <row r="7" spans="2:12" ht="21">
      <c r="B7" s="293">
        <v>3</v>
      </c>
      <c r="C7" s="231" t="s">
        <v>14</v>
      </c>
      <c r="D7" s="412" t="s">
        <v>15</v>
      </c>
      <c r="E7" s="412" t="s">
        <v>16</v>
      </c>
      <c r="F7" s="238"/>
      <c r="G7" s="203"/>
      <c r="H7" s="333">
        <v>2</v>
      </c>
      <c r="I7" s="351">
        <f>H7*I4</f>
        <v>2</v>
      </c>
      <c r="J7" s="202"/>
      <c r="K7" s="202"/>
      <c r="L7" s="202"/>
    </row>
    <row r="8" spans="2:12" ht="21">
      <c r="B8" s="293"/>
      <c r="C8" s="231" t="s">
        <v>14</v>
      </c>
      <c r="D8" s="412" t="s">
        <v>15</v>
      </c>
      <c r="E8" s="412" t="s">
        <v>17</v>
      </c>
      <c r="F8" s="238"/>
      <c r="G8" s="203"/>
      <c r="H8" s="333">
        <v>2</v>
      </c>
      <c r="I8" s="351">
        <f>H8*I5</f>
        <v>2</v>
      </c>
      <c r="J8" s="202"/>
      <c r="K8" s="202"/>
      <c r="L8" s="202"/>
    </row>
    <row r="9" spans="2:12" ht="21">
      <c r="B9" s="293">
        <v>4</v>
      </c>
      <c r="C9" s="231" t="s">
        <v>18</v>
      </c>
      <c r="D9" s="412" t="s">
        <v>19</v>
      </c>
      <c r="E9" s="412" t="s">
        <v>20</v>
      </c>
      <c r="F9" s="238"/>
      <c r="G9" s="203"/>
      <c r="H9" s="333">
        <v>1</v>
      </c>
      <c r="I9" s="351">
        <f>H9*I4</f>
        <v>1</v>
      </c>
      <c r="J9" s="202"/>
      <c r="K9" s="202"/>
      <c r="L9" s="202"/>
    </row>
    <row r="10" spans="2:12" ht="21">
      <c r="B10" s="293">
        <v>5</v>
      </c>
      <c r="C10" s="231" t="s">
        <v>21</v>
      </c>
      <c r="D10" s="412" t="s">
        <v>22</v>
      </c>
      <c r="E10" s="412" t="s">
        <v>23</v>
      </c>
      <c r="F10" s="238"/>
      <c r="G10" s="203"/>
      <c r="H10" s="333">
        <v>1</v>
      </c>
      <c r="I10" s="351">
        <f>H10*I4</f>
        <v>1</v>
      </c>
      <c r="J10" s="202"/>
      <c r="K10" s="202"/>
      <c r="L10" s="202"/>
    </row>
    <row r="11" spans="2:12" ht="21">
      <c r="B11" s="293">
        <v>6</v>
      </c>
      <c r="C11" s="231" t="s">
        <v>24</v>
      </c>
      <c r="D11" s="412" t="s">
        <v>25</v>
      </c>
      <c r="E11" s="412" t="s">
        <v>26</v>
      </c>
      <c r="F11" s="238"/>
      <c r="G11" s="203"/>
      <c r="H11" s="333">
        <v>1.5</v>
      </c>
      <c r="I11" s="351">
        <f>H11*I4</f>
        <v>1.5</v>
      </c>
      <c r="J11" s="202"/>
      <c r="K11" s="202"/>
      <c r="L11" s="202"/>
    </row>
    <row r="12" spans="2:12" ht="21">
      <c r="B12" s="293">
        <v>7</v>
      </c>
      <c r="C12" s="231" t="s">
        <v>27</v>
      </c>
      <c r="D12" s="413" t="s">
        <v>28</v>
      </c>
      <c r="E12" s="413" t="s">
        <v>29</v>
      </c>
      <c r="F12" s="238"/>
      <c r="G12" s="203"/>
      <c r="H12" s="333">
        <v>1.2</v>
      </c>
      <c r="I12" s="351"/>
      <c r="J12" s="202"/>
      <c r="K12" s="202"/>
      <c r="L12" s="202"/>
    </row>
    <row r="13" spans="2:12" ht="21">
      <c r="B13" s="293">
        <v>8</v>
      </c>
      <c r="C13" s="231" t="s">
        <v>30</v>
      </c>
      <c r="D13" s="413" t="s">
        <v>31</v>
      </c>
      <c r="E13" s="413" t="s">
        <v>32</v>
      </c>
      <c r="F13" s="238"/>
      <c r="G13" s="203"/>
      <c r="H13" s="333">
        <v>2.5</v>
      </c>
      <c r="I13" s="351"/>
      <c r="J13" s="202"/>
      <c r="K13" s="202"/>
      <c r="L13" s="202"/>
    </row>
    <row r="14" spans="2:12" ht="21">
      <c r="B14" s="293">
        <v>9</v>
      </c>
      <c r="C14" s="231" t="s">
        <v>33</v>
      </c>
      <c r="D14" s="415" t="s">
        <v>34</v>
      </c>
      <c r="E14" s="415" t="s">
        <v>35</v>
      </c>
      <c r="F14" s="238"/>
      <c r="G14" s="203"/>
      <c r="H14" s="333"/>
      <c r="I14" s="351"/>
      <c r="J14" s="202"/>
      <c r="K14" s="202"/>
      <c r="L14" s="202"/>
    </row>
    <row r="15" spans="2:12" ht="21">
      <c r="B15" s="293">
        <v>10</v>
      </c>
      <c r="C15" s="231" t="s">
        <v>36</v>
      </c>
      <c r="D15" s="415" t="s">
        <v>37</v>
      </c>
      <c r="E15" s="415" t="s">
        <v>38</v>
      </c>
      <c r="F15" s="238"/>
      <c r="G15" s="203"/>
      <c r="H15" s="333">
        <v>1</v>
      </c>
      <c r="I15" s="351"/>
      <c r="J15" s="202"/>
      <c r="K15" s="202"/>
      <c r="L15" s="202"/>
    </row>
    <row r="16" spans="2:12" ht="21">
      <c r="B16" s="297">
        <v>11</v>
      </c>
      <c r="C16" s="237" t="s">
        <v>39</v>
      </c>
      <c r="D16" s="414" t="s">
        <v>40</v>
      </c>
      <c r="E16" s="414" t="s">
        <v>41</v>
      </c>
      <c r="F16" s="304"/>
      <c r="G16" s="305"/>
      <c r="H16" s="352">
        <v>1</v>
      </c>
      <c r="I16" s="351">
        <f>H16*I4</f>
        <v>1</v>
      </c>
      <c r="J16" s="202"/>
      <c r="K16" s="202"/>
      <c r="L16" s="202"/>
    </row>
    <row r="17" spans="2:12" ht="21">
      <c r="B17" s="293">
        <v>12</v>
      </c>
      <c r="C17" s="231" t="s">
        <v>42</v>
      </c>
      <c r="D17" s="414" t="s">
        <v>43</v>
      </c>
      <c r="E17" s="414" t="s">
        <v>44</v>
      </c>
      <c r="F17" s="238"/>
      <c r="G17" s="319" t="s">
        <v>45</v>
      </c>
      <c r="H17" s="333"/>
      <c r="I17" s="351"/>
      <c r="J17" s="202"/>
      <c r="K17" s="202"/>
      <c r="L17" s="202"/>
    </row>
    <row r="18" spans="2:12" ht="21">
      <c r="B18" s="293">
        <v>13</v>
      </c>
      <c r="C18" s="231" t="s">
        <v>46</v>
      </c>
      <c r="D18" s="414" t="s">
        <v>47</v>
      </c>
      <c r="E18" s="414" t="s">
        <v>48</v>
      </c>
      <c r="F18" s="238"/>
      <c r="G18" s="203"/>
      <c r="H18" s="333">
        <v>2</v>
      </c>
      <c r="I18" s="351">
        <f>H18*I4</f>
        <v>2</v>
      </c>
      <c r="J18" s="202"/>
      <c r="K18" s="202"/>
      <c r="L18" s="202"/>
    </row>
    <row r="19" spans="2:12" ht="21">
      <c r="B19" s="293">
        <v>14</v>
      </c>
      <c r="C19" s="231" t="s">
        <v>49</v>
      </c>
      <c r="D19" s="414" t="s">
        <v>50</v>
      </c>
      <c r="E19" s="414" t="s">
        <v>51</v>
      </c>
      <c r="F19" s="238"/>
      <c r="G19" s="203"/>
      <c r="H19" s="333">
        <v>1.5</v>
      </c>
      <c r="I19" s="351">
        <f>H19*I4</f>
        <v>1.5</v>
      </c>
      <c r="J19" s="202"/>
      <c r="K19" s="202"/>
      <c r="L19" s="202"/>
    </row>
    <row r="20" spans="2:12" ht="21">
      <c r="B20" s="626" t="s">
        <v>52</v>
      </c>
      <c r="C20" s="627"/>
      <c r="D20" s="627"/>
      <c r="E20" s="627"/>
      <c r="F20" s="627"/>
      <c r="G20" s="627"/>
      <c r="H20" s="189">
        <f>SUM(H5:H19)</f>
        <v>19.2</v>
      </c>
      <c r="I20" s="353">
        <f>H20*I4</f>
        <v>19.2</v>
      </c>
      <c r="J20" s="202"/>
      <c r="K20" s="202"/>
      <c r="L20" s="202"/>
    </row>
    <row r="21" spans="2:12" ht="21">
      <c r="B21" s="626" t="s">
        <v>53</v>
      </c>
      <c r="C21" s="627"/>
      <c r="D21" s="627"/>
      <c r="E21" s="627"/>
      <c r="F21" s="627"/>
      <c r="G21" s="627"/>
      <c r="H21" s="189">
        <f>50.5-H20</f>
        <v>31.3</v>
      </c>
      <c r="I21" s="354">
        <f>H21*I4</f>
        <v>31.3</v>
      </c>
      <c r="J21" s="202"/>
      <c r="K21" s="202"/>
      <c r="L21" s="202"/>
    </row>
    <row r="22" spans="2:12" ht="21.75" thickBot="1">
      <c r="B22" s="628" t="s">
        <v>54</v>
      </c>
      <c r="C22" s="629"/>
      <c r="D22" s="629"/>
      <c r="E22" s="629"/>
      <c r="F22" s="629"/>
      <c r="G22" s="629"/>
      <c r="H22" s="348">
        <f>(H20+H21)-1</f>
        <v>49.5</v>
      </c>
      <c r="I22" s="355"/>
      <c r="J22" s="202"/>
      <c r="K22" s="202"/>
      <c r="L22" s="202"/>
    </row>
    <row r="23" spans="2:12" ht="21">
      <c r="B23" s="202"/>
      <c r="C23" s="202"/>
      <c r="D23" s="202"/>
      <c r="E23" s="202"/>
      <c r="F23" s="202"/>
      <c r="G23" s="202"/>
      <c r="H23" s="202"/>
      <c r="I23" s="247"/>
      <c r="J23" s="202"/>
      <c r="K23" s="202"/>
      <c r="L23" s="202"/>
    </row>
  </sheetData>
  <mergeCells count="4">
    <mergeCell ref="B3:I3"/>
    <mergeCell ref="B20:G20"/>
    <mergeCell ref="B21:G21"/>
    <mergeCell ref="B22:G22"/>
  </mergeCells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83"/>
  <sheetViews>
    <sheetView zoomScale="60" zoomScaleNormal="6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6" sqref="A26:XFD26"/>
    </sheetView>
  </sheetViews>
  <sheetFormatPr defaultColWidth="10.875" defaultRowHeight="15.75"/>
  <cols>
    <col min="1" max="1" width="6" customWidth="1"/>
    <col min="2" max="2" width="7.125" customWidth="1"/>
    <col min="3" max="3" width="8.5" customWidth="1"/>
    <col min="4" max="4" width="13.875" customWidth="1"/>
    <col min="5" max="5" width="10.875" customWidth="1"/>
    <col min="6" max="6" width="13" customWidth="1"/>
    <col min="7" max="7" width="18.5" customWidth="1"/>
    <col min="8" max="9" width="16.25" style="21" customWidth="1"/>
    <col min="10" max="10" width="13.75" style="21" customWidth="1"/>
    <col min="11" max="11" width="8.875" customWidth="1"/>
    <col min="12" max="12" width="8.375" style="3" customWidth="1"/>
    <col min="13" max="13" width="12.875" style="3" customWidth="1"/>
    <col min="14" max="14" width="14.375" customWidth="1"/>
    <col min="15" max="15" width="11.75" style="3" customWidth="1"/>
    <col min="16" max="16" width="7.375" style="3" customWidth="1"/>
    <col min="17" max="17" width="13.625" style="5" customWidth="1"/>
    <col min="18" max="18" width="10.375" style="29" customWidth="1"/>
    <col min="19" max="19" width="11.625" customWidth="1"/>
    <col min="20" max="20" width="14.875" customWidth="1"/>
    <col min="21" max="21" width="8.875" customWidth="1"/>
    <col min="22" max="22" width="10.375" style="4" customWidth="1"/>
    <col min="23" max="23" width="26.125" customWidth="1"/>
    <col min="25" max="25" width="38.625" customWidth="1"/>
    <col min="26" max="26" width="43.75" customWidth="1"/>
  </cols>
  <sheetData>
    <row r="1" spans="2:24">
      <c r="B1" t="s">
        <v>55</v>
      </c>
      <c r="K1" s="2" t="s">
        <v>56</v>
      </c>
      <c r="T1" s="4"/>
      <c r="V1"/>
    </row>
    <row r="2" spans="2:24" s="3" customFormat="1" ht="63.95" customHeight="1">
      <c r="B2" s="280" t="s">
        <v>1</v>
      </c>
      <c r="C2" s="281" t="s">
        <v>57</v>
      </c>
      <c r="D2" s="281" t="s">
        <v>58</v>
      </c>
      <c r="E2" s="281" t="s">
        <v>59</v>
      </c>
      <c r="F2" s="281" t="s">
        <v>60</v>
      </c>
      <c r="G2" s="281" t="s">
        <v>3</v>
      </c>
      <c r="H2" s="282" t="s">
        <v>4</v>
      </c>
      <c r="I2" s="282" t="s">
        <v>5</v>
      </c>
      <c r="J2" s="283" t="s">
        <v>61</v>
      </c>
      <c r="K2" s="284" t="s">
        <v>62</v>
      </c>
      <c r="L2" s="61">
        <v>6</v>
      </c>
      <c r="M2" s="285" t="s">
        <v>63</v>
      </c>
      <c r="N2" s="163" t="s">
        <v>64</v>
      </c>
      <c r="O2" s="164" t="s">
        <v>65</v>
      </c>
      <c r="P2" s="62">
        <v>6</v>
      </c>
      <c r="Q2" s="165" t="s">
        <v>66</v>
      </c>
      <c r="R2" s="63">
        <v>6</v>
      </c>
      <c r="S2" s="166" t="s">
        <v>67</v>
      </c>
      <c r="T2" s="167" t="s">
        <v>68</v>
      </c>
      <c r="U2" s="62">
        <v>6</v>
      </c>
      <c r="W2" s="278" t="s">
        <v>69</v>
      </c>
    </row>
    <row r="3" spans="2:24" ht="20.100000000000001" customHeight="1">
      <c r="B3" s="45">
        <v>1</v>
      </c>
      <c r="C3" s="33" t="s">
        <v>8</v>
      </c>
      <c r="D3" s="60">
        <v>1.25</v>
      </c>
      <c r="E3" s="49" t="s">
        <v>70</v>
      </c>
      <c r="F3" s="49"/>
      <c r="G3" s="50" t="s">
        <v>71</v>
      </c>
      <c r="H3" s="64" t="s">
        <v>72</v>
      </c>
      <c r="I3" s="372" t="s">
        <v>73</v>
      </c>
      <c r="J3" s="252"/>
      <c r="K3" s="200"/>
      <c r="L3" s="198"/>
      <c r="M3" s="253"/>
      <c r="N3" s="254"/>
      <c r="O3" s="173"/>
      <c r="P3" s="186"/>
      <c r="Q3" s="187">
        <v>1.2</v>
      </c>
      <c r="R3" s="188">
        <f>Q3*R2</f>
        <v>7.1999999999999993</v>
      </c>
      <c r="S3" s="193"/>
      <c r="T3" s="158"/>
      <c r="U3" s="190"/>
      <c r="V3"/>
      <c r="X3" s="6"/>
    </row>
    <row r="4" spans="2:24" ht="20.100000000000001" customHeight="1">
      <c r="B4" s="45"/>
      <c r="C4" s="33"/>
      <c r="D4" s="60"/>
      <c r="E4" s="49"/>
      <c r="F4" s="49"/>
      <c r="G4" s="77" t="s">
        <v>74</v>
      </c>
      <c r="H4" s="76" t="s">
        <v>75</v>
      </c>
      <c r="I4" s="373"/>
      <c r="J4" s="252"/>
      <c r="K4" s="200"/>
      <c r="L4" s="198"/>
      <c r="M4" s="253"/>
      <c r="N4" s="254"/>
      <c r="O4" s="173"/>
      <c r="P4" s="186"/>
      <c r="Q4" s="191"/>
      <c r="R4" s="192"/>
      <c r="S4" s="193"/>
      <c r="T4" s="158"/>
      <c r="U4" s="190"/>
      <c r="V4"/>
      <c r="W4" s="168" t="s">
        <v>76</v>
      </c>
      <c r="X4" s="169"/>
    </row>
    <row r="5" spans="2:24" ht="19.5" customHeight="1">
      <c r="B5" s="45">
        <v>2</v>
      </c>
      <c r="C5" s="33" t="s">
        <v>77</v>
      </c>
      <c r="D5" s="60">
        <v>1.25</v>
      </c>
      <c r="E5" s="49" t="s">
        <v>70</v>
      </c>
      <c r="F5" s="49"/>
      <c r="G5" s="51" t="s">
        <v>9</v>
      </c>
      <c r="H5" s="52" t="s">
        <v>78</v>
      </c>
      <c r="I5" s="374" t="s">
        <v>79</v>
      </c>
      <c r="J5" s="255"/>
      <c r="K5" s="200"/>
      <c r="L5" s="198"/>
      <c r="M5" s="253"/>
      <c r="N5" s="254"/>
      <c r="O5" s="174"/>
      <c r="P5" s="186"/>
      <c r="Q5" s="187">
        <v>0.7</v>
      </c>
      <c r="R5" s="188">
        <f>Q5*R2</f>
        <v>4.1999999999999993</v>
      </c>
      <c r="S5" s="193"/>
      <c r="T5" s="199"/>
      <c r="U5" s="190"/>
      <c r="V5"/>
      <c r="W5" s="168" t="s">
        <v>80</v>
      </c>
      <c r="X5" s="169"/>
    </row>
    <row r="6" spans="2:24" ht="20.100000000000001" customHeight="1">
      <c r="B6" s="45">
        <v>3</v>
      </c>
      <c r="C6" s="33" t="s">
        <v>81</v>
      </c>
      <c r="D6" s="60">
        <v>1.25</v>
      </c>
      <c r="E6" s="49" t="s">
        <v>70</v>
      </c>
      <c r="F6" s="49"/>
      <c r="G6" s="75" t="s">
        <v>82</v>
      </c>
      <c r="H6" s="78" t="s">
        <v>83</v>
      </c>
      <c r="I6" s="372" t="s">
        <v>84</v>
      </c>
      <c r="J6" s="256"/>
      <c r="K6" s="200"/>
      <c r="L6" s="198" t="s">
        <v>56</v>
      </c>
      <c r="M6" s="253"/>
      <c r="N6" s="254"/>
      <c r="O6" s="173"/>
      <c r="P6" s="186" t="s">
        <v>56</v>
      </c>
      <c r="Q6" s="195">
        <v>0.5</v>
      </c>
      <c r="R6" s="188">
        <f>Q6*R2</f>
        <v>3</v>
      </c>
      <c r="S6" s="234"/>
      <c r="T6" s="194">
        <v>1</v>
      </c>
      <c r="U6" s="190">
        <f>T6*U2</f>
        <v>6</v>
      </c>
      <c r="V6"/>
      <c r="W6" s="170" t="s">
        <v>85</v>
      </c>
      <c r="X6" s="171"/>
    </row>
    <row r="7" spans="2:24" ht="20.100000000000001" customHeight="1">
      <c r="B7" s="45">
        <v>4</v>
      </c>
      <c r="C7" s="33" t="s">
        <v>86</v>
      </c>
      <c r="D7" s="60">
        <v>1.25</v>
      </c>
      <c r="E7" s="49" t="s">
        <v>70</v>
      </c>
      <c r="F7" s="49"/>
      <c r="G7" s="50" t="s">
        <v>87</v>
      </c>
      <c r="H7" s="64" t="s">
        <v>88</v>
      </c>
      <c r="I7" s="372" t="s">
        <v>89</v>
      </c>
      <c r="J7" s="257"/>
      <c r="K7" s="200"/>
      <c r="L7" s="198" t="s">
        <v>56</v>
      </c>
      <c r="M7" s="253"/>
      <c r="N7" s="258"/>
      <c r="O7" s="175">
        <v>2</v>
      </c>
      <c r="P7" s="186">
        <f>O7*P2</f>
        <v>12</v>
      </c>
      <c r="Q7" s="196"/>
      <c r="R7" s="188"/>
      <c r="S7" s="193"/>
      <c r="T7" s="199"/>
      <c r="U7" s="190"/>
      <c r="V7"/>
      <c r="W7" s="168" t="s">
        <v>90</v>
      </c>
      <c r="X7" s="168"/>
    </row>
    <row r="8" spans="2:24" ht="20.100000000000001" customHeight="1">
      <c r="B8" s="45">
        <v>5</v>
      </c>
      <c r="C8" s="33" t="s">
        <v>91</v>
      </c>
      <c r="D8" s="60">
        <v>1.25</v>
      </c>
      <c r="E8" s="49" t="s">
        <v>70</v>
      </c>
      <c r="F8" s="49"/>
      <c r="G8" s="279" t="s">
        <v>92</v>
      </c>
      <c r="H8" s="325" t="s">
        <v>93</v>
      </c>
      <c r="I8" s="372" t="s">
        <v>94</v>
      </c>
      <c r="J8" s="252"/>
      <c r="K8" s="200"/>
      <c r="L8" s="198"/>
      <c r="M8" s="253"/>
      <c r="N8" s="258"/>
      <c r="O8" s="176"/>
      <c r="P8" s="186"/>
      <c r="Q8" s="195">
        <v>0.7</v>
      </c>
      <c r="R8" s="188">
        <f>Q8*R2</f>
        <v>4.1999999999999993</v>
      </c>
      <c r="S8" s="234"/>
      <c r="T8" s="410">
        <v>0.1</v>
      </c>
      <c r="U8" s="190">
        <f>T8*U2</f>
        <v>0.60000000000000009</v>
      </c>
      <c r="V8"/>
    </row>
    <row r="9" spans="2:24" ht="33.75" customHeight="1">
      <c r="B9" s="45">
        <v>6</v>
      </c>
      <c r="C9" s="33" t="s">
        <v>95</v>
      </c>
      <c r="D9" s="60">
        <v>1.25</v>
      </c>
      <c r="E9" s="49" t="s">
        <v>70</v>
      </c>
      <c r="F9" s="49"/>
      <c r="G9" s="51" t="s">
        <v>96</v>
      </c>
      <c r="H9" s="64" t="s">
        <v>97</v>
      </c>
      <c r="I9" s="372" t="s">
        <v>98</v>
      </c>
      <c r="J9" s="259"/>
      <c r="K9" s="200" t="s">
        <v>56</v>
      </c>
      <c r="L9" s="198" t="s">
        <v>56</v>
      </c>
      <c r="M9" s="253"/>
      <c r="N9" s="254"/>
      <c r="O9" s="178"/>
      <c r="P9" s="186"/>
      <c r="Q9" s="251">
        <v>1.3</v>
      </c>
      <c r="R9" s="188">
        <f>Q9*R2</f>
        <v>7.8000000000000007</v>
      </c>
      <c r="S9" s="193"/>
      <c r="T9" s="199"/>
      <c r="U9" s="190"/>
      <c r="V9"/>
      <c r="W9" s="170" t="s">
        <v>99</v>
      </c>
      <c r="X9" s="169"/>
    </row>
    <row r="10" spans="2:24" ht="20.100000000000001" customHeight="1">
      <c r="B10" s="45">
        <v>7</v>
      </c>
      <c r="C10" s="33" t="s">
        <v>11</v>
      </c>
      <c r="D10" s="60">
        <v>1.25</v>
      </c>
      <c r="E10" s="49" t="s">
        <v>70</v>
      </c>
      <c r="F10" s="49"/>
      <c r="G10" s="279" t="s">
        <v>12</v>
      </c>
      <c r="H10" s="326" t="s">
        <v>100</v>
      </c>
      <c r="I10" s="374" t="s">
        <v>101</v>
      </c>
      <c r="J10" s="255"/>
      <c r="K10" s="200"/>
      <c r="L10" s="198"/>
      <c r="M10" s="253"/>
      <c r="N10" s="254"/>
      <c r="O10" s="180">
        <v>1.5</v>
      </c>
      <c r="P10" s="186">
        <f>O10*P2</f>
        <v>9</v>
      </c>
      <c r="Q10" s="196"/>
      <c r="R10" s="192"/>
      <c r="S10" s="193"/>
      <c r="T10" s="249">
        <v>0.5</v>
      </c>
      <c r="U10" s="190">
        <f>T10*U2</f>
        <v>3</v>
      </c>
      <c r="V10"/>
      <c r="W10" s="170" t="s">
        <v>102</v>
      </c>
      <c r="X10" s="169"/>
    </row>
    <row r="11" spans="2:24" ht="20.100000000000001" customHeight="1">
      <c r="B11" s="45">
        <v>8</v>
      </c>
      <c r="C11" s="33" t="s">
        <v>103</v>
      </c>
      <c r="D11" s="60">
        <v>1.25</v>
      </c>
      <c r="E11" s="49" t="s">
        <v>70</v>
      </c>
      <c r="F11" s="49"/>
      <c r="G11" s="51" t="s">
        <v>104</v>
      </c>
      <c r="H11" s="64" t="s">
        <v>105</v>
      </c>
      <c r="I11" s="375" t="s">
        <v>106</v>
      </c>
      <c r="J11" s="252"/>
      <c r="K11" s="230"/>
      <c r="L11" s="198"/>
      <c r="M11" s="253"/>
      <c r="N11" s="260"/>
      <c r="O11" s="179">
        <v>1.5</v>
      </c>
      <c r="P11" s="186">
        <f>O11*P2</f>
        <v>9</v>
      </c>
      <c r="Q11" s="196"/>
      <c r="R11" s="192"/>
      <c r="S11" s="193"/>
      <c r="T11" s="199"/>
      <c r="U11" s="190"/>
      <c r="V11"/>
      <c r="W11" s="170" t="s">
        <v>107</v>
      </c>
      <c r="X11" s="169"/>
    </row>
    <row r="12" spans="2:24" ht="20.100000000000001" customHeight="1">
      <c r="B12" s="45">
        <v>9</v>
      </c>
      <c r="C12" s="33" t="s">
        <v>14</v>
      </c>
      <c r="D12" s="60">
        <v>1.25</v>
      </c>
      <c r="E12" s="49" t="s">
        <v>70</v>
      </c>
      <c r="F12" s="49"/>
      <c r="G12" s="51" t="s">
        <v>15</v>
      </c>
      <c r="H12" s="64" t="s">
        <v>108</v>
      </c>
      <c r="I12" s="372" t="s">
        <v>109</v>
      </c>
      <c r="J12" s="252"/>
      <c r="K12" s="201"/>
      <c r="L12" s="198"/>
      <c r="M12" s="253"/>
      <c r="N12" s="261"/>
      <c r="O12" s="176"/>
      <c r="P12" s="186"/>
      <c r="Q12" s="195">
        <v>2</v>
      </c>
      <c r="R12" s="188">
        <f>Q12*R2</f>
        <v>12</v>
      </c>
      <c r="S12" s="234"/>
      <c r="T12" s="199"/>
      <c r="U12" s="190"/>
      <c r="V12"/>
    </row>
    <row r="13" spans="2:24" ht="20.100000000000001" customHeight="1">
      <c r="B13" s="329"/>
      <c r="C13" s="33" t="s">
        <v>14</v>
      </c>
      <c r="D13" s="60">
        <v>1.25</v>
      </c>
      <c r="E13" s="49" t="s">
        <v>70</v>
      </c>
      <c r="F13" s="49"/>
      <c r="G13" s="51" t="s">
        <v>15</v>
      </c>
      <c r="H13" s="64" t="s">
        <v>110</v>
      </c>
      <c r="I13" s="372" t="s">
        <v>111</v>
      </c>
      <c r="J13" s="252"/>
      <c r="K13" s="200"/>
      <c r="L13" s="198"/>
      <c r="M13" s="253"/>
      <c r="N13" s="258"/>
      <c r="O13" s="176"/>
      <c r="P13" s="186"/>
      <c r="Q13" s="195">
        <v>2</v>
      </c>
      <c r="R13" s="188">
        <f>Q13*R2</f>
        <v>12</v>
      </c>
      <c r="S13" s="234"/>
      <c r="T13" s="199"/>
      <c r="U13" s="190"/>
      <c r="V13"/>
      <c r="W13" s="170" t="s">
        <v>112</v>
      </c>
      <c r="X13" s="169"/>
    </row>
    <row r="14" spans="2:24" ht="20.100000000000001" customHeight="1">
      <c r="B14" s="45">
        <v>10</v>
      </c>
      <c r="C14" s="33" t="s">
        <v>113</v>
      </c>
      <c r="D14" s="60">
        <v>1.25</v>
      </c>
      <c r="E14" s="49" t="s">
        <v>70</v>
      </c>
      <c r="F14" s="49"/>
      <c r="G14" s="52" t="s">
        <v>114</v>
      </c>
      <c r="H14" s="64" t="s">
        <v>115</v>
      </c>
      <c r="I14" s="372" t="s">
        <v>116</v>
      </c>
      <c r="J14" s="256"/>
      <c r="K14" s="230"/>
      <c r="L14" s="198"/>
      <c r="M14" s="253"/>
      <c r="N14" s="248"/>
      <c r="O14" s="180">
        <v>2</v>
      </c>
      <c r="P14" s="186">
        <f>O14*P2</f>
        <v>12</v>
      </c>
      <c r="Q14" s="239"/>
      <c r="R14" s="188"/>
      <c r="S14" s="193"/>
      <c r="T14" s="228"/>
      <c r="U14" s="190"/>
      <c r="V14"/>
      <c r="W14" s="170" t="s">
        <v>117</v>
      </c>
      <c r="X14" s="169"/>
    </row>
    <row r="15" spans="2:24" ht="20.100000000000001" customHeight="1">
      <c r="B15" s="45">
        <v>11</v>
      </c>
      <c r="C15" s="33" t="s">
        <v>18</v>
      </c>
      <c r="D15" s="60">
        <v>1.25</v>
      </c>
      <c r="E15" s="49" t="s">
        <v>70</v>
      </c>
      <c r="F15" s="49"/>
      <c r="G15" s="51" t="s">
        <v>19</v>
      </c>
      <c r="H15" s="64" t="s">
        <v>118</v>
      </c>
      <c r="I15" s="372" t="s">
        <v>119</v>
      </c>
      <c r="J15" s="252"/>
      <c r="K15" s="200"/>
      <c r="L15" s="198"/>
      <c r="M15" s="253"/>
      <c r="N15" s="254"/>
      <c r="O15" s="173"/>
      <c r="P15" s="186"/>
      <c r="Q15" s="195">
        <v>0.7</v>
      </c>
      <c r="R15" s="188">
        <f>Q15*R2</f>
        <v>4.1999999999999993</v>
      </c>
      <c r="S15" s="193"/>
      <c r="T15" s="199"/>
      <c r="U15" s="190"/>
      <c r="V15"/>
      <c r="W15" s="170"/>
      <c r="X15" s="169"/>
    </row>
    <row r="16" spans="2:24" ht="20.100000000000001" customHeight="1">
      <c r="B16" s="45"/>
      <c r="C16" s="33"/>
      <c r="D16" s="60"/>
      <c r="E16" s="49"/>
      <c r="F16" s="49"/>
      <c r="G16" s="44" t="s">
        <v>120</v>
      </c>
      <c r="H16" s="74"/>
      <c r="I16" s="376"/>
      <c r="J16" s="252"/>
      <c r="K16" s="200"/>
      <c r="L16" s="198"/>
      <c r="M16" s="253"/>
      <c r="N16" s="254"/>
      <c r="O16" s="173"/>
      <c r="P16" s="186"/>
      <c r="Q16" s="196"/>
      <c r="R16" s="188"/>
      <c r="S16" s="193"/>
      <c r="T16" s="199"/>
      <c r="U16" s="190"/>
      <c r="V16"/>
      <c r="W16" s="170" t="s">
        <v>121</v>
      </c>
    </row>
    <row r="17" spans="2:24" ht="20.100000000000001" customHeight="1">
      <c r="B17" s="45">
        <v>12</v>
      </c>
      <c r="C17" s="33" t="s">
        <v>122</v>
      </c>
      <c r="D17" s="60">
        <v>1.25</v>
      </c>
      <c r="E17" s="49" t="s">
        <v>70</v>
      </c>
      <c r="F17" s="49"/>
      <c r="G17" s="51" t="s">
        <v>123</v>
      </c>
      <c r="H17" s="64" t="s">
        <v>124</v>
      </c>
      <c r="I17" s="376" t="s">
        <v>125</v>
      </c>
      <c r="J17" s="252"/>
      <c r="K17" s="200" t="s">
        <v>56</v>
      </c>
      <c r="L17" s="198"/>
      <c r="M17" s="253"/>
      <c r="N17" s="254"/>
      <c r="O17" s="177">
        <v>1</v>
      </c>
      <c r="P17" s="186">
        <f>O17*P2</f>
        <v>6</v>
      </c>
      <c r="Q17" s="196"/>
      <c r="R17" s="188"/>
      <c r="S17" s="193"/>
      <c r="T17" s="410">
        <v>0.1</v>
      </c>
      <c r="U17" s="190">
        <f>T17*U2</f>
        <v>0.60000000000000009</v>
      </c>
      <c r="V17"/>
      <c r="W17" s="170" t="s">
        <v>117</v>
      </c>
      <c r="X17" s="169"/>
    </row>
    <row r="18" spans="2:24" ht="20.100000000000001" customHeight="1">
      <c r="B18" s="45">
        <v>13</v>
      </c>
      <c r="C18" s="33" t="s">
        <v>21</v>
      </c>
      <c r="D18" s="60">
        <v>1.25</v>
      </c>
      <c r="E18" s="49" t="s">
        <v>70</v>
      </c>
      <c r="F18" s="49"/>
      <c r="G18" s="279" t="s">
        <v>22</v>
      </c>
      <c r="H18" s="326" t="s">
        <v>23</v>
      </c>
      <c r="I18" s="374" t="s">
        <v>126</v>
      </c>
      <c r="J18" s="259"/>
      <c r="K18" s="213"/>
      <c r="L18" s="198"/>
      <c r="M18" s="253"/>
      <c r="N18" s="262"/>
      <c r="O18" s="179">
        <v>1</v>
      </c>
      <c r="P18" s="186">
        <f>O18*P2</f>
        <v>6</v>
      </c>
      <c r="Q18" s="196" t="s">
        <v>56</v>
      </c>
      <c r="R18" s="188"/>
      <c r="S18" s="193"/>
      <c r="T18" s="249">
        <v>1</v>
      </c>
      <c r="U18" s="190">
        <f>T18*U2</f>
        <v>6</v>
      </c>
      <c r="V18"/>
    </row>
    <row r="19" spans="2:24" ht="20.100000000000001" customHeight="1">
      <c r="B19" s="45">
        <v>14</v>
      </c>
      <c r="C19" s="33" t="s">
        <v>127</v>
      </c>
      <c r="D19" s="60" t="s">
        <v>56</v>
      </c>
      <c r="E19" s="49" t="s">
        <v>56</v>
      </c>
      <c r="F19" s="49"/>
      <c r="G19" s="51" t="s">
        <v>128</v>
      </c>
      <c r="H19" s="64" t="s">
        <v>129</v>
      </c>
      <c r="I19" s="376" t="s">
        <v>130</v>
      </c>
      <c r="J19" s="256"/>
      <c r="K19" s="200" t="s">
        <v>56</v>
      </c>
      <c r="L19" s="198"/>
      <c r="M19" s="253"/>
      <c r="N19" s="254"/>
      <c r="O19" s="179">
        <v>1</v>
      </c>
      <c r="P19" s="186">
        <f>O19*P2</f>
        <v>6</v>
      </c>
      <c r="Q19" s="196"/>
      <c r="R19" s="188"/>
      <c r="S19" s="193"/>
      <c r="T19" s="197" t="s">
        <v>56</v>
      </c>
      <c r="U19" s="190"/>
      <c r="V19"/>
      <c r="W19" s="170" t="s">
        <v>131</v>
      </c>
      <c r="X19" s="169"/>
    </row>
    <row r="20" spans="2:24" ht="20.100000000000001" customHeight="1">
      <c r="B20" s="45">
        <v>15</v>
      </c>
      <c r="C20" s="33" t="s">
        <v>132</v>
      </c>
      <c r="D20" s="60">
        <v>1.25</v>
      </c>
      <c r="E20" s="49" t="s">
        <v>70</v>
      </c>
      <c r="F20" s="49"/>
      <c r="G20" s="79" t="s">
        <v>133</v>
      </c>
      <c r="H20" s="78" t="s">
        <v>134</v>
      </c>
      <c r="I20" s="372" t="s">
        <v>135</v>
      </c>
      <c r="J20" s="263"/>
      <c r="K20" s="264"/>
      <c r="L20" s="198"/>
      <c r="M20" s="253"/>
      <c r="N20" s="265"/>
      <c r="O20" s="176"/>
      <c r="P20" s="186"/>
      <c r="Q20" s="196"/>
      <c r="R20" s="188"/>
      <c r="S20" s="234"/>
      <c r="T20" s="241">
        <v>1.5</v>
      </c>
      <c r="U20" s="190">
        <f>T20*U2</f>
        <v>9</v>
      </c>
      <c r="V20"/>
      <c r="W20" s="170" t="s">
        <v>136</v>
      </c>
      <c r="X20" s="169"/>
    </row>
    <row r="21" spans="2:24" ht="20.100000000000001" customHeight="1">
      <c r="B21" s="45">
        <v>16</v>
      </c>
      <c r="C21" s="33" t="s">
        <v>24</v>
      </c>
      <c r="D21" s="60">
        <v>1.25</v>
      </c>
      <c r="E21" s="49" t="s">
        <v>70</v>
      </c>
      <c r="F21" s="49"/>
      <c r="G21" s="51" t="s">
        <v>25</v>
      </c>
      <c r="H21" s="64" t="s">
        <v>137</v>
      </c>
      <c r="I21" s="372" t="s">
        <v>138</v>
      </c>
      <c r="J21" s="252"/>
      <c r="K21" s="266"/>
      <c r="L21" s="198" t="s">
        <v>56</v>
      </c>
      <c r="M21" s="253"/>
      <c r="N21" s="267"/>
      <c r="O21" s="180">
        <v>1.5</v>
      </c>
      <c r="P21" s="186">
        <f>O21*P2</f>
        <v>9</v>
      </c>
      <c r="Q21" s="196"/>
      <c r="R21" s="188"/>
      <c r="S21" s="193"/>
      <c r="T21" s="199"/>
      <c r="U21" s="190"/>
      <c r="V21"/>
      <c r="W21" s="170" t="s">
        <v>139</v>
      </c>
      <c r="X21" s="169"/>
    </row>
    <row r="22" spans="2:24" ht="20.100000000000001" customHeight="1">
      <c r="B22" s="45">
        <v>17</v>
      </c>
      <c r="C22" s="33" t="s">
        <v>140</v>
      </c>
      <c r="D22" s="60">
        <v>1.25</v>
      </c>
      <c r="E22" s="49" t="s">
        <v>70</v>
      </c>
      <c r="F22" s="49"/>
      <c r="G22" s="51" t="s">
        <v>141</v>
      </c>
      <c r="H22" s="64" t="s">
        <v>142</v>
      </c>
      <c r="I22" s="31" t="s">
        <v>143</v>
      </c>
      <c r="J22" s="252"/>
      <c r="K22" s="201"/>
      <c r="L22" s="198"/>
      <c r="M22" s="253"/>
      <c r="N22" s="65" t="s">
        <v>144</v>
      </c>
      <c r="O22" s="181"/>
      <c r="P22" s="186"/>
      <c r="Q22" s="230"/>
      <c r="R22" s="188"/>
      <c r="S22" s="234"/>
      <c r="T22" s="199"/>
      <c r="U22" s="190"/>
      <c r="V22"/>
    </row>
    <row r="23" spans="2:24" ht="20.100000000000001" customHeight="1">
      <c r="B23" s="45">
        <v>18</v>
      </c>
      <c r="C23" s="33" t="s">
        <v>27</v>
      </c>
      <c r="D23" s="60">
        <v>1.25</v>
      </c>
      <c r="E23" s="49" t="s">
        <v>70</v>
      </c>
      <c r="F23" s="49"/>
      <c r="G23" s="279" t="s">
        <v>145</v>
      </c>
      <c r="H23" s="326" t="s">
        <v>146</v>
      </c>
      <c r="I23" s="374" t="s">
        <v>147</v>
      </c>
      <c r="J23" s="255"/>
      <c r="K23" s="201"/>
      <c r="L23" s="198"/>
      <c r="M23" s="253"/>
      <c r="N23" s="268"/>
      <c r="O23" s="174"/>
      <c r="P23" s="186"/>
      <c r="Q23" s="195">
        <v>1.2</v>
      </c>
      <c r="R23" s="188">
        <f>Q23*R2</f>
        <v>7.1999999999999993</v>
      </c>
      <c r="S23" s="193"/>
      <c r="T23" s="410">
        <v>0.1</v>
      </c>
      <c r="U23" s="190">
        <f>T23*U2</f>
        <v>0.60000000000000009</v>
      </c>
      <c r="V23"/>
      <c r="W23" s="170" t="s">
        <v>148</v>
      </c>
      <c r="X23" s="169"/>
    </row>
    <row r="24" spans="2:24" ht="20.100000000000001" customHeight="1">
      <c r="B24" s="45">
        <v>19</v>
      </c>
      <c r="C24" s="33" t="s">
        <v>149</v>
      </c>
      <c r="D24" s="60">
        <v>1.25</v>
      </c>
      <c r="E24" s="49" t="s">
        <v>70</v>
      </c>
      <c r="F24" s="49"/>
      <c r="G24" s="279" t="s">
        <v>150</v>
      </c>
      <c r="H24" s="326" t="s">
        <v>35</v>
      </c>
      <c r="I24" s="377" t="s">
        <v>151</v>
      </c>
      <c r="J24" s="255"/>
      <c r="K24" s="201" t="s">
        <v>56</v>
      </c>
      <c r="L24" s="198"/>
      <c r="M24" s="253"/>
      <c r="N24" s="268"/>
      <c r="O24" s="180">
        <v>1.5</v>
      </c>
      <c r="P24" s="186">
        <f>O24*P2</f>
        <v>9</v>
      </c>
      <c r="Q24" s="196"/>
      <c r="R24" s="188"/>
      <c r="S24" s="193"/>
      <c r="T24" s="250">
        <v>0.5</v>
      </c>
      <c r="U24" s="190">
        <f>T24*U2</f>
        <v>3</v>
      </c>
      <c r="V24"/>
      <c r="W24" s="170"/>
      <c r="X24" s="168" t="s">
        <v>152</v>
      </c>
    </row>
    <row r="25" spans="2:24" ht="20.100000000000001" customHeight="1">
      <c r="B25" s="45">
        <v>20</v>
      </c>
      <c r="C25" s="33" t="s">
        <v>94</v>
      </c>
      <c r="D25" s="60">
        <v>1.25</v>
      </c>
      <c r="E25" s="49" t="s">
        <v>70</v>
      </c>
      <c r="F25" s="49"/>
      <c r="G25" s="407" t="s">
        <v>153</v>
      </c>
      <c r="H25" s="408" t="s">
        <v>154</v>
      </c>
      <c r="I25" s="372" t="s">
        <v>155</v>
      </c>
      <c r="J25" s="252"/>
      <c r="K25" s="200"/>
      <c r="L25" s="198" t="s">
        <v>56</v>
      </c>
      <c r="M25" s="253"/>
      <c r="N25" s="254"/>
      <c r="O25" s="409" t="s">
        <v>156</v>
      </c>
      <c r="P25" s="245"/>
      <c r="Q25" s="196"/>
      <c r="R25" s="188"/>
      <c r="S25" s="193"/>
      <c r="T25" s="199" t="s">
        <v>56</v>
      </c>
      <c r="U25" s="190"/>
      <c r="V25"/>
    </row>
    <row r="26" spans="2:24" ht="20.100000000000001" customHeight="1">
      <c r="B26" s="45">
        <v>21</v>
      </c>
      <c r="C26" s="33" t="s">
        <v>157</v>
      </c>
      <c r="D26" s="60">
        <v>1.25</v>
      </c>
      <c r="E26" s="49" t="s">
        <v>70</v>
      </c>
      <c r="F26" s="49"/>
      <c r="G26" s="279" t="s">
        <v>158</v>
      </c>
      <c r="H26" s="326" t="s">
        <v>159</v>
      </c>
      <c r="I26" s="374" t="s">
        <v>160</v>
      </c>
      <c r="J26" s="255"/>
      <c r="K26" s="201"/>
      <c r="L26" s="198"/>
      <c r="M26" s="253"/>
      <c r="N26" s="268"/>
      <c r="O26" s="246">
        <v>1.2</v>
      </c>
      <c r="P26" s="186">
        <f>O26*P2</f>
        <v>7.1999999999999993</v>
      </c>
      <c r="Q26" s="196"/>
      <c r="R26" s="188"/>
      <c r="S26" s="193"/>
      <c r="T26" s="250">
        <v>0.5</v>
      </c>
      <c r="U26" s="190">
        <f>T26*U2</f>
        <v>3</v>
      </c>
      <c r="V26"/>
      <c r="W26" s="170" t="s">
        <v>161</v>
      </c>
      <c r="X26" s="170" t="s">
        <v>162</v>
      </c>
    </row>
    <row r="27" spans="2:24" ht="20.100000000000001" customHeight="1">
      <c r="B27" s="45">
        <v>22</v>
      </c>
      <c r="C27" s="33" t="s">
        <v>163</v>
      </c>
      <c r="D27" s="60">
        <v>1.25</v>
      </c>
      <c r="E27" s="49" t="s">
        <v>70</v>
      </c>
      <c r="F27" s="49"/>
      <c r="G27" s="78" t="s">
        <v>31</v>
      </c>
      <c r="H27" s="78" t="s">
        <v>32</v>
      </c>
      <c r="I27" s="59" t="s">
        <v>164</v>
      </c>
      <c r="J27" s="256"/>
      <c r="K27" s="200"/>
      <c r="L27" s="198"/>
      <c r="M27" s="253"/>
      <c r="N27" s="258"/>
      <c r="O27" s="176"/>
      <c r="P27" s="186"/>
      <c r="Q27" s="196"/>
      <c r="R27" s="188"/>
      <c r="S27" s="234"/>
      <c r="T27" s="241">
        <v>2.5</v>
      </c>
      <c r="U27" s="411">
        <f>T27*U2</f>
        <v>15</v>
      </c>
      <c r="V27"/>
      <c r="W27" s="170" t="s">
        <v>165</v>
      </c>
      <c r="X27" s="170" t="s">
        <v>162</v>
      </c>
    </row>
    <row r="28" spans="2:24" ht="20.100000000000001" customHeight="1">
      <c r="B28" s="45">
        <v>23</v>
      </c>
      <c r="C28" s="33" t="s">
        <v>166</v>
      </c>
      <c r="D28" s="60">
        <v>1.25</v>
      </c>
      <c r="E28" s="49" t="s">
        <v>70</v>
      </c>
      <c r="F28" s="49"/>
      <c r="G28" s="279" t="s">
        <v>167</v>
      </c>
      <c r="H28" s="326" t="s">
        <v>38</v>
      </c>
      <c r="I28" s="372" t="s">
        <v>168</v>
      </c>
      <c r="J28" s="259"/>
      <c r="K28" s="200" t="s">
        <v>56</v>
      </c>
      <c r="L28" s="198"/>
      <c r="M28" s="253"/>
      <c r="N28" s="254"/>
      <c r="O28" s="173"/>
      <c r="P28" s="186"/>
      <c r="Q28" s="187">
        <v>1.5</v>
      </c>
      <c r="R28" s="188">
        <f>Q28*R2</f>
        <v>9</v>
      </c>
      <c r="S28" s="193"/>
      <c r="T28" s="276">
        <v>0.5</v>
      </c>
      <c r="U28" s="190">
        <f>T28*U2</f>
        <v>3</v>
      </c>
      <c r="V28"/>
    </row>
    <row r="29" spans="2:24" ht="20.100000000000001" customHeight="1">
      <c r="B29" s="45">
        <v>24</v>
      </c>
      <c r="C29" s="33" t="s">
        <v>39</v>
      </c>
      <c r="D29" s="60">
        <v>1.25</v>
      </c>
      <c r="E29" s="49" t="s">
        <v>70</v>
      </c>
      <c r="F29" s="49"/>
      <c r="G29" s="51" t="s">
        <v>40</v>
      </c>
      <c r="H29" s="64" t="s">
        <v>169</v>
      </c>
      <c r="I29" s="376" t="s">
        <v>170</v>
      </c>
      <c r="J29" s="252"/>
      <c r="K29" s="200"/>
      <c r="L29" s="198"/>
      <c r="M29" s="253"/>
      <c r="N29" s="254"/>
      <c r="O29" s="174" t="s">
        <v>56</v>
      </c>
      <c r="P29" s="186"/>
      <c r="Q29" s="187">
        <v>0.7</v>
      </c>
      <c r="R29" s="188">
        <f>Q29*R2</f>
        <v>4.1999999999999993</v>
      </c>
      <c r="S29" s="193"/>
      <c r="T29" s="199" t="s">
        <v>56</v>
      </c>
      <c r="U29" s="190"/>
      <c r="V29"/>
      <c r="W29" s="170" t="s">
        <v>171</v>
      </c>
      <c r="X29" s="169"/>
    </row>
    <row r="30" spans="2:24" ht="20.100000000000001" customHeight="1">
      <c r="B30" s="45">
        <v>25</v>
      </c>
      <c r="C30" s="33" t="s">
        <v>172</v>
      </c>
      <c r="D30" s="60">
        <v>1.25</v>
      </c>
      <c r="E30" s="49" t="s">
        <v>70</v>
      </c>
      <c r="F30" s="49"/>
      <c r="G30" s="51" t="s">
        <v>173</v>
      </c>
      <c r="H30" s="324" t="s">
        <v>174</v>
      </c>
      <c r="I30" s="376" t="s">
        <v>175</v>
      </c>
      <c r="J30" s="256"/>
      <c r="K30" s="200"/>
      <c r="L30" s="198"/>
      <c r="M30" s="253"/>
      <c r="N30" s="331" t="s">
        <v>176</v>
      </c>
      <c r="O30" s="176"/>
      <c r="P30" s="186"/>
      <c r="Q30" s="233"/>
      <c r="R30" s="188"/>
      <c r="S30" s="234"/>
      <c r="T30" s="228"/>
      <c r="U30" s="190"/>
      <c r="V30"/>
      <c r="W30" s="170" t="s">
        <v>161</v>
      </c>
      <c r="X30" s="170" t="s">
        <v>177</v>
      </c>
    </row>
    <row r="31" spans="2:24" ht="20.100000000000001" customHeight="1">
      <c r="B31" s="45">
        <v>26</v>
      </c>
      <c r="C31" s="33" t="s">
        <v>178</v>
      </c>
      <c r="D31" s="60">
        <v>1.25</v>
      </c>
      <c r="E31" s="49" t="s">
        <v>70</v>
      </c>
      <c r="F31" s="49"/>
      <c r="G31" s="79" t="s">
        <v>179</v>
      </c>
      <c r="H31" s="79" t="s">
        <v>180</v>
      </c>
      <c r="I31" s="378" t="s">
        <v>181</v>
      </c>
      <c r="J31" s="259"/>
      <c r="K31" s="269">
        <v>6</v>
      </c>
      <c r="L31" s="198">
        <f>K31*L2</f>
        <v>36</v>
      </c>
      <c r="M31" s="253"/>
      <c r="N31" s="270"/>
      <c r="O31" s="183"/>
      <c r="P31" s="186"/>
      <c r="Q31" s="191"/>
      <c r="R31" s="188"/>
      <c r="S31" s="193"/>
      <c r="T31" s="199"/>
      <c r="U31" s="190"/>
      <c r="V31"/>
      <c r="W31" s="170"/>
      <c r="X31" s="170"/>
    </row>
    <row r="32" spans="2:24" ht="20.100000000000001" customHeight="1">
      <c r="B32" s="45">
        <v>27</v>
      </c>
      <c r="C32" s="33" t="s">
        <v>42</v>
      </c>
      <c r="D32" s="60" t="s">
        <v>182</v>
      </c>
      <c r="E32" s="49" t="s">
        <v>183</v>
      </c>
      <c r="F32" s="49"/>
      <c r="G32" s="51" t="s">
        <v>43</v>
      </c>
      <c r="H32" s="52" t="s">
        <v>184</v>
      </c>
      <c r="I32" s="374" t="s">
        <v>185</v>
      </c>
      <c r="J32" s="259"/>
      <c r="K32" s="201"/>
      <c r="L32" s="198"/>
      <c r="M32" s="271" t="s">
        <v>45</v>
      </c>
      <c r="N32" s="242"/>
      <c r="O32" s="182"/>
      <c r="P32" s="186"/>
      <c r="Q32" s="202"/>
      <c r="R32" s="188"/>
      <c r="S32" s="232"/>
      <c r="T32" s="199"/>
      <c r="U32" s="190"/>
      <c r="V32"/>
      <c r="W32" s="170" t="s">
        <v>186</v>
      </c>
      <c r="X32" s="172"/>
    </row>
    <row r="33" spans="2:26" ht="20.100000000000001" customHeight="1">
      <c r="B33" s="45">
        <v>28</v>
      </c>
      <c r="C33" s="33" t="s">
        <v>46</v>
      </c>
      <c r="D33" s="60">
        <v>1.25</v>
      </c>
      <c r="E33" s="49" t="s">
        <v>70</v>
      </c>
      <c r="F33" s="49"/>
      <c r="G33" s="51" t="s">
        <v>187</v>
      </c>
      <c r="H33" s="52" t="s">
        <v>188</v>
      </c>
      <c r="I33" s="374" t="s">
        <v>189</v>
      </c>
      <c r="J33" s="259"/>
      <c r="K33" s="201"/>
      <c r="L33" s="198" t="s">
        <v>56</v>
      </c>
      <c r="M33" s="253"/>
      <c r="N33" s="261"/>
      <c r="O33" s="184">
        <v>2</v>
      </c>
      <c r="P33" s="186">
        <f>O33*P2</f>
        <v>12</v>
      </c>
      <c r="Q33" s="191"/>
      <c r="R33" s="188"/>
      <c r="S33" s="193"/>
      <c r="T33" s="199"/>
      <c r="U33" s="190"/>
      <c r="V33"/>
      <c r="W33" s="170" t="s">
        <v>190</v>
      </c>
      <c r="X33" s="169"/>
    </row>
    <row r="34" spans="2:26" ht="20.100000000000001" customHeight="1" thickBot="1">
      <c r="B34" s="330">
        <v>29</v>
      </c>
      <c r="C34" s="66" t="s">
        <v>49</v>
      </c>
      <c r="D34" s="67">
        <v>1.25</v>
      </c>
      <c r="E34" s="68" t="s">
        <v>70</v>
      </c>
      <c r="F34" s="68"/>
      <c r="G34" s="71" t="s">
        <v>191</v>
      </c>
      <c r="H34" s="72" t="s">
        <v>192</v>
      </c>
      <c r="I34" s="379" t="s">
        <v>193</v>
      </c>
      <c r="J34" s="272"/>
      <c r="K34" s="273"/>
      <c r="L34" s="274" t="s">
        <v>56</v>
      </c>
      <c r="M34" s="275"/>
      <c r="N34" s="273"/>
      <c r="O34" s="185">
        <v>1.6</v>
      </c>
      <c r="P34" s="204">
        <f>O34*P2</f>
        <v>9.6000000000000014</v>
      </c>
      <c r="Q34" s="205"/>
      <c r="R34" s="206"/>
      <c r="S34" s="235"/>
      <c r="T34" s="229"/>
      <c r="U34" s="207"/>
      <c r="V34"/>
    </row>
    <row r="35" spans="2:26" ht="33" customHeight="1">
      <c r="B35" s="8"/>
      <c r="C35" s="53" t="s">
        <v>56</v>
      </c>
      <c r="D35" s="8" t="s">
        <v>56</v>
      </c>
      <c r="E35" s="8" t="s">
        <v>56</v>
      </c>
      <c r="F35" s="8"/>
      <c r="G35" s="8"/>
      <c r="H35" s="69" t="s">
        <v>56</v>
      </c>
      <c r="I35" s="7" t="s">
        <v>194</v>
      </c>
      <c r="J35" s="70"/>
      <c r="K35" s="208">
        <f>SUM(K3:K34)</f>
        <v>6</v>
      </c>
      <c r="L35" s="209">
        <f>K35*L2</f>
        <v>36</v>
      </c>
      <c r="M35" s="634" t="s">
        <v>194</v>
      </c>
      <c r="N35" s="635"/>
      <c r="O35" s="208">
        <f>SUM(O3:O34)</f>
        <v>17.8</v>
      </c>
      <c r="P35" s="209">
        <f>O35*P2</f>
        <v>106.80000000000001</v>
      </c>
      <c r="Q35" s="210">
        <f>SUM(Q3:Q34)</f>
        <v>12.499999999999996</v>
      </c>
      <c r="R35" s="211">
        <f>Q35*R2</f>
        <v>74.999999999999972</v>
      </c>
      <c r="S35" s="212"/>
      <c r="T35" s="213">
        <f>SUM(T3:T34)</f>
        <v>8.3000000000000007</v>
      </c>
      <c r="U35" s="214">
        <f>T35*U2</f>
        <v>49.800000000000004</v>
      </c>
      <c r="V35"/>
      <c r="W35" s="202"/>
    </row>
    <row r="36" spans="2:26" ht="33" customHeight="1">
      <c r="B36" s="34" t="s">
        <v>195</v>
      </c>
      <c r="C36" s="58"/>
      <c r="D36" s="58"/>
      <c r="E36" s="32"/>
      <c r="F36" s="32"/>
      <c r="G36" s="35"/>
      <c r="H36" s="54"/>
      <c r="I36" s="55" t="s">
        <v>196</v>
      </c>
      <c r="J36" s="56"/>
      <c r="K36" s="226">
        <f>SUM(20.5 - K35)</f>
        <v>14.5</v>
      </c>
      <c r="L36" s="216">
        <f>K36*L2</f>
        <v>87</v>
      </c>
      <c r="M36" s="632" t="s">
        <v>197</v>
      </c>
      <c r="N36" s="633"/>
      <c r="O36" s="215">
        <v>50</v>
      </c>
      <c r="P36" s="216">
        <f>O36*P2</f>
        <v>300</v>
      </c>
      <c r="Q36" s="193">
        <v>50</v>
      </c>
      <c r="R36" s="217">
        <f>Q36*R2</f>
        <v>300</v>
      </c>
      <c r="S36" s="193"/>
      <c r="T36" s="218">
        <f>20.5-T35</f>
        <v>12.2</v>
      </c>
      <c r="U36" s="186">
        <f>T36*U2</f>
        <v>73.199999999999989</v>
      </c>
      <c r="V36"/>
    </row>
    <row r="37" spans="2:26" ht="33" customHeight="1">
      <c r="C37" s="57"/>
      <c r="G37" s="37"/>
      <c r="H37" s="48"/>
      <c r="I37" s="630" t="s">
        <v>198</v>
      </c>
      <c r="J37" s="631"/>
      <c r="K37" s="227">
        <f>(K35+K36)-1</f>
        <v>19.5</v>
      </c>
      <c r="L37" s="220"/>
      <c r="M37" s="636" t="s">
        <v>198</v>
      </c>
      <c r="N37" s="637"/>
      <c r="O37" s="219">
        <f>(O35+O36)-3</f>
        <v>64.8</v>
      </c>
      <c r="P37" s="220"/>
      <c r="Q37" s="221">
        <f>(Q35+Q36)-3</f>
        <v>59.5</v>
      </c>
      <c r="R37" s="222"/>
      <c r="S37" s="223"/>
      <c r="T37" s="224">
        <f>(T35+T36)-1</f>
        <v>19.5</v>
      </c>
      <c r="U37" s="225"/>
      <c r="V37"/>
      <c r="Y37" s="9"/>
    </row>
    <row r="38" spans="2:26" ht="19.5" customHeight="1">
      <c r="B38" s="27"/>
      <c r="C38" s="36"/>
      <c r="D38" s="27"/>
      <c r="E38" s="27"/>
      <c r="F38" s="27"/>
      <c r="G38" s="38"/>
      <c r="H38" s="39"/>
      <c r="I38" s="40"/>
      <c r="J38" s="39"/>
      <c r="K38" s="243"/>
      <c r="L38" s="244"/>
      <c r="M38" s="43"/>
      <c r="N38" s="46"/>
      <c r="O38" s="47"/>
      <c r="P38" s="43"/>
      <c r="Q38" s="46"/>
      <c r="R38" s="48"/>
      <c r="S38" s="46"/>
      <c r="T38" s="30"/>
      <c r="U38" s="30"/>
      <c r="Y38" s="9"/>
    </row>
    <row r="39" spans="2:26" ht="20.100000000000001" customHeight="1">
      <c r="B39" s="19"/>
      <c r="C39" s="13"/>
      <c r="D39" s="13"/>
      <c r="G39" s="41"/>
      <c r="H39" s="25"/>
      <c r="I39" s="25"/>
      <c r="J39" s="25"/>
      <c r="L39" s="28"/>
      <c r="M39" s="28"/>
      <c r="N39" s="28"/>
      <c r="O39" s="42"/>
      <c r="P39" s="42"/>
      <c r="Q39" s="42"/>
      <c r="R39" s="42"/>
      <c r="S39" s="42"/>
      <c r="T39" s="42"/>
      <c r="U39" s="42"/>
      <c r="Y39" s="9"/>
    </row>
    <row r="40" spans="2:26">
      <c r="B40" s="19" t="s">
        <v>56</v>
      </c>
      <c r="D40" s="13"/>
      <c r="Y40" s="9"/>
      <c r="Z40" s="37"/>
    </row>
    <row r="41" spans="2:26">
      <c r="K41" s="1"/>
      <c r="N41" s="1"/>
      <c r="Y41" s="9"/>
    </row>
    <row r="43" spans="2:26">
      <c r="Y43" s="9"/>
    </row>
    <row r="44" spans="2:26">
      <c r="K44" s="2"/>
      <c r="N44" s="2"/>
      <c r="Y44" s="9"/>
    </row>
    <row r="45" spans="2:26">
      <c r="E45" s="10"/>
      <c r="F45" s="10"/>
      <c r="G45" s="11"/>
      <c r="H45" s="22"/>
      <c r="I45" s="22"/>
      <c r="J45" s="22"/>
      <c r="K45" s="13"/>
      <c r="N45" s="13"/>
      <c r="Y45" s="9"/>
    </row>
    <row r="46" spans="2:26">
      <c r="E46" s="10"/>
      <c r="F46" s="10"/>
      <c r="G46" s="11"/>
      <c r="H46" s="22"/>
      <c r="I46" s="22"/>
      <c r="J46" s="22"/>
      <c r="K46" s="13"/>
      <c r="N46" s="13"/>
      <c r="Y46" s="9"/>
    </row>
    <row r="47" spans="2:26">
      <c r="E47" s="10"/>
      <c r="F47" s="10"/>
      <c r="G47" s="11"/>
      <c r="H47" s="22"/>
      <c r="I47" s="22"/>
      <c r="J47" s="22"/>
      <c r="K47" s="13"/>
      <c r="N47" s="13"/>
      <c r="Y47" s="9"/>
    </row>
    <row r="48" spans="2:26">
      <c r="E48" s="10"/>
      <c r="F48" s="10"/>
      <c r="G48" s="11"/>
      <c r="H48" s="22"/>
      <c r="I48" s="22"/>
      <c r="J48" s="22"/>
      <c r="K48" s="13"/>
      <c r="N48" s="13"/>
      <c r="Y48" s="9"/>
    </row>
    <row r="49" spans="5:25">
      <c r="E49" s="10"/>
      <c r="F49" s="10"/>
      <c r="G49" s="11"/>
      <c r="H49" s="22"/>
      <c r="I49" s="22"/>
      <c r="J49" s="22"/>
      <c r="K49" s="13"/>
      <c r="N49" s="13"/>
      <c r="Y49" s="9"/>
    </row>
    <row r="50" spans="5:25">
      <c r="E50" s="10"/>
      <c r="F50" s="10"/>
      <c r="G50" s="11"/>
      <c r="H50" s="23"/>
      <c r="I50" s="23"/>
      <c r="J50" s="23"/>
      <c r="K50" s="13"/>
      <c r="N50" s="13"/>
      <c r="Y50" s="9"/>
    </row>
    <row r="51" spans="5:25">
      <c r="E51" s="10"/>
      <c r="F51" s="10"/>
      <c r="G51" s="11"/>
      <c r="H51" s="23"/>
      <c r="I51" s="23"/>
      <c r="J51" s="23"/>
      <c r="K51" s="13"/>
      <c r="N51" s="13"/>
      <c r="Y51" s="9"/>
    </row>
    <row r="52" spans="5:25">
      <c r="E52" s="14"/>
      <c r="F52" s="14"/>
      <c r="G52" s="12"/>
      <c r="H52" s="22"/>
      <c r="I52" s="22"/>
      <c r="J52" s="22"/>
      <c r="K52" s="13"/>
      <c r="N52" s="13"/>
      <c r="Y52" s="9"/>
    </row>
    <row r="53" spans="5:25">
      <c r="E53" s="10"/>
      <c r="F53" s="10"/>
      <c r="G53" s="11"/>
      <c r="H53" s="22"/>
      <c r="I53" s="22"/>
      <c r="J53" s="22"/>
      <c r="K53" s="13"/>
      <c r="N53" s="13"/>
      <c r="Y53" s="9"/>
    </row>
    <row r="54" spans="5:25">
      <c r="E54" s="10"/>
      <c r="F54" s="10"/>
      <c r="G54" s="11"/>
      <c r="H54" s="22"/>
      <c r="I54" s="22"/>
      <c r="J54" s="22"/>
      <c r="K54" s="13"/>
      <c r="N54" s="13"/>
      <c r="Y54" s="9"/>
    </row>
    <row r="55" spans="5:25">
      <c r="E55" s="10"/>
      <c r="F55" s="10"/>
      <c r="G55" s="11"/>
      <c r="H55" s="22"/>
      <c r="I55" s="22"/>
      <c r="J55" s="22"/>
      <c r="K55" s="13"/>
      <c r="N55" s="13"/>
    </row>
    <row r="56" spans="5:25">
      <c r="E56" s="10"/>
      <c r="F56" s="10"/>
      <c r="G56" s="11"/>
      <c r="H56" s="23"/>
      <c r="I56" s="23"/>
      <c r="J56" s="23"/>
      <c r="K56" s="13"/>
      <c r="N56" s="13"/>
      <c r="Y56" s="9"/>
    </row>
    <row r="57" spans="5:25">
      <c r="E57" s="10"/>
      <c r="F57" s="10"/>
      <c r="G57" s="11"/>
      <c r="H57" s="23"/>
      <c r="I57" s="23"/>
      <c r="J57" s="23"/>
      <c r="K57" s="13"/>
      <c r="N57" s="13"/>
      <c r="Y57" s="9"/>
    </row>
    <row r="58" spans="5:25">
      <c r="E58" s="15"/>
      <c r="F58" s="15"/>
      <c r="G58" s="16"/>
      <c r="H58" s="24"/>
      <c r="I58" s="24"/>
      <c r="J58" s="24"/>
      <c r="K58" s="13"/>
      <c r="N58" s="13"/>
      <c r="Y58" s="9"/>
    </row>
    <row r="59" spans="5:25">
      <c r="E59" s="15"/>
      <c r="F59" s="15"/>
      <c r="G59" s="16"/>
      <c r="H59" s="25"/>
      <c r="I59" s="25"/>
      <c r="J59" s="25"/>
      <c r="K59" s="13"/>
      <c r="N59" s="13"/>
      <c r="Y59" s="9"/>
    </row>
    <row r="60" spans="5:25">
      <c r="Y60" s="9"/>
    </row>
    <row r="61" spans="5:25">
      <c r="Y61" s="9"/>
    </row>
    <row r="71" spans="3:14">
      <c r="C71" s="17"/>
      <c r="D71" s="18"/>
      <c r="E71" s="19"/>
      <c r="F71" s="19"/>
      <c r="G71" s="19"/>
      <c r="H71" s="26"/>
      <c r="I71" s="26"/>
      <c r="J71" s="26"/>
    </row>
    <row r="72" spans="3:14">
      <c r="C72" s="17"/>
      <c r="D72" s="18"/>
      <c r="E72" s="19"/>
      <c r="F72" s="19"/>
      <c r="G72" s="19"/>
      <c r="H72" s="26"/>
      <c r="I72" s="26"/>
      <c r="J72" s="26"/>
    </row>
    <row r="73" spans="3:14">
      <c r="C73" s="17"/>
      <c r="D73" s="18"/>
      <c r="E73" s="19"/>
      <c r="F73" s="19"/>
      <c r="G73" s="19"/>
      <c r="H73" s="26"/>
      <c r="I73" s="26"/>
      <c r="J73" s="26"/>
    </row>
    <row r="74" spans="3:14">
      <c r="C74" s="17"/>
      <c r="D74" s="18"/>
      <c r="E74" s="19"/>
      <c r="F74" s="19"/>
      <c r="G74" s="19"/>
      <c r="H74" s="26"/>
      <c r="I74" s="26"/>
      <c r="J74" s="26"/>
      <c r="K74" s="20"/>
      <c r="N74" s="20"/>
    </row>
    <row r="75" spans="3:14">
      <c r="C75" s="4"/>
    </row>
    <row r="76" spans="3:14">
      <c r="C76" s="4"/>
    </row>
    <row r="77" spans="3:14">
      <c r="C77" s="4"/>
    </row>
    <row r="78" spans="3:14">
      <c r="C78" s="4"/>
    </row>
    <row r="79" spans="3:14">
      <c r="C79" s="4"/>
    </row>
    <row r="80" spans="3:14">
      <c r="C80" s="4"/>
    </row>
    <row r="81" spans="3:3">
      <c r="C81" s="4"/>
    </row>
    <row r="82" spans="3:3">
      <c r="C82" s="4"/>
    </row>
    <row r="83" spans="3:3">
      <c r="C83" s="4"/>
    </row>
  </sheetData>
  <mergeCells count="4">
    <mergeCell ref="I37:J37"/>
    <mergeCell ref="M36:N36"/>
    <mergeCell ref="M35:N35"/>
    <mergeCell ref="M37:N37"/>
  </mergeCells>
  <pageMargins left="0.25" right="0.25" top="0.75" bottom="0.75" header="0.3" footer="0.3"/>
  <pageSetup paperSize="9" scale="45" orientation="landscape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3425-397A-46C1-8EF6-04108079F51C}">
  <sheetPr>
    <pageSetUpPr fitToPage="1"/>
  </sheetPr>
  <dimension ref="B30:AH84"/>
  <sheetViews>
    <sheetView topLeftCell="A33" zoomScale="90" zoomScaleNormal="90" workbookViewId="0">
      <selection activeCell="Y34" sqref="Y34:AB34"/>
    </sheetView>
  </sheetViews>
  <sheetFormatPr defaultRowHeight="15.75"/>
  <cols>
    <col min="2" max="2" width="11.875" customWidth="1"/>
    <col min="3" max="3" width="11.625" customWidth="1"/>
    <col min="4" max="4" width="9.875" customWidth="1"/>
    <col min="5" max="5" width="15" customWidth="1"/>
    <col min="6" max="7" width="11.75" customWidth="1"/>
    <col min="9" max="9" width="15.75" customWidth="1"/>
    <col min="11" max="11" width="15.375" customWidth="1"/>
    <col min="13" max="13" width="15.375" customWidth="1"/>
    <col min="14" max="14" width="9.25" customWidth="1"/>
    <col min="15" max="15" width="11.375" customWidth="1"/>
    <col min="16" max="16" width="9" customWidth="1"/>
    <col min="17" max="17" width="16" customWidth="1"/>
    <col min="21" max="21" width="9.875" customWidth="1"/>
    <col min="22" max="22" width="17.5" customWidth="1"/>
    <col min="23" max="23" width="13" customWidth="1"/>
    <col min="24" max="24" width="16" customWidth="1"/>
    <col min="27" max="27" width="16.5" customWidth="1"/>
    <col min="28" max="28" width="12.75" customWidth="1"/>
  </cols>
  <sheetData>
    <row r="30" spans="2:17" ht="11.25" customHeight="1"/>
    <row r="31" spans="2:17" hidden="1"/>
    <row r="32" spans="2:17" ht="33" customHeight="1">
      <c r="B32" s="87" t="s">
        <v>199</v>
      </c>
      <c r="C32" s="87"/>
      <c r="D32" s="80"/>
      <c r="E32" s="88" t="s">
        <v>200</v>
      </c>
      <c r="F32" s="87"/>
      <c r="G32" s="87"/>
      <c r="H32" s="87" t="s">
        <v>199</v>
      </c>
      <c r="I32" s="87"/>
      <c r="J32" s="80"/>
      <c r="K32" s="93" t="s">
        <v>201</v>
      </c>
      <c r="L32" s="9"/>
      <c r="M32" s="9"/>
      <c r="N32" s="87" t="s">
        <v>199</v>
      </c>
      <c r="Q32" s="87" t="s">
        <v>202</v>
      </c>
    </row>
    <row r="33" spans="2:34" ht="16.5" thickBot="1">
      <c r="X33" s="87"/>
      <c r="AH33" s="87"/>
    </row>
    <row r="34" spans="2:34" ht="16.5" thickBot="1">
      <c r="B34" s="115" t="s">
        <v>203</v>
      </c>
      <c r="C34" s="116" t="s">
        <v>204</v>
      </c>
      <c r="D34" s="117" t="s">
        <v>2</v>
      </c>
      <c r="E34" s="118" t="s">
        <v>3</v>
      </c>
      <c r="F34" s="119" t="s">
        <v>4</v>
      </c>
      <c r="G34" s="94"/>
      <c r="H34" s="115" t="s">
        <v>203</v>
      </c>
      <c r="I34" s="116" t="s">
        <v>204</v>
      </c>
      <c r="J34" s="117" t="s">
        <v>2</v>
      </c>
      <c r="K34" s="118" t="s">
        <v>3</v>
      </c>
      <c r="L34" s="119" t="s">
        <v>4</v>
      </c>
      <c r="M34" s="94"/>
      <c r="N34" s="115" t="s">
        <v>203</v>
      </c>
      <c r="O34" s="116" t="s">
        <v>204</v>
      </c>
      <c r="P34" s="117" t="s">
        <v>2</v>
      </c>
      <c r="Q34" s="118" t="s">
        <v>3</v>
      </c>
      <c r="R34" s="119" t="s">
        <v>4</v>
      </c>
      <c r="T34" s="638" t="s">
        <v>205</v>
      </c>
      <c r="U34" s="638"/>
      <c r="V34" s="638"/>
      <c r="W34" s="638"/>
      <c r="X34" s="87"/>
      <c r="Y34" s="638" t="s">
        <v>206</v>
      </c>
      <c r="Z34" s="638"/>
      <c r="AA34" s="638"/>
      <c r="AB34" s="638"/>
      <c r="AH34" s="87"/>
    </row>
    <row r="35" spans="2:34">
      <c r="B35" s="149"/>
      <c r="C35" s="155">
        <v>388</v>
      </c>
      <c r="D35" s="155" t="s">
        <v>8</v>
      </c>
      <c r="E35" s="128" t="s">
        <v>71</v>
      </c>
      <c r="F35" s="129" t="s">
        <v>72</v>
      </c>
      <c r="G35" s="95"/>
      <c r="H35" s="149"/>
      <c r="I35" s="155">
        <v>388</v>
      </c>
      <c r="J35" s="155" t="s">
        <v>8</v>
      </c>
      <c r="K35" s="138" t="s">
        <v>71</v>
      </c>
      <c r="L35" s="129" t="s">
        <v>72</v>
      </c>
      <c r="M35" s="95"/>
      <c r="N35" s="149"/>
      <c r="O35" s="155">
        <v>388</v>
      </c>
      <c r="P35" s="155" t="s">
        <v>8</v>
      </c>
      <c r="Q35" s="138" t="s">
        <v>71</v>
      </c>
      <c r="R35" s="143" t="s">
        <v>207</v>
      </c>
      <c r="T35" s="115" t="s">
        <v>203</v>
      </c>
      <c r="U35" s="155" t="s">
        <v>2</v>
      </c>
      <c r="V35" s="111" t="s">
        <v>3</v>
      </c>
      <c r="W35" s="368" t="s">
        <v>4</v>
      </c>
      <c r="X35" s="87"/>
      <c r="Y35" s="115" t="s">
        <v>203</v>
      </c>
      <c r="Z35" s="155" t="s">
        <v>2</v>
      </c>
      <c r="AA35" s="111" t="s">
        <v>3</v>
      </c>
      <c r="AB35" s="368" t="s">
        <v>4</v>
      </c>
      <c r="AH35" s="87"/>
    </row>
    <row r="36" spans="2:34">
      <c r="B36" s="150"/>
      <c r="C36" s="156">
        <v>473</v>
      </c>
      <c r="D36" s="156" t="s">
        <v>208</v>
      </c>
      <c r="E36" s="91" t="s">
        <v>209</v>
      </c>
      <c r="F36" s="101" t="s">
        <v>75</v>
      </c>
      <c r="G36" s="96"/>
      <c r="H36" s="150"/>
      <c r="I36" s="156">
        <v>473</v>
      </c>
      <c r="J36" s="156" t="s">
        <v>208</v>
      </c>
      <c r="K36" s="92" t="s">
        <v>209</v>
      </c>
      <c r="L36" s="101" t="s">
        <v>75</v>
      </c>
      <c r="M36" s="96"/>
      <c r="N36" s="150"/>
      <c r="O36" s="156">
        <v>473</v>
      </c>
      <c r="P36" s="156" t="s">
        <v>208</v>
      </c>
      <c r="Q36" s="92" t="s">
        <v>209</v>
      </c>
      <c r="R36" s="101" t="s">
        <v>75</v>
      </c>
      <c r="T36" s="639" t="s">
        <v>210</v>
      </c>
      <c r="U36" s="363" t="s">
        <v>211</v>
      </c>
      <c r="V36" s="84" t="s">
        <v>104</v>
      </c>
      <c r="W36" s="100" t="s">
        <v>38</v>
      </c>
      <c r="X36" s="87"/>
      <c r="Y36" s="639" t="s">
        <v>210</v>
      </c>
      <c r="Z36" s="363" t="s">
        <v>211</v>
      </c>
      <c r="AA36" s="84" t="s">
        <v>104</v>
      </c>
      <c r="AB36" s="100" t="s">
        <v>38</v>
      </c>
      <c r="AH36" s="87"/>
    </row>
    <row r="37" spans="2:34">
      <c r="B37" s="150"/>
      <c r="C37" s="156">
        <v>514</v>
      </c>
      <c r="D37" s="156" t="s">
        <v>77</v>
      </c>
      <c r="E37" s="130" t="s">
        <v>9</v>
      </c>
      <c r="F37" s="131" t="s">
        <v>78</v>
      </c>
      <c r="G37" s="97"/>
      <c r="H37" s="150"/>
      <c r="I37" s="156">
        <v>514</v>
      </c>
      <c r="J37" s="156" t="s">
        <v>77</v>
      </c>
      <c r="K37" s="139" t="s">
        <v>9</v>
      </c>
      <c r="L37" s="131" t="s">
        <v>78</v>
      </c>
      <c r="M37" s="97"/>
      <c r="N37" s="150"/>
      <c r="O37" s="156">
        <v>514</v>
      </c>
      <c r="P37" s="156" t="s">
        <v>77</v>
      </c>
      <c r="Q37" s="144" t="s">
        <v>9</v>
      </c>
      <c r="R37" s="145"/>
      <c r="T37" s="641"/>
      <c r="U37" s="363" t="s">
        <v>212</v>
      </c>
      <c r="V37" s="84" t="s">
        <v>19</v>
      </c>
      <c r="W37" s="100" t="s">
        <v>44</v>
      </c>
      <c r="X37" s="87"/>
      <c r="Y37" s="641"/>
      <c r="Z37" s="363" t="s">
        <v>212</v>
      </c>
      <c r="AA37" s="84" t="s">
        <v>19</v>
      </c>
      <c r="AB37" s="100" t="s">
        <v>44</v>
      </c>
      <c r="AH37" s="87"/>
    </row>
    <row r="38" spans="2:34">
      <c r="B38" s="150" t="s">
        <v>213</v>
      </c>
      <c r="C38" s="156">
        <v>582</v>
      </c>
      <c r="D38" s="156" t="s">
        <v>81</v>
      </c>
      <c r="E38" s="85" t="s">
        <v>82</v>
      </c>
      <c r="F38" s="100" t="s">
        <v>83</v>
      </c>
      <c r="G38" s="95"/>
      <c r="H38" s="150" t="s">
        <v>213</v>
      </c>
      <c r="I38" s="156">
        <v>582</v>
      </c>
      <c r="J38" s="156" t="s">
        <v>81</v>
      </c>
      <c r="K38" s="86" t="s">
        <v>82</v>
      </c>
      <c r="L38" s="100" t="s">
        <v>83</v>
      </c>
      <c r="M38" s="95"/>
      <c r="N38" s="150" t="s">
        <v>213</v>
      </c>
      <c r="O38" s="156">
        <v>582</v>
      </c>
      <c r="P38" s="156" t="s">
        <v>81</v>
      </c>
      <c r="Q38" s="86" t="s">
        <v>82</v>
      </c>
      <c r="R38" s="103" t="s">
        <v>214</v>
      </c>
      <c r="T38" s="640"/>
      <c r="U38" s="363" t="s">
        <v>215</v>
      </c>
      <c r="V38" s="84" t="s">
        <v>22</v>
      </c>
      <c r="W38" s="100" t="s">
        <v>124</v>
      </c>
      <c r="X38" s="87"/>
      <c r="Y38" s="640"/>
      <c r="Z38" s="363" t="s">
        <v>215</v>
      </c>
      <c r="AA38" s="84" t="s">
        <v>22</v>
      </c>
      <c r="AB38" s="100" t="s">
        <v>124</v>
      </c>
      <c r="AH38" s="87"/>
    </row>
    <row r="39" spans="2:34">
      <c r="B39" s="150"/>
      <c r="C39" s="156">
        <v>613</v>
      </c>
      <c r="D39" s="156" t="s">
        <v>86</v>
      </c>
      <c r="E39" s="132" t="s">
        <v>87</v>
      </c>
      <c r="F39" s="133" t="s">
        <v>88</v>
      </c>
      <c r="G39" s="95"/>
      <c r="H39" s="150"/>
      <c r="I39" s="156">
        <v>613</v>
      </c>
      <c r="J39" s="156" t="s">
        <v>86</v>
      </c>
      <c r="K39" s="140" t="s">
        <v>87</v>
      </c>
      <c r="L39" s="133" t="s">
        <v>88</v>
      </c>
      <c r="M39" s="95"/>
      <c r="N39" s="150"/>
      <c r="O39" s="156">
        <v>613</v>
      </c>
      <c r="P39" s="156" t="s">
        <v>86</v>
      </c>
      <c r="Q39" s="146" t="s">
        <v>87</v>
      </c>
      <c r="R39" s="147"/>
      <c r="T39" s="639" t="s">
        <v>216</v>
      </c>
      <c r="U39" s="81" t="s">
        <v>217</v>
      </c>
      <c r="V39" s="84" t="s">
        <v>218</v>
      </c>
      <c r="W39" s="100" t="s">
        <v>219</v>
      </c>
      <c r="X39" s="87"/>
      <c r="Y39" s="639" t="s">
        <v>216</v>
      </c>
      <c r="Z39" s="81" t="s">
        <v>217</v>
      </c>
      <c r="AA39" s="84" t="s">
        <v>218</v>
      </c>
      <c r="AB39" s="100" t="s">
        <v>219</v>
      </c>
      <c r="AH39" s="87"/>
    </row>
    <row r="40" spans="2:34">
      <c r="B40" s="150"/>
      <c r="C40" s="156">
        <v>664</v>
      </c>
      <c r="D40" s="156" t="s">
        <v>91</v>
      </c>
      <c r="E40" s="85" t="s">
        <v>92</v>
      </c>
      <c r="F40" s="100" t="s">
        <v>220</v>
      </c>
      <c r="G40" s="95"/>
      <c r="H40" s="150"/>
      <c r="I40" s="156">
        <v>664</v>
      </c>
      <c r="J40" s="156" t="s">
        <v>91</v>
      </c>
      <c r="K40" s="86" t="s">
        <v>92</v>
      </c>
      <c r="L40" s="100" t="s">
        <v>220</v>
      </c>
      <c r="M40" s="95"/>
      <c r="N40" s="150"/>
      <c r="O40" s="156">
        <v>664</v>
      </c>
      <c r="P40" s="156" t="s">
        <v>91</v>
      </c>
      <c r="Q40" s="86" t="s">
        <v>92</v>
      </c>
      <c r="R40" s="103" t="s">
        <v>221</v>
      </c>
      <c r="T40" s="640"/>
      <c r="U40" s="81" t="s">
        <v>222</v>
      </c>
      <c r="V40" s="84" t="s">
        <v>223</v>
      </c>
      <c r="W40" s="100" t="s">
        <v>29</v>
      </c>
      <c r="X40" s="87"/>
      <c r="Y40" s="640"/>
      <c r="Z40" s="81" t="s">
        <v>222</v>
      </c>
      <c r="AA40" s="84" t="s">
        <v>223</v>
      </c>
      <c r="AB40" s="100" t="s">
        <v>29</v>
      </c>
      <c r="AH40" s="87"/>
    </row>
    <row r="41" spans="2:34">
      <c r="B41" s="150"/>
      <c r="C41" s="156">
        <v>750</v>
      </c>
      <c r="D41" s="156" t="s">
        <v>224</v>
      </c>
      <c r="E41" s="130" t="s">
        <v>96</v>
      </c>
      <c r="F41" s="133" t="s">
        <v>97</v>
      </c>
      <c r="G41" s="95"/>
      <c r="H41" s="150"/>
      <c r="I41" s="156">
        <v>750</v>
      </c>
      <c r="J41" s="156" t="s">
        <v>224</v>
      </c>
      <c r="K41" s="139" t="s">
        <v>96</v>
      </c>
      <c r="L41" s="133" t="s">
        <v>97</v>
      </c>
      <c r="M41" s="95"/>
      <c r="N41" s="150"/>
      <c r="O41" s="156">
        <v>750</v>
      </c>
      <c r="P41" s="156" t="s">
        <v>224</v>
      </c>
      <c r="Q41" s="139" t="s">
        <v>96</v>
      </c>
      <c r="R41" s="133" t="s">
        <v>17</v>
      </c>
      <c r="T41" s="639" t="s">
        <v>225</v>
      </c>
      <c r="U41" s="364" t="s">
        <v>226</v>
      </c>
      <c r="V41" s="84" t="s">
        <v>34</v>
      </c>
      <c r="W41" s="100" t="s">
        <v>227</v>
      </c>
      <c r="X41" s="87"/>
      <c r="Y41" s="639" t="s">
        <v>225</v>
      </c>
      <c r="Z41" s="364" t="s">
        <v>226</v>
      </c>
      <c r="AA41" s="84" t="s">
        <v>34</v>
      </c>
      <c r="AB41" s="100" t="s">
        <v>227</v>
      </c>
      <c r="AH41" s="87"/>
    </row>
    <row r="42" spans="2:34" ht="16.5" thickBot="1">
      <c r="B42" s="151"/>
      <c r="C42" s="157">
        <v>812</v>
      </c>
      <c r="D42" s="157" t="s">
        <v>11</v>
      </c>
      <c r="E42" s="105" t="s">
        <v>12</v>
      </c>
      <c r="F42" s="106" t="s">
        <v>100</v>
      </c>
      <c r="G42" s="97"/>
      <c r="H42" s="151"/>
      <c r="I42" s="157">
        <v>812</v>
      </c>
      <c r="J42" s="157" t="s">
        <v>11</v>
      </c>
      <c r="K42" s="107" t="s">
        <v>12</v>
      </c>
      <c r="L42" s="106" t="s">
        <v>100</v>
      </c>
      <c r="M42" s="97"/>
      <c r="N42" s="151"/>
      <c r="O42" s="157">
        <v>812</v>
      </c>
      <c r="P42" s="157" t="s">
        <v>11</v>
      </c>
      <c r="Q42" s="107" t="s">
        <v>12</v>
      </c>
      <c r="R42" s="108" t="s">
        <v>108</v>
      </c>
      <c r="T42" s="641"/>
      <c r="U42" s="365" t="s">
        <v>228</v>
      </c>
      <c r="V42" s="362" t="s">
        <v>229</v>
      </c>
      <c r="W42" s="370"/>
      <c r="X42" s="87"/>
      <c r="Y42" s="641"/>
      <c r="Z42" s="365" t="s">
        <v>228</v>
      </c>
      <c r="AA42" s="362" t="s">
        <v>230</v>
      </c>
      <c r="AB42" s="370"/>
      <c r="AH42" s="87"/>
    </row>
    <row r="43" spans="2:34">
      <c r="B43" s="149"/>
      <c r="C43" s="110">
        <v>428</v>
      </c>
      <c r="D43" s="110" t="s">
        <v>103</v>
      </c>
      <c r="E43" s="134" t="s">
        <v>104</v>
      </c>
      <c r="F43" s="129" t="s">
        <v>105</v>
      </c>
      <c r="G43" s="95"/>
      <c r="H43" s="149"/>
      <c r="I43" s="110">
        <v>428</v>
      </c>
      <c r="J43" s="110" t="s">
        <v>103</v>
      </c>
      <c r="K43" s="141" t="s">
        <v>104</v>
      </c>
      <c r="L43" s="129" t="s">
        <v>105</v>
      </c>
      <c r="M43" s="95"/>
      <c r="N43" s="149"/>
      <c r="O43" s="110">
        <v>428</v>
      </c>
      <c r="P43" s="110" t="s">
        <v>103</v>
      </c>
      <c r="Q43" s="141" t="s">
        <v>104</v>
      </c>
      <c r="R43" s="162" t="s">
        <v>231</v>
      </c>
      <c r="T43" s="640"/>
      <c r="U43" s="364" t="s">
        <v>232</v>
      </c>
      <c r="V43" s="84" t="s">
        <v>37</v>
      </c>
      <c r="W43" s="100" t="s">
        <v>233</v>
      </c>
      <c r="X43" s="87"/>
      <c r="Y43" s="640"/>
      <c r="Z43" s="364" t="s">
        <v>232</v>
      </c>
      <c r="AA43" s="84" t="s">
        <v>37</v>
      </c>
      <c r="AB43" s="100" t="s">
        <v>233</v>
      </c>
      <c r="AH43" s="87"/>
    </row>
    <row r="44" spans="2:34">
      <c r="B44" s="150"/>
      <c r="C44" s="83">
        <v>458</v>
      </c>
      <c r="D44" s="83" t="s">
        <v>14</v>
      </c>
      <c r="E44" s="85" t="s">
        <v>15</v>
      </c>
      <c r="F44" s="100" t="s">
        <v>234</v>
      </c>
      <c r="G44" s="95"/>
      <c r="H44" s="150"/>
      <c r="I44" s="83">
        <v>458</v>
      </c>
      <c r="J44" s="83" t="s">
        <v>14</v>
      </c>
      <c r="K44" s="86" t="s">
        <v>15</v>
      </c>
      <c r="L44" s="100" t="s">
        <v>234</v>
      </c>
      <c r="M44" s="95"/>
      <c r="N44" s="150"/>
      <c r="O44" s="83">
        <v>458</v>
      </c>
      <c r="P44" s="83" t="s">
        <v>14</v>
      </c>
      <c r="Q44" s="86" t="s">
        <v>15</v>
      </c>
      <c r="R44" s="100" t="s">
        <v>235</v>
      </c>
      <c r="T44" s="639" t="s">
        <v>236</v>
      </c>
      <c r="U44" s="82" t="s">
        <v>237</v>
      </c>
      <c r="V44" s="84" t="s">
        <v>40</v>
      </c>
      <c r="W44" s="369" t="s">
        <v>238</v>
      </c>
      <c r="Y44" s="639" t="s">
        <v>236</v>
      </c>
      <c r="Z44" s="82" t="s">
        <v>237</v>
      </c>
      <c r="AA44" s="84" t="s">
        <v>40</v>
      </c>
      <c r="AB44" s="369" t="s">
        <v>239</v>
      </c>
    </row>
    <row r="45" spans="2:34" ht="16.5" thickBot="1">
      <c r="B45" s="150"/>
      <c r="C45" s="83">
        <v>508</v>
      </c>
      <c r="D45" s="83" t="s">
        <v>113</v>
      </c>
      <c r="E45" s="130" t="s">
        <v>114</v>
      </c>
      <c r="F45" s="133" t="s">
        <v>115</v>
      </c>
      <c r="G45" s="95"/>
      <c r="H45" s="150"/>
      <c r="I45" s="83">
        <v>508</v>
      </c>
      <c r="J45" s="83" t="s">
        <v>113</v>
      </c>
      <c r="K45" s="139" t="s">
        <v>114</v>
      </c>
      <c r="L45" s="131" t="s">
        <v>240</v>
      </c>
      <c r="M45" s="97"/>
      <c r="N45" s="150"/>
      <c r="O45" s="83">
        <v>508</v>
      </c>
      <c r="P45" s="83" t="s">
        <v>113</v>
      </c>
      <c r="Q45" s="159" t="s">
        <v>114</v>
      </c>
      <c r="R45" s="135"/>
      <c r="T45" s="642"/>
      <c r="U45" s="89" t="s">
        <v>241</v>
      </c>
      <c r="V45" s="371" t="s">
        <v>242</v>
      </c>
      <c r="W45" s="114" t="s">
        <v>41</v>
      </c>
      <c r="X45" s="87"/>
      <c r="Y45" s="642"/>
      <c r="Z45" s="89" t="s">
        <v>241</v>
      </c>
      <c r="AA45" s="371" t="s">
        <v>242</v>
      </c>
      <c r="AB45" s="114" t="s">
        <v>41</v>
      </c>
    </row>
    <row r="46" spans="2:34">
      <c r="B46" s="150"/>
      <c r="C46" s="83">
        <v>542</v>
      </c>
      <c r="D46" s="83" t="s">
        <v>18</v>
      </c>
      <c r="E46" s="85" t="s">
        <v>19</v>
      </c>
      <c r="F46" s="100" t="s">
        <v>118</v>
      </c>
      <c r="G46" s="95"/>
      <c r="H46" s="150"/>
      <c r="I46" s="83">
        <v>542</v>
      </c>
      <c r="J46" s="83" t="s">
        <v>18</v>
      </c>
      <c r="K46" s="86" t="s">
        <v>19</v>
      </c>
      <c r="L46" s="100" t="s">
        <v>118</v>
      </c>
      <c r="M46" s="95"/>
      <c r="N46" s="150"/>
      <c r="O46" s="83">
        <v>542</v>
      </c>
      <c r="P46" s="83" t="s">
        <v>18</v>
      </c>
      <c r="Q46" s="86" t="s">
        <v>19</v>
      </c>
      <c r="R46" s="103" t="s">
        <v>243</v>
      </c>
      <c r="X46" s="87"/>
    </row>
    <row r="47" spans="2:34" ht="16.5" thickBot="1">
      <c r="B47" s="150" t="s">
        <v>210</v>
      </c>
      <c r="C47" s="83">
        <v>581</v>
      </c>
      <c r="D47" s="83" t="s">
        <v>244</v>
      </c>
      <c r="E47" s="130" t="s">
        <v>120</v>
      </c>
      <c r="F47" s="135" t="s">
        <v>245</v>
      </c>
      <c r="G47" s="98"/>
      <c r="H47" s="150" t="s">
        <v>210</v>
      </c>
      <c r="I47" s="83">
        <v>581</v>
      </c>
      <c r="J47" s="83" t="s">
        <v>244</v>
      </c>
      <c r="K47" s="139" t="s">
        <v>120</v>
      </c>
      <c r="L47" s="135" t="s">
        <v>245</v>
      </c>
      <c r="M47" s="98"/>
      <c r="N47" s="150" t="s">
        <v>210</v>
      </c>
      <c r="O47" s="83">
        <v>581</v>
      </c>
      <c r="P47" s="83" t="s">
        <v>244</v>
      </c>
      <c r="Q47" s="139" t="s">
        <v>120</v>
      </c>
      <c r="R47" s="135" t="s">
        <v>245</v>
      </c>
      <c r="T47" s="638" t="s">
        <v>246</v>
      </c>
      <c r="U47" s="638"/>
      <c r="V47" s="638"/>
      <c r="W47" s="638"/>
      <c r="X47" s="87"/>
      <c r="Y47" s="638" t="s">
        <v>247</v>
      </c>
      <c r="Z47" s="638"/>
      <c r="AA47" s="638"/>
      <c r="AB47" s="638"/>
    </row>
    <row r="48" spans="2:34">
      <c r="B48" s="150"/>
      <c r="C48" s="83">
        <v>615</v>
      </c>
      <c r="D48" s="83" t="s">
        <v>122</v>
      </c>
      <c r="E48" s="85" t="s">
        <v>123</v>
      </c>
      <c r="F48" s="100" t="s">
        <v>124</v>
      </c>
      <c r="G48" s="95"/>
      <c r="H48" s="150"/>
      <c r="I48" s="83">
        <v>615</v>
      </c>
      <c r="J48" s="83" t="s">
        <v>122</v>
      </c>
      <c r="K48" s="86" t="s">
        <v>123</v>
      </c>
      <c r="L48" s="100" t="s">
        <v>248</v>
      </c>
      <c r="M48" s="95"/>
      <c r="N48" s="150"/>
      <c r="O48" s="83">
        <v>615</v>
      </c>
      <c r="P48" s="83" t="s">
        <v>122</v>
      </c>
      <c r="Q48" s="86" t="s">
        <v>123</v>
      </c>
      <c r="R48" s="103" t="s">
        <v>124</v>
      </c>
      <c r="T48" s="367" t="s">
        <v>203</v>
      </c>
      <c r="U48" s="155" t="s">
        <v>2</v>
      </c>
      <c r="V48" s="111" t="s">
        <v>3</v>
      </c>
      <c r="W48" s="368" t="s">
        <v>4</v>
      </c>
      <c r="X48" s="87"/>
      <c r="Y48" s="367" t="s">
        <v>203</v>
      </c>
      <c r="Z48" s="155" t="s">
        <v>2</v>
      </c>
      <c r="AA48" s="111" t="s">
        <v>3</v>
      </c>
      <c r="AB48" s="368" t="s">
        <v>4</v>
      </c>
    </row>
    <row r="49" spans="2:28">
      <c r="B49" s="150"/>
      <c r="C49" s="83">
        <v>664</v>
      </c>
      <c r="D49" s="83" t="s">
        <v>21</v>
      </c>
      <c r="E49" s="130" t="s">
        <v>22</v>
      </c>
      <c r="F49" s="131" t="s">
        <v>23</v>
      </c>
      <c r="G49" s="97"/>
      <c r="H49" s="150"/>
      <c r="I49" s="83">
        <v>664</v>
      </c>
      <c r="J49" s="83" t="s">
        <v>21</v>
      </c>
      <c r="K49" s="139" t="s">
        <v>22</v>
      </c>
      <c r="L49" s="131" t="s">
        <v>249</v>
      </c>
      <c r="M49" s="97"/>
      <c r="N49" s="150"/>
      <c r="O49" s="83">
        <v>664</v>
      </c>
      <c r="P49" s="83" t="s">
        <v>21</v>
      </c>
      <c r="Q49" s="139" t="s">
        <v>22</v>
      </c>
      <c r="R49" s="135" t="s">
        <v>250</v>
      </c>
      <c r="T49" s="639" t="s">
        <v>210</v>
      </c>
      <c r="U49" s="83" t="s">
        <v>211</v>
      </c>
      <c r="V49" s="84" t="s">
        <v>104</v>
      </c>
      <c r="W49" s="369" t="s">
        <v>238</v>
      </c>
      <c r="X49" s="87"/>
      <c r="Y49" s="639" t="s">
        <v>210</v>
      </c>
      <c r="Z49" s="83" t="s">
        <v>211</v>
      </c>
      <c r="AA49" s="84" t="s">
        <v>104</v>
      </c>
      <c r="AB49" s="369" t="s">
        <v>239</v>
      </c>
    </row>
    <row r="50" spans="2:28">
      <c r="B50" s="150"/>
      <c r="C50" s="83">
        <v>720</v>
      </c>
      <c r="D50" s="83" t="s">
        <v>127</v>
      </c>
      <c r="E50" s="85" t="s">
        <v>128</v>
      </c>
      <c r="F50" s="100" t="s">
        <v>129</v>
      </c>
      <c r="G50" s="99"/>
      <c r="H50" s="150"/>
      <c r="I50" s="83">
        <v>720</v>
      </c>
      <c r="J50" s="83" t="s">
        <v>127</v>
      </c>
      <c r="K50" s="86" t="s">
        <v>128</v>
      </c>
      <c r="L50" s="100" t="s">
        <v>251</v>
      </c>
      <c r="M50" s="95"/>
      <c r="N50" s="150"/>
      <c r="O50" s="83">
        <v>720</v>
      </c>
      <c r="P50" s="83" t="s">
        <v>127</v>
      </c>
      <c r="Q50" s="86" t="s">
        <v>128</v>
      </c>
      <c r="R50" s="103" t="s">
        <v>252</v>
      </c>
      <c r="T50" s="641"/>
      <c r="U50" s="83" t="s">
        <v>212</v>
      </c>
      <c r="V50" s="84" t="s">
        <v>19</v>
      </c>
      <c r="W50" s="100" t="s">
        <v>29</v>
      </c>
      <c r="X50" s="87"/>
      <c r="Y50" s="641"/>
      <c r="Z50" s="83" t="s">
        <v>212</v>
      </c>
      <c r="AA50" s="84" t="s">
        <v>19</v>
      </c>
      <c r="AB50" s="100" t="s">
        <v>29</v>
      </c>
    </row>
    <row r="51" spans="2:28">
      <c r="B51" s="150"/>
      <c r="C51" s="83">
        <v>750</v>
      </c>
      <c r="D51" s="83" t="s">
        <v>132</v>
      </c>
      <c r="E51" s="130" t="s">
        <v>133</v>
      </c>
      <c r="F51" s="133" t="s">
        <v>253</v>
      </c>
      <c r="G51" s="95"/>
      <c r="H51" s="150"/>
      <c r="I51" s="83">
        <v>750</v>
      </c>
      <c r="J51" s="83" t="s">
        <v>132</v>
      </c>
      <c r="K51" s="139" t="s">
        <v>133</v>
      </c>
      <c r="L51" s="133" t="s">
        <v>253</v>
      </c>
      <c r="M51" s="95"/>
      <c r="N51" s="150"/>
      <c r="O51" s="83">
        <v>750</v>
      </c>
      <c r="P51" s="83" t="s">
        <v>132</v>
      </c>
      <c r="Q51" s="361" t="s">
        <v>133</v>
      </c>
      <c r="R51" s="161"/>
      <c r="T51" s="640"/>
      <c r="U51" s="83" t="s">
        <v>215</v>
      </c>
      <c r="V51" s="84" t="s">
        <v>22</v>
      </c>
      <c r="W51" s="100" t="s">
        <v>35</v>
      </c>
      <c r="X51" s="87"/>
      <c r="Y51" s="640"/>
      <c r="Z51" s="83" t="s">
        <v>215</v>
      </c>
      <c r="AA51" s="84" t="s">
        <v>22</v>
      </c>
      <c r="AB51" s="100" t="s">
        <v>35</v>
      </c>
    </row>
    <row r="52" spans="2:28" ht="16.5" thickBot="1">
      <c r="B52" s="150"/>
      <c r="C52" s="122">
        <v>780</v>
      </c>
      <c r="D52" s="122" t="s">
        <v>24</v>
      </c>
      <c r="E52" s="109" t="s">
        <v>25</v>
      </c>
      <c r="F52" s="123" t="s">
        <v>137</v>
      </c>
      <c r="G52" s="95"/>
      <c r="H52" s="151"/>
      <c r="I52" s="113">
        <v>780</v>
      </c>
      <c r="J52" s="113" t="s">
        <v>24</v>
      </c>
      <c r="K52" s="107" t="s">
        <v>25</v>
      </c>
      <c r="L52" s="114" t="s">
        <v>137</v>
      </c>
      <c r="M52" s="95"/>
      <c r="N52" s="151"/>
      <c r="O52" s="113">
        <v>780</v>
      </c>
      <c r="P52" s="113" t="s">
        <v>24</v>
      </c>
      <c r="Q52" s="107" t="s">
        <v>254</v>
      </c>
      <c r="R52" s="114" t="s">
        <v>255</v>
      </c>
      <c r="T52" s="639" t="s">
        <v>216</v>
      </c>
      <c r="U52" s="81" t="s">
        <v>217</v>
      </c>
      <c r="V52" s="84" t="s">
        <v>218</v>
      </c>
      <c r="W52" s="100" t="s">
        <v>219</v>
      </c>
      <c r="X52" s="87"/>
      <c r="Y52" s="639" t="s">
        <v>216</v>
      </c>
      <c r="Z52" s="81" t="s">
        <v>217</v>
      </c>
      <c r="AA52" s="84" t="s">
        <v>218</v>
      </c>
      <c r="AB52" s="100" t="s">
        <v>219</v>
      </c>
    </row>
    <row r="53" spans="2:28" ht="18.75" customHeight="1">
      <c r="B53" s="152"/>
      <c r="C53" s="120">
        <v>525</v>
      </c>
      <c r="D53" s="120" t="s">
        <v>140</v>
      </c>
      <c r="E53" s="134" t="s">
        <v>256</v>
      </c>
      <c r="F53" s="129" t="s">
        <v>257</v>
      </c>
      <c r="G53" s="95"/>
      <c r="H53" s="149"/>
      <c r="I53" s="120">
        <v>525</v>
      </c>
      <c r="J53" s="120" t="s">
        <v>140</v>
      </c>
      <c r="K53" s="138" t="s">
        <v>258</v>
      </c>
      <c r="L53" s="129" t="s">
        <v>259</v>
      </c>
      <c r="M53" s="95"/>
      <c r="N53" s="149"/>
      <c r="O53" s="120">
        <v>525</v>
      </c>
      <c r="P53" s="120" t="s">
        <v>140</v>
      </c>
      <c r="Q53" s="141" t="s">
        <v>258</v>
      </c>
      <c r="R53" s="129" t="s">
        <v>260</v>
      </c>
      <c r="T53" s="640"/>
      <c r="U53" s="81" t="s">
        <v>222</v>
      </c>
      <c r="V53" s="84" t="s">
        <v>261</v>
      </c>
      <c r="W53" s="100" t="s">
        <v>124</v>
      </c>
      <c r="X53" s="87"/>
      <c r="Y53" s="640"/>
      <c r="Z53" s="81" t="s">
        <v>222</v>
      </c>
      <c r="AA53" s="84" t="s">
        <v>261</v>
      </c>
      <c r="AB53" s="100" t="s">
        <v>124</v>
      </c>
    </row>
    <row r="54" spans="2:28">
      <c r="B54" s="153"/>
      <c r="C54" s="81">
        <v>542</v>
      </c>
      <c r="D54" s="81" t="s">
        <v>27</v>
      </c>
      <c r="E54" s="85" t="s">
        <v>262</v>
      </c>
      <c r="F54" s="102" t="s">
        <v>146</v>
      </c>
      <c r="G54" s="97"/>
      <c r="H54" s="150"/>
      <c r="I54" s="81">
        <v>542</v>
      </c>
      <c r="J54" s="81" t="s">
        <v>27</v>
      </c>
      <c r="K54" s="86" t="s">
        <v>262</v>
      </c>
      <c r="L54" s="102" t="s">
        <v>146</v>
      </c>
      <c r="M54" s="97"/>
      <c r="N54" s="150"/>
      <c r="O54" s="81">
        <v>542</v>
      </c>
      <c r="P54" s="81" t="s">
        <v>27</v>
      </c>
      <c r="Q54" s="86" t="s">
        <v>262</v>
      </c>
      <c r="R54" s="102" t="s">
        <v>29</v>
      </c>
      <c r="T54" s="639" t="s">
        <v>225</v>
      </c>
      <c r="U54" s="364" t="s">
        <v>226</v>
      </c>
      <c r="V54" s="84" t="s">
        <v>34</v>
      </c>
      <c r="W54" s="100" t="s">
        <v>38</v>
      </c>
      <c r="X54" s="87"/>
      <c r="Y54" s="639" t="s">
        <v>225</v>
      </c>
      <c r="Z54" s="364" t="s">
        <v>226</v>
      </c>
      <c r="AA54" s="84" t="s">
        <v>34</v>
      </c>
      <c r="AB54" s="100" t="s">
        <v>38</v>
      </c>
    </row>
    <row r="55" spans="2:28">
      <c r="B55" s="153"/>
      <c r="C55" s="81">
        <v>581</v>
      </c>
      <c r="D55" s="81" t="s">
        <v>149</v>
      </c>
      <c r="E55" s="130" t="s">
        <v>150</v>
      </c>
      <c r="F55" s="131" t="s">
        <v>35</v>
      </c>
      <c r="G55" s="97"/>
      <c r="H55" s="150"/>
      <c r="I55" s="81">
        <v>581</v>
      </c>
      <c r="J55" s="81" t="s">
        <v>149</v>
      </c>
      <c r="K55" s="139" t="s">
        <v>150</v>
      </c>
      <c r="L55" s="131" t="s">
        <v>263</v>
      </c>
      <c r="M55" s="97"/>
      <c r="N55" s="150"/>
      <c r="O55" s="81">
        <v>581</v>
      </c>
      <c r="P55" s="81" t="s">
        <v>149</v>
      </c>
      <c r="Q55" s="139" t="s">
        <v>150</v>
      </c>
      <c r="R55" s="135" t="s">
        <v>264</v>
      </c>
      <c r="T55" s="641"/>
      <c r="U55" s="365" t="s">
        <v>228</v>
      </c>
      <c r="V55" s="362" t="s">
        <v>229</v>
      </c>
      <c r="W55" s="370"/>
      <c r="X55" s="87"/>
      <c r="Y55" s="641"/>
      <c r="Z55" s="365" t="s">
        <v>228</v>
      </c>
      <c r="AA55" s="362" t="s">
        <v>230</v>
      </c>
      <c r="AB55" s="370"/>
    </row>
    <row r="56" spans="2:28">
      <c r="B56" s="153" t="s">
        <v>216</v>
      </c>
      <c r="C56" s="81">
        <v>615</v>
      </c>
      <c r="D56" s="81" t="s">
        <v>94</v>
      </c>
      <c r="E56" s="85" t="s">
        <v>153</v>
      </c>
      <c r="F56" s="100" t="s">
        <v>265</v>
      </c>
      <c r="G56" s="95"/>
      <c r="H56" s="150" t="s">
        <v>216</v>
      </c>
      <c r="I56" s="81">
        <v>615</v>
      </c>
      <c r="J56" s="81" t="s">
        <v>94</v>
      </c>
      <c r="K56" s="86" t="s">
        <v>153</v>
      </c>
      <c r="L56" s="100" t="s">
        <v>265</v>
      </c>
      <c r="M56" s="95"/>
      <c r="N56" s="150" t="s">
        <v>216</v>
      </c>
      <c r="O56" s="81">
        <v>615</v>
      </c>
      <c r="P56" s="81" t="s">
        <v>94</v>
      </c>
      <c r="Q56" s="160" t="s">
        <v>229</v>
      </c>
      <c r="R56" s="100"/>
      <c r="T56" s="640"/>
      <c r="U56" s="364" t="s">
        <v>232</v>
      </c>
      <c r="V56" s="84" t="s">
        <v>37</v>
      </c>
      <c r="W56" s="100" t="s">
        <v>233</v>
      </c>
      <c r="Y56" s="640"/>
      <c r="Z56" s="364" t="s">
        <v>232</v>
      </c>
      <c r="AA56" s="84" t="s">
        <v>37</v>
      </c>
      <c r="AB56" s="100" t="s">
        <v>233</v>
      </c>
    </row>
    <row r="57" spans="2:28">
      <c r="B57" s="153"/>
      <c r="C57" s="81">
        <v>679</v>
      </c>
      <c r="D57" s="81" t="s">
        <v>157</v>
      </c>
      <c r="E57" s="130" t="s">
        <v>158</v>
      </c>
      <c r="F57" s="131" t="s">
        <v>159</v>
      </c>
      <c r="G57" s="97"/>
      <c r="H57" s="150"/>
      <c r="I57" s="81">
        <v>679</v>
      </c>
      <c r="J57" s="81" t="s">
        <v>157</v>
      </c>
      <c r="K57" s="139" t="s">
        <v>158</v>
      </c>
      <c r="L57" s="131" t="s">
        <v>266</v>
      </c>
      <c r="M57" s="97"/>
      <c r="N57" s="150"/>
      <c r="O57" s="81">
        <v>679</v>
      </c>
      <c r="P57" s="81" t="s">
        <v>157</v>
      </c>
      <c r="Q57" s="139" t="s">
        <v>158</v>
      </c>
      <c r="R57" s="135" t="s">
        <v>267</v>
      </c>
      <c r="T57" s="639" t="s">
        <v>236</v>
      </c>
      <c r="U57" s="82" t="s">
        <v>237</v>
      </c>
      <c r="V57" s="84" t="s">
        <v>40</v>
      </c>
      <c r="W57" s="369" t="s">
        <v>268</v>
      </c>
      <c r="Y57" s="639" t="s">
        <v>236</v>
      </c>
      <c r="Z57" s="82" t="s">
        <v>237</v>
      </c>
      <c r="AA57" s="84" t="s">
        <v>40</v>
      </c>
      <c r="AB57" s="369" t="s">
        <v>269</v>
      </c>
    </row>
    <row r="58" spans="2:28" ht="16.5" thickBot="1">
      <c r="B58" s="153"/>
      <c r="C58" s="81">
        <v>697</v>
      </c>
      <c r="D58" s="81" t="s">
        <v>30</v>
      </c>
      <c r="E58" s="84" t="s">
        <v>31</v>
      </c>
      <c r="F58" s="100" t="s">
        <v>270</v>
      </c>
      <c r="G58" s="95"/>
      <c r="H58" s="150"/>
      <c r="I58" s="81">
        <v>697</v>
      </c>
      <c r="J58" s="81" t="s">
        <v>30</v>
      </c>
      <c r="K58" s="90" t="s">
        <v>31</v>
      </c>
      <c r="L58" s="100" t="s">
        <v>270</v>
      </c>
      <c r="M58" s="95"/>
      <c r="N58" s="150"/>
      <c r="O58" s="81">
        <v>697</v>
      </c>
      <c r="P58" s="81" t="s">
        <v>30</v>
      </c>
      <c r="Q58" s="90" t="s">
        <v>31</v>
      </c>
      <c r="R58" s="103" t="s">
        <v>271</v>
      </c>
      <c r="T58" s="642"/>
      <c r="U58" s="89" t="s">
        <v>241</v>
      </c>
      <c r="V58" s="371" t="s">
        <v>242</v>
      </c>
      <c r="W58" s="114" t="s">
        <v>44</v>
      </c>
      <c r="Y58" s="642"/>
      <c r="Z58" s="89" t="s">
        <v>241</v>
      </c>
      <c r="AA58" s="371" t="s">
        <v>242</v>
      </c>
      <c r="AB58" s="114" t="s">
        <v>44</v>
      </c>
    </row>
    <row r="59" spans="2:28" ht="16.5" thickBot="1">
      <c r="B59" s="154"/>
      <c r="C59" s="121">
        <v>783</v>
      </c>
      <c r="D59" s="121" t="s">
        <v>166</v>
      </c>
      <c r="E59" s="136" t="s">
        <v>37</v>
      </c>
      <c r="F59" s="137" t="s">
        <v>38</v>
      </c>
      <c r="G59" s="97"/>
      <c r="H59" s="151"/>
      <c r="I59" s="121">
        <v>783</v>
      </c>
      <c r="J59" s="121" t="s">
        <v>166</v>
      </c>
      <c r="K59" s="142" t="s">
        <v>37</v>
      </c>
      <c r="L59" s="137" t="s">
        <v>272</v>
      </c>
      <c r="M59" s="97"/>
      <c r="N59" s="151"/>
      <c r="O59" s="121">
        <v>783</v>
      </c>
      <c r="P59" s="121" t="s">
        <v>166</v>
      </c>
      <c r="Q59" s="142" t="s">
        <v>37</v>
      </c>
      <c r="R59" s="148" t="s">
        <v>272</v>
      </c>
    </row>
    <row r="60" spans="2:28" ht="16.5" thickBot="1">
      <c r="B60" s="149"/>
      <c r="C60" s="124">
        <v>664</v>
      </c>
      <c r="D60" s="124" t="s">
        <v>39</v>
      </c>
      <c r="E60" s="111" t="s">
        <v>40</v>
      </c>
      <c r="F60" s="112" t="s">
        <v>169</v>
      </c>
      <c r="G60" s="95"/>
      <c r="H60" s="149"/>
      <c r="I60" s="124">
        <v>664</v>
      </c>
      <c r="J60" s="124" t="s">
        <v>39</v>
      </c>
      <c r="K60" s="125" t="s">
        <v>40</v>
      </c>
      <c r="L60" s="112" t="s">
        <v>273</v>
      </c>
      <c r="M60" s="95"/>
      <c r="N60" s="149"/>
      <c r="O60" s="124">
        <v>664</v>
      </c>
      <c r="P60" s="124" t="s">
        <v>39</v>
      </c>
      <c r="Q60" s="126" t="s">
        <v>40</v>
      </c>
      <c r="R60" s="127"/>
      <c r="T60" s="638" t="s">
        <v>274</v>
      </c>
      <c r="U60" s="638"/>
      <c r="V60" s="638"/>
      <c r="W60" s="638"/>
      <c r="Y60" s="638" t="s">
        <v>275</v>
      </c>
      <c r="Z60" s="638"/>
      <c r="AA60" s="638"/>
      <c r="AB60" s="638"/>
    </row>
    <row r="61" spans="2:28" ht="19.5" customHeight="1">
      <c r="B61" s="150"/>
      <c r="C61" s="82">
        <v>679</v>
      </c>
      <c r="D61" s="82" t="s">
        <v>172</v>
      </c>
      <c r="E61" s="130" t="s">
        <v>173</v>
      </c>
      <c r="F61" s="133" t="s">
        <v>276</v>
      </c>
      <c r="G61" s="99"/>
      <c r="H61" s="150"/>
      <c r="I61" s="82">
        <v>679</v>
      </c>
      <c r="J61" s="82" t="s">
        <v>172</v>
      </c>
      <c r="K61" s="139" t="s">
        <v>277</v>
      </c>
      <c r="L61" s="133" t="s">
        <v>278</v>
      </c>
      <c r="M61" s="95"/>
      <c r="N61" s="150"/>
      <c r="O61" s="82">
        <v>679</v>
      </c>
      <c r="P61" s="82" t="s">
        <v>172</v>
      </c>
      <c r="Q61" s="139" t="s">
        <v>277</v>
      </c>
      <c r="R61" s="135" t="s">
        <v>279</v>
      </c>
      <c r="T61" s="367" t="s">
        <v>203</v>
      </c>
      <c r="U61" s="155" t="s">
        <v>2</v>
      </c>
      <c r="V61" s="111" t="s">
        <v>3</v>
      </c>
      <c r="W61" s="368" t="s">
        <v>4</v>
      </c>
      <c r="Y61" s="367" t="s">
        <v>203</v>
      </c>
      <c r="Z61" s="155" t="s">
        <v>2</v>
      </c>
      <c r="AA61" s="111" t="s">
        <v>3</v>
      </c>
      <c r="AB61" s="368" t="s">
        <v>4</v>
      </c>
    </row>
    <row r="62" spans="2:28">
      <c r="B62" s="150" t="s">
        <v>236</v>
      </c>
      <c r="C62" s="82">
        <v>717</v>
      </c>
      <c r="D62" s="82" t="s">
        <v>178</v>
      </c>
      <c r="E62" s="85" t="s">
        <v>179</v>
      </c>
      <c r="F62" s="102" t="s">
        <v>180</v>
      </c>
      <c r="G62" s="97"/>
      <c r="H62" s="150" t="s">
        <v>236</v>
      </c>
      <c r="I62" s="82">
        <v>717</v>
      </c>
      <c r="J62" s="82" t="s">
        <v>178</v>
      </c>
      <c r="K62" s="86" t="s">
        <v>179</v>
      </c>
      <c r="L62" s="102" t="s">
        <v>180</v>
      </c>
      <c r="M62" s="97"/>
      <c r="N62" s="150" t="s">
        <v>236</v>
      </c>
      <c r="O62" s="82">
        <v>717</v>
      </c>
      <c r="P62" s="82" t="s">
        <v>178</v>
      </c>
      <c r="Q62" s="86" t="s">
        <v>179</v>
      </c>
      <c r="R62" s="103" t="s">
        <v>280</v>
      </c>
      <c r="T62" s="639" t="s">
        <v>210</v>
      </c>
      <c r="U62" s="83" t="s">
        <v>211</v>
      </c>
      <c r="V62" s="84" t="s">
        <v>104</v>
      </c>
      <c r="W62" s="100" t="s">
        <v>38</v>
      </c>
      <c r="Y62" s="639" t="s">
        <v>210</v>
      </c>
      <c r="Z62" s="83" t="s">
        <v>211</v>
      </c>
      <c r="AA62" s="84" t="s">
        <v>104</v>
      </c>
      <c r="AB62" s="100" t="s">
        <v>38</v>
      </c>
    </row>
    <row r="63" spans="2:28">
      <c r="B63" s="150"/>
      <c r="C63" s="82">
        <v>760</v>
      </c>
      <c r="D63" s="82" t="s">
        <v>42</v>
      </c>
      <c r="E63" s="130" t="s">
        <v>43</v>
      </c>
      <c r="F63" s="131" t="s">
        <v>44</v>
      </c>
      <c r="G63" s="97"/>
      <c r="H63" s="150"/>
      <c r="I63" s="82">
        <v>760</v>
      </c>
      <c r="J63" s="82" t="s">
        <v>42</v>
      </c>
      <c r="K63" s="139" t="s">
        <v>43</v>
      </c>
      <c r="L63" s="131" t="s">
        <v>44</v>
      </c>
      <c r="M63" s="97"/>
      <c r="N63" s="150"/>
      <c r="O63" s="82">
        <v>760</v>
      </c>
      <c r="P63" s="82" t="s">
        <v>42</v>
      </c>
      <c r="Q63" s="139" t="s">
        <v>43</v>
      </c>
      <c r="R63" s="135" t="s">
        <v>44</v>
      </c>
      <c r="T63" s="641"/>
      <c r="U63" s="83" t="s">
        <v>212</v>
      </c>
      <c r="V63" s="84" t="s">
        <v>19</v>
      </c>
      <c r="W63" s="100" t="s">
        <v>44</v>
      </c>
      <c r="Y63" s="641"/>
      <c r="Z63" s="83" t="s">
        <v>212</v>
      </c>
      <c r="AA63" s="84" t="s">
        <v>19</v>
      </c>
      <c r="AB63" s="100" t="s">
        <v>44</v>
      </c>
    </row>
    <row r="64" spans="2:28">
      <c r="B64" s="150"/>
      <c r="C64" s="82">
        <v>783</v>
      </c>
      <c r="D64" s="82" t="s">
        <v>46</v>
      </c>
      <c r="E64" s="85" t="s">
        <v>187</v>
      </c>
      <c r="F64" s="102" t="s">
        <v>188</v>
      </c>
      <c r="G64" s="97"/>
      <c r="H64" s="150"/>
      <c r="I64" s="82">
        <v>783</v>
      </c>
      <c r="J64" s="82" t="s">
        <v>46</v>
      </c>
      <c r="K64" s="86" t="s">
        <v>187</v>
      </c>
      <c r="L64" s="102" t="s">
        <v>188</v>
      </c>
      <c r="M64" s="97"/>
      <c r="N64" s="150"/>
      <c r="O64" s="82">
        <v>783</v>
      </c>
      <c r="P64" s="82" t="s">
        <v>46</v>
      </c>
      <c r="Q64" s="86" t="s">
        <v>187</v>
      </c>
      <c r="R64" s="103" t="s">
        <v>13</v>
      </c>
      <c r="T64" s="640"/>
      <c r="U64" s="83" t="s">
        <v>215</v>
      </c>
      <c r="V64" s="84" t="s">
        <v>22</v>
      </c>
      <c r="W64" s="100" t="s">
        <v>41</v>
      </c>
      <c r="Y64" s="640"/>
      <c r="Z64" s="83" t="s">
        <v>215</v>
      </c>
      <c r="AA64" s="84" t="s">
        <v>22</v>
      </c>
      <c r="AB64" s="100" t="s">
        <v>41</v>
      </c>
    </row>
    <row r="65" spans="2:28" ht="16.5" thickBot="1">
      <c r="B65" s="104"/>
      <c r="C65" s="89">
        <v>812</v>
      </c>
      <c r="D65" s="89" t="s">
        <v>49</v>
      </c>
      <c r="E65" s="136" t="s">
        <v>191</v>
      </c>
      <c r="F65" s="137" t="s">
        <v>192</v>
      </c>
      <c r="G65" s="97"/>
      <c r="H65" s="151"/>
      <c r="I65" s="89">
        <v>812</v>
      </c>
      <c r="J65" s="89" t="s">
        <v>49</v>
      </c>
      <c r="K65" s="142" t="s">
        <v>191</v>
      </c>
      <c r="L65" s="137" t="s">
        <v>192</v>
      </c>
      <c r="M65" s="97"/>
      <c r="N65" s="151"/>
      <c r="O65" s="89">
        <v>812</v>
      </c>
      <c r="P65" s="89" t="s">
        <v>49</v>
      </c>
      <c r="Q65" s="142" t="s">
        <v>191</v>
      </c>
      <c r="R65" s="148" t="s">
        <v>192</v>
      </c>
      <c r="T65" s="639" t="s">
        <v>216</v>
      </c>
      <c r="U65" s="81" t="s">
        <v>217</v>
      </c>
      <c r="V65" s="84" t="s">
        <v>258</v>
      </c>
      <c r="W65" s="369" t="s">
        <v>238</v>
      </c>
      <c r="Y65" s="639" t="s">
        <v>216</v>
      </c>
      <c r="Z65" s="81" t="s">
        <v>217</v>
      </c>
      <c r="AA65" s="84" t="s">
        <v>258</v>
      </c>
      <c r="AB65" s="369" t="s">
        <v>239</v>
      </c>
    </row>
    <row r="66" spans="2:28">
      <c r="T66" s="640"/>
      <c r="U66" s="81" t="s">
        <v>222</v>
      </c>
      <c r="V66" s="84" t="s">
        <v>223</v>
      </c>
      <c r="W66" s="100" t="s">
        <v>266</v>
      </c>
      <c r="Y66" s="640"/>
      <c r="Z66" s="81" t="s">
        <v>222</v>
      </c>
      <c r="AA66" s="84" t="s">
        <v>223</v>
      </c>
      <c r="AB66" s="100" t="s">
        <v>266</v>
      </c>
    </row>
    <row r="67" spans="2:28">
      <c r="T67" s="639" t="s">
        <v>225</v>
      </c>
      <c r="U67" s="364" t="s">
        <v>226</v>
      </c>
      <c r="V67" s="84" t="s">
        <v>34</v>
      </c>
      <c r="W67" s="100" t="s">
        <v>281</v>
      </c>
      <c r="Y67" s="639" t="s">
        <v>225</v>
      </c>
      <c r="Z67" s="364" t="s">
        <v>226</v>
      </c>
      <c r="AA67" s="84" t="s">
        <v>34</v>
      </c>
      <c r="AB67" s="100" t="s">
        <v>281</v>
      </c>
    </row>
    <row r="68" spans="2:28">
      <c r="T68" s="641"/>
      <c r="U68" s="366" t="s">
        <v>228</v>
      </c>
      <c r="V68" s="84" t="s">
        <v>229</v>
      </c>
      <c r="W68" s="100" t="s">
        <v>48</v>
      </c>
      <c r="Y68" s="641"/>
      <c r="Z68" s="366" t="s">
        <v>228</v>
      </c>
      <c r="AA68" s="84" t="s">
        <v>230</v>
      </c>
      <c r="AB68" s="100" t="s">
        <v>48</v>
      </c>
    </row>
    <row r="69" spans="2:28">
      <c r="T69" s="640"/>
      <c r="U69" s="364" t="s">
        <v>232</v>
      </c>
      <c r="V69" s="84" t="s">
        <v>37</v>
      </c>
      <c r="W69" s="100" t="s">
        <v>29</v>
      </c>
      <c r="Y69" s="640"/>
      <c r="Z69" s="364" t="s">
        <v>232</v>
      </c>
      <c r="AA69" s="84" t="s">
        <v>37</v>
      </c>
      <c r="AB69" s="100" t="s">
        <v>29</v>
      </c>
    </row>
    <row r="70" spans="2:28">
      <c r="T70" s="639" t="s">
        <v>236</v>
      </c>
      <c r="U70" s="82" t="s">
        <v>237</v>
      </c>
      <c r="V70" s="84" t="s">
        <v>40</v>
      </c>
      <c r="W70" s="369" t="s">
        <v>268</v>
      </c>
      <c r="Y70" s="639" t="s">
        <v>236</v>
      </c>
      <c r="Z70" s="82" t="s">
        <v>237</v>
      </c>
      <c r="AA70" s="84" t="s">
        <v>40</v>
      </c>
      <c r="AB70" s="369" t="s">
        <v>269</v>
      </c>
    </row>
    <row r="71" spans="2:28" ht="16.5" thickBot="1">
      <c r="T71" s="642"/>
      <c r="U71" s="89" t="s">
        <v>241</v>
      </c>
      <c r="V71" s="371" t="s">
        <v>242</v>
      </c>
      <c r="W71" s="114" t="s">
        <v>20</v>
      </c>
      <c r="Y71" s="642"/>
      <c r="Z71" s="89" t="s">
        <v>241</v>
      </c>
      <c r="AA71" s="371" t="s">
        <v>242</v>
      </c>
      <c r="AB71" s="114" t="s">
        <v>20</v>
      </c>
    </row>
    <row r="73" spans="2:28" ht="16.5" thickBot="1">
      <c r="T73" s="643" t="s">
        <v>282</v>
      </c>
      <c r="U73" s="643"/>
      <c r="V73" s="643"/>
      <c r="W73" s="643"/>
      <c r="Y73" s="643" t="s">
        <v>283</v>
      </c>
      <c r="Z73" s="643"/>
      <c r="AA73" s="643"/>
      <c r="AB73" s="643"/>
    </row>
    <row r="74" spans="2:28">
      <c r="T74" s="367" t="s">
        <v>203</v>
      </c>
      <c r="U74" s="155" t="s">
        <v>2</v>
      </c>
      <c r="V74" s="111" t="s">
        <v>3</v>
      </c>
      <c r="W74" s="368" t="s">
        <v>4</v>
      </c>
      <c r="Y74" s="367" t="s">
        <v>203</v>
      </c>
      <c r="Z74" s="155" t="s">
        <v>2</v>
      </c>
      <c r="AA74" s="111" t="s">
        <v>3</v>
      </c>
      <c r="AB74" s="368" t="s">
        <v>4</v>
      </c>
    </row>
    <row r="75" spans="2:28">
      <c r="T75" s="639" t="s">
        <v>210</v>
      </c>
      <c r="U75" s="83" t="s">
        <v>211</v>
      </c>
      <c r="V75" s="84" t="s">
        <v>104</v>
      </c>
      <c r="W75" s="100" t="s">
        <v>38</v>
      </c>
      <c r="Y75" s="639" t="s">
        <v>210</v>
      </c>
      <c r="Z75" s="83" t="s">
        <v>211</v>
      </c>
      <c r="AA75" s="84" t="s">
        <v>104</v>
      </c>
      <c r="AB75" s="100" t="s">
        <v>38</v>
      </c>
    </row>
    <row r="76" spans="2:28">
      <c r="T76" s="641"/>
      <c r="U76" s="83" t="s">
        <v>212</v>
      </c>
      <c r="V76" s="84" t="s">
        <v>19</v>
      </c>
      <c r="W76" s="100" t="s">
        <v>44</v>
      </c>
      <c r="Y76" s="641"/>
      <c r="Z76" s="83" t="s">
        <v>212</v>
      </c>
      <c r="AA76" s="84" t="s">
        <v>19</v>
      </c>
      <c r="AB76" s="100" t="s">
        <v>44</v>
      </c>
    </row>
    <row r="77" spans="2:28">
      <c r="T77" s="640"/>
      <c r="U77" s="83" t="s">
        <v>215</v>
      </c>
      <c r="V77" s="84" t="s">
        <v>22</v>
      </c>
      <c r="W77" s="100" t="s">
        <v>124</v>
      </c>
      <c r="Y77" s="640"/>
      <c r="Z77" s="83" t="s">
        <v>215</v>
      </c>
      <c r="AA77" s="84" t="s">
        <v>22</v>
      </c>
      <c r="AB77" s="100" t="s">
        <v>48</v>
      </c>
    </row>
    <row r="78" spans="2:28">
      <c r="T78" s="639" t="s">
        <v>216</v>
      </c>
      <c r="U78" s="81" t="s">
        <v>217</v>
      </c>
      <c r="V78" s="84" t="s">
        <v>218</v>
      </c>
      <c r="W78" s="100" t="s">
        <v>284</v>
      </c>
      <c r="Y78" s="639" t="s">
        <v>216</v>
      </c>
      <c r="Z78" s="81" t="s">
        <v>217</v>
      </c>
      <c r="AA78" s="84" t="s">
        <v>218</v>
      </c>
      <c r="AB78" s="100" t="s">
        <v>285</v>
      </c>
    </row>
    <row r="79" spans="2:28">
      <c r="T79" s="640"/>
      <c r="U79" s="81" t="s">
        <v>222</v>
      </c>
      <c r="V79" s="84" t="s">
        <v>31</v>
      </c>
      <c r="W79" s="369" t="s">
        <v>286</v>
      </c>
      <c r="Y79" s="640"/>
      <c r="Z79" s="81" t="s">
        <v>222</v>
      </c>
      <c r="AA79" s="84" t="s">
        <v>223</v>
      </c>
      <c r="AB79" s="369" t="s">
        <v>29</v>
      </c>
    </row>
    <row r="80" spans="2:28">
      <c r="T80" s="639" t="s">
        <v>225</v>
      </c>
      <c r="U80" s="364" t="s">
        <v>226</v>
      </c>
      <c r="V80" s="84" t="s">
        <v>34</v>
      </c>
      <c r="W80" s="369" t="s">
        <v>238</v>
      </c>
      <c r="Y80" s="639" t="s">
        <v>225</v>
      </c>
      <c r="Z80" s="364" t="s">
        <v>226</v>
      </c>
      <c r="AA80" s="84" t="s">
        <v>34</v>
      </c>
      <c r="AB80" s="369" t="s">
        <v>124</v>
      </c>
    </row>
    <row r="81" spans="20:28">
      <c r="T81" s="641"/>
      <c r="U81" s="365" t="s">
        <v>228</v>
      </c>
      <c r="V81" s="362" t="s">
        <v>229</v>
      </c>
      <c r="W81" s="370"/>
      <c r="Y81" s="641"/>
      <c r="Z81" s="365" t="s">
        <v>228</v>
      </c>
      <c r="AA81" s="362" t="s">
        <v>230</v>
      </c>
      <c r="AB81" s="370"/>
    </row>
    <row r="82" spans="20:28">
      <c r="T82" s="640"/>
      <c r="U82" s="364" t="s">
        <v>232</v>
      </c>
      <c r="V82" s="84" t="s">
        <v>37</v>
      </c>
      <c r="W82" s="369" t="s">
        <v>287</v>
      </c>
      <c r="Y82" s="640"/>
      <c r="Z82" s="364" t="s">
        <v>232</v>
      </c>
      <c r="AA82" s="84" t="s">
        <v>37</v>
      </c>
      <c r="AB82" s="369" t="s">
        <v>288</v>
      </c>
    </row>
    <row r="83" spans="20:28">
      <c r="T83" s="639" t="s">
        <v>236</v>
      </c>
      <c r="U83" s="82" t="s">
        <v>237</v>
      </c>
      <c r="V83" s="84" t="s">
        <v>289</v>
      </c>
      <c r="W83" s="100" t="s">
        <v>48</v>
      </c>
      <c r="Y83" s="639" t="s">
        <v>236</v>
      </c>
      <c r="Z83" s="82" t="s">
        <v>237</v>
      </c>
      <c r="AA83" s="84" t="s">
        <v>290</v>
      </c>
      <c r="AB83" s="100" t="s">
        <v>291</v>
      </c>
    </row>
    <row r="84" spans="20:28" ht="16.5" thickBot="1">
      <c r="T84" s="642"/>
      <c r="U84" s="89" t="s">
        <v>241</v>
      </c>
      <c r="V84" s="371" t="s">
        <v>242</v>
      </c>
      <c r="W84" s="114" t="s">
        <v>292</v>
      </c>
      <c r="Y84" s="642"/>
      <c r="Z84" s="89" t="s">
        <v>241</v>
      </c>
      <c r="AA84" s="371" t="s">
        <v>242</v>
      </c>
      <c r="AB84" s="114" t="s">
        <v>292</v>
      </c>
    </row>
  </sheetData>
  <mergeCells count="40">
    <mergeCell ref="Y73:AB73"/>
    <mergeCell ref="Y75:Y77"/>
    <mergeCell ref="Y78:Y79"/>
    <mergeCell ref="Y80:Y82"/>
    <mergeCell ref="Y83:Y84"/>
    <mergeCell ref="Y60:AB60"/>
    <mergeCell ref="Y62:Y64"/>
    <mergeCell ref="Y65:Y66"/>
    <mergeCell ref="Y67:Y69"/>
    <mergeCell ref="Y70:Y71"/>
    <mergeCell ref="Y47:AB47"/>
    <mergeCell ref="Y49:Y51"/>
    <mergeCell ref="Y52:Y53"/>
    <mergeCell ref="Y54:Y56"/>
    <mergeCell ref="Y57:Y58"/>
    <mergeCell ref="Y34:AB34"/>
    <mergeCell ref="Y36:Y38"/>
    <mergeCell ref="Y39:Y40"/>
    <mergeCell ref="Y41:Y43"/>
    <mergeCell ref="Y44:Y45"/>
    <mergeCell ref="T80:T82"/>
    <mergeCell ref="T83:T84"/>
    <mergeCell ref="T75:T77"/>
    <mergeCell ref="T78:T79"/>
    <mergeCell ref="T65:T66"/>
    <mergeCell ref="T73:W73"/>
    <mergeCell ref="T70:T71"/>
    <mergeCell ref="T67:T69"/>
    <mergeCell ref="T34:W34"/>
    <mergeCell ref="T47:W47"/>
    <mergeCell ref="T60:W60"/>
    <mergeCell ref="T52:T53"/>
    <mergeCell ref="T62:T64"/>
    <mergeCell ref="T54:T56"/>
    <mergeCell ref="T57:T58"/>
    <mergeCell ref="T36:T38"/>
    <mergeCell ref="T39:T40"/>
    <mergeCell ref="T41:T43"/>
    <mergeCell ref="T44:T45"/>
    <mergeCell ref="T49:T51"/>
  </mergeCells>
  <pageMargins left="0.7" right="0.7" top="0.75" bottom="0.75" header="0.3" footer="0.3"/>
  <pageSetup scale="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051C-E1E9-4E2B-9D6B-9A071DD6A92B}">
  <sheetPr>
    <pageSetUpPr fitToPage="1"/>
  </sheetPr>
  <dimension ref="B1:Q65"/>
  <sheetViews>
    <sheetView topLeftCell="A22" zoomScale="60" zoomScaleNormal="60" workbookViewId="0">
      <selection activeCell="T56" sqref="T56"/>
    </sheetView>
  </sheetViews>
  <sheetFormatPr defaultRowHeight="15.75"/>
  <cols>
    <col min="3" max="3" width="9.375" customWidth="1"/>
    <col min="4" max="4" width="17.25" customWidth="1"/>
    <col min="5" max="5" width="14.125" customWidth="1"/>
    <col min="6" max="6" width="8.75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 t="s">
        <v>293</v>
      </c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87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3" t="s">
        <v>294</v>
      </c>
      <c r="C3" s="624"/>
      <c r="D3" s="624"/>
      <c r="E3" s="624"/>
      <c r="F3" s="624"/>
      <c r="G3" s="624"/>
      <c r="H3" s="624"/>
      <c r="I3" s="624"/>
      <c r="J3" s="624"/>
      <c r="K3" s="625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63">
        <v>1</v>
      </c>
      <c r="J4" s="292" t="s">
        <v>295</v>
      </c>
      <c r="K4" s="286">
        <v>1</v>
      </c>
      <c r="L4" s="202"/>
    </row>
    <row r="5" spans="2:12" ht="21">
      <c r="B5" s="293">
        <v>1</v>
      </c>
      <c r="C5" s="231" t="s">
        <v>211</v>
      </c>
      <c r="D5" s="294" t="s">
        <v>104</v>
      </c>
      <c r="E5" s="294" t="s">
        <v>38</v>
      </c>
      <c r="F5" s="238"/>
      <c r="G5" s="203"/>
      <c r="H5" s="295">
        <v>2</v>
      </c>
      <c r="I5" s="277">
        <f>H5*I4</f>
        <v>2</v>
      </c>
      <c r="J5" s="277"/>
      <c r="K5" s="296"/>
      <c r="L5" s="202"/>
    </row>
    <row r="6" spans="2:12" ht="21">
      <c r="B6" s="297">
        <v>2</v>
      </c>
      <c r="C6" s="231" t="s">
        <v>212</v>
      </c>
      <c r="D6" s="294" t="s">
        <v>19</v>
      </c>
      <c r="E6" s="294" t="s">
        <v>296</v>
      </c>
      <c r="F6" s="238"/>
      <c r="G6" s="298" t="s">
        <v>297</v>
      </c>
      <c r="H6" s="299"/>
      <c r="I6" s="277"/>
      <c r="J6" s="277"/>
      <c r="K6" s="296"/>
      <c r="L6" s="202"/>
    </row>
    <row r="7" spans="2:12" ht="21">
      <c r="B7" s="293">
        <v>3</v>
      </c>
      <c r="C7" s="231" t="s">
        <v>215</v>
      </c>
      <c r="D7" s="294" t="s">
        <v>22</v>
      </c>
      <c r="E7" s="294" t="s">
        <v>124</v>
      </c>
      <c r="F7" s="238"/>
      <c r="G7" s="203"/>
      <c r="H7" s="295">
        <v>1.8</v>
      </c>
      <c r="I7" s="277">
        <f>H7*I4</f>
        <v>1.8</v>
      </c>
      <c r="J7" s="277"/>
      <c r="K7" s="296"/>
      <c r="L7" s="202"/>
    </row>
    <row r="8" spans="2:12" ht="21">
      <c r="B8" s="293">
        <v>4</v>
      </c>
      <c r="C8" s="231" t="s">
        <v>217</v>
      </c>
      <c r="D8" s="294" t="s">
        <v>218</v>
      </c>
      <c r="E8" s="294" t="s">
        <v>219</v>
      </c>
      <c r="F8" s="238"/>
      <c r="G8" s="203"/>
      <c r="H8" s="299"/>
      <c r="I8" s="277"/>
      <c r="J8" s="300">
        <v>3</v>
      </c>
      <c r="K8" s="301">
        <f>J8*K4</f>
        <v>3</v>
      </c>
      <c r="L8" s="202"/>
    </row>
    <row r="9" spans="2:12" ht="21">
      <c r="B9" s="293">
        <v>5</v>
      </c>
      <c r="C9" s="231" t="s">
        <v>222</v>
      </c>
      <c r="D9" s="294" t="s">
        <v>223</v>
      </c>
      <c r="E9" s="294" t="s">
        <v>29</v>
      </c>
      <c r="F9" s="238"/>
      <c r="G9" s="203"/>
      <c r="H9" s="295">
        <v>1.5</v>
      </c>
      <c r="I9" s="277">
        <f>H9*I4</f>
        <v>1.5</v>
      </c>
      <c r="J9" s="299"/>
      <c r="K9" s="301"/>
      <c r="L9" s="202"/>
    </row>
    <row r="10" spans="2:12" ht="15.75" customHeight="1">
      <c r="B10" s="293">
        <v>6</v>
      </c>
      <c r="C10" s="231" t="s">
        <v>226</v>
      </c>
      <c r="D10" s="294" t="s">
        <v>34</v>
      </c>
      <c r="E10" s="294" t="s">
        <v>227</v>
      </c>
      <c r="F10" s="238"/>
      <c r="G10" s="203"/>
      <c r="H10" s="299"/>
      <c r="I10" s="277"/>
      <c r="J10" s="300">
        <v>1.5</v>
      </c>
      <c r="K10" s="301">
        <f>J10*K4</f>
        <v>1.5</v>
      </c>
      <c r="L10" s="202"/>
    </row>
    <row r="11" spans="2:12" ht="21">
      <c r="B11" s="302"/>
      <c r="C11" s="303" t="s">
        <v>228</v>
      </c>
      <c r="D11" s="303" t="s">
        <v>230</v>
      </c>
      <c r="E11" s="304"/>
      <c r="F11" s="304"/>
      <c r="G11" s="305"/>
      <c r="H11" s="306"/>
      <c r="I11" s="307"/>
      <c r="J11" s="307"/>
      <c r="K11" s="308"/>
      <c r="L11" s="202"/>
    </row>
    <row r="12" spans="2:12" ht="21" customHeight="1">
      <c r="B12" s="293">
        <v>7</v>
      </c>
      <c r="C12" s="231" t="s">
        <v>232</v>
      </c>
      <c r="D12" s="294" t="s">
        <v>37</v>
      </c>
      <c r="E12" s="294" t="s">
        <v>233</v>
      </c>
      <c r="F12" s="238"/>
      <c r="G12" s="203"/>
      <c r="H12" s="295">
        <v>0.6</v>
      </c>
      <c r="I12" s="277">
        <f>H12*I4</f>
        <v>0.6</v>
      </c>
      <c r="J12" s="277"/>
      <c r="K12" s="296"/>
      <c r="L12" s="202"/>
    </row>
    <row r="13" spans="2:12" ht="21.75">
      <c r="B13" s="293">
        <v>8</v>
      </c>
      <c r="C13" s="231" t="s">
        <v>237</v>
      </c>
      <c r="D13" s="294" t="s">
        <v>40</v>
      </c>
      <c r="E13" s="294" t="s">
        <v>298</v>
      </c>
      <c r="F13" s="238"/>
      <c r="G13" s="203"/>
      <c r="H13" s="295">
        <v>1</v>
      </c>
      <c r="I13" s="277">
        <f>H13*I4</f>
        <v>1</v>
      </c>
      <c r="J13" s="277"/>
      <c r="K13" s="296"/>
      <c r="L13" s="202"/>
    </row>
    <row r="14" spans="2:12" ht="21">
      <c r="B14" s="293">
        <v>9</v>
      </c>
      <c r="C14" s="231" t="s">
        <v>241</v>
      </c>
      <c r="D14" s="294" t="s">
        <v>242</v>
      </c>
      <c r="E14" s="294" t="s">
        <v>41</v>
      </c>
      <c r="F14" s="238"/>
      <c r="G14" s="203"/>
      <c r="H14" s="295">
        <v>1</v>
      </c>
      <c r="I14" s="277">
        <f>H14*I4</f>
        <v>1</v>
      </c>
      <c r="J14" s="277"/>
      <c r="K14" s="296"/>
      <c r="L14" s="202"/>
    </row>
    <row r="15" spans="2:12" ht="21">
      <c r="B15" s="626" t="s">
        <v>52</v>
      </c>
      <c r="C15" s="627"/>
      <c r="D15" s="627"/>
      <c r="E15" s="627"/>
      <c r="F15" s="627"/>
      <c r="G15" s="627"/>
      <c r="H15" s="231">
        <f>SUM(H5:H14)</f>
        <v>7.8999999999999995</v>
      </c>
      <c r="I15" s="309">
        <f>SUM(I5:I14)</f>
        <v>7.8999999999999995</v>
      </c>
      <c r="J15" s="231">
        <f>SUM(J5:J14)</f>
        <v>4.5</v>
      </c>
      <c r="K15" s="310">
        <f>J15*K4</f>
        <v>4.5</v>
      </c>
      <c r="L15" s="202"/>
    </row>
    <row r="16" spans="2:12" ht="21">
      <c r="B16" s="626" t="s">
        <v>299</v>
      </c>
      <c r="C16" s="627"/>
      <c r="D16" s="627"/>
      <c r="E16" s="627"/>
      <c r="F16" s="627"/>
      <c r="G16" s="627"/>
      <c r="H16" s="231">
        <f>(20.5-H15)</f>
        <v>12.600000000000001</v>
      </c>
      <c r="I16" s="236">
        <f>H16*I4</f>
        <v>12.600000000000001</v>
      </c>
      <c r="J16" s="231">
        <f>20.5-J15</f>
        <v>16</v>
      </c>
      <c r="K16" s="311">
        <f>J16*K4</f>
        <v>16</v>
      </c>
      <c r="L16" s="202"/>
    </row>
    <row r="17" spans="2:17" ht="27" customHeight="1" thickBot="1">
      <c r="B17" s="628" t="s">
        <v>54</v>
      </c>
      <c r="C17" s="629"/>
      <c r="D17" s="629"/>
      <c r="E17" s="629"/>
      <c r="F17" s="629"/>
      <c r="G17" s="629"/>
      <c r="H17" s="312">
        <f>(H15+H16)-1</f>
        <v>19.5</v>
      </c>
      <c r="I17" s="240"/>
      <c r="J17" s="312">
        <f>(J15+J16)-1</f>
        <v>19.5</v>
      </c>
      <c r="K17" s="313"/>
      <c r="L17" s="202"/>
      <c r="Q17" s="5"/>
    </row>
    <row r="18" spans="2:17" ht="21.75" thickBot="1">
      <c r="B18" s="202"/>
      <c r="C18" s="202"/>
      <c r="D18" s="202"/>
      <c r="E18" s="202"/>
      <c r="F18" s="202"/>
      <c r="G18" s="202"/>
      <c r="H18" s="202"/>
      <c r="I18" s="247"/>
      <c r="J18" s="202"/>
      <c r="K18" s="202"/>
      <c r="L18" s="202"/>
    </row>
    <row r="19" spans="2:17" ht="21">
      <c r="B19" s="644" t="s">
        <v>300</v>
      </c>
      <c r="C19" s="645"/>
      <c r="D19" s="645"/>
      <c r="E19" s="645"/>
      <c r="F19" s="645"/>
      <c r="G19" s="645"/>
      <c r="H19" s="645"/>
      <c r="I19" s="645"/>
      <c r="J19" s="645"/>
      <c r="K19" s="645"/>
      <c r="L19" s="646"/>
    </row>
    <row r="20" spans="2:17" ht="63">
      <c r="B20" s="288" t="s">
        <v>1</v>
      </c>
      <c r="C20" s="218" t="s">
        <v>2</v>
      </c>
      <c r="D20" s="289" t="s">
        <v>3</v>
      </c>
      <c r="E20" s="289" t="s">
        <v>4</v>
      </c>
      <c r="F20" s="73" t="s">
        <v>5</v>
      </c>
      <c r="G20" s="290" t="s">
        <v>6</v>
      </c>
      <c r="H20" s="291" t="s">
        <v>7</v>
      </c>
      <c r="I20" s="63">
        <v>1</v>
      </c>
      <c r="J20" s="63" t="s">
        <v>301</v>
      </c>
      <c r="K20" s="292" t="s">
        <v>295</v>
      </c>
      <c r="L20" s="286">
        <v>1</v>
      </c>
    </row>
    <row r="21" spans="2:17" ht="21.75">
      <c r="B21" s="293">
        <v>1</v>
      </c>
      <c r="C21" s="231" t="s">
        <v>211</v>
      </c>
      <c r="D21" s="294" t="s">
        <v>104</v>
      </c>
      <c r="E21" s="294" t="s">
        <v>298</v>
      </c>
      <c r="F21" s="238"/>
      <c r="G21" s="203"/>
      <c r="H21" s="295">
        <v>1</v>
      </c>
      <c r="I21" s="277">
        <f>H21*I20</f>
        <v>1</v>
      </c>
      <c r="J21" s="203"/>
      <c r="K21" s="277"/>
      <c r="L21" s="296"/>
    </row>
    <row r="22" spans="2:17" ht="21">
      <c r="B22" s="297">
        <v>2</v>
      </c>
      <c r="C22" s="231" t="s">
        <v>212</v>
      </c>
      <c r="D22" s="294" t="s">
        <v>19</v>
      </c>
      <c r="E22" s="294" t="s">
        <v>29</v>
      </c>
      <c r="F22" s="238"/>
      <c r="G22" s="202"/>
      <c r="H22" s="295">
        <v>1.5</v>
      </c>
      <c r="I22" s="277">
        <f>H22*I20</f>
        <v>1.5</v>
      </c>
      <c r="J22" s="203"/>
      <c r="K22" s="277"/>
      <c r="L22" s="296"/>
    </row>
    <row r="23" spans="2:17" ht="15" customHeight="1">
      <c r="B23" s="293">
        <v>3</v>
      </c>
      <c r="C23" s="231" t="s">
        <v>215</v>
      </c>
      <c r="D23" s="294" t="s">
        <v>22</v>
      </c>
      <c r="E23" s="294" t="s">
        <v>35</v>
      </c>
      <c r="F23" s="238"/>
      <c r="G23" s="203"/>
      <c r="H23" s="295">
        <v>2</v>
      </c>
      <c r="I23" s="277">
        <f>H23*I20</f>
        <v>2</v>
      </c>
      <c r="J23" s="314">
        <v>1.5</v>
      </c>
      <c r="K23" s="277"/>
      <c r="L23" s="296"/>
    </row>
    <row r="24" spans="2:17" ht="15" customHeight="1">
      <c r="B24" s="293">
        <v>4</v>
      </c>
      <c r="C24" s="231" t="s">
        <v>217</v>
      </c>
      <c r="D24" s="294" t="s">
        <v>218</v>
      </c>
      <c r="E24" s="294" t="s">
        <v>219</v>
      </c>
      <c r="F24" s="238"/>
      <c r="G24" s="203"/>
      <c r="H24" s="299"/>
      <c r="I24" s="277"/>
      <c r="J24" s="203"/>
      <c r="K24" s="300">
        <v>3</v>
      </c>
      <c r="L24" s="315">
        <f>K24*L20</f>
        <v>3</v>
      </c>
    </row>
    <row r="25" spans="2:17" ht="21">
      <c r="B25" s="293">
        <v>5</v>
      </c>
      <c r="C25" s="231" t="s">
        <v>222</v>
      </c>
      <c r="D25" s="294" t="s">
        <v>223</v>
      </c>
      <c r="E25" s="294" t="s">
        <v>124</v>
      </c>
      <c r="F25" s="238"/>
      <c r="G25" s="203"/>
      <c r="H25" s="295">
        <v>1</v>
      </c>
      <c r="I25" s="277">
        <f>H25*I20</f>
        <v>1</v>
      </c>
      <c r="J25" s="203"/>
      <c r="K25" s="277"/>
      <c r="L25" s="296"/>
    </row>
    <row r="26" spans="2:17" ht="21">
      <c r="B26" s="293">
        <v>6</v>
      </c>
      <c r="C26" s="231" t="s">
        <v>226</v>
      </c>
      <c r="D26" s="294" t="s">
        <v>34</v>
      </c>
      <c r="E26" s="294" t="s">
        <v>38</v>
      </c>
      <c r="F26" s="238"/>
      <c r="G26" s="203"/>
      <c r="H26" s="295">
        <v>1.5</v>
      </c>
      <c r="I26" s="277">
        <f>H26*I20</f>
        <v>1.5</v>
      </c>
      <c r="J26" s="203"/>
      <c r="K26" s="277"/>
      <c r="L26" s="296"/>
    </row>
    <row r="27" spans="2:17" ht="21">
      <c r="B27" s="302"/>
      <c r="C27" s="303" t="s">
        <v>228</v>
      </c>
      <c r="D27" s="303" t="s">
        <v>230</v>
      </c>
      <c r="E27" s="304"/>
      <c r="F27" s="304"/>
      <c r="G27" s="305"/>
      <c r="H27" s="306"/>
      <c r="I27" s="307"/>
      <c r="J27" s="305"/>
      <c r="K27" s="307"/>
      <c r="L27" s="308"/>
    </row>
    <row r="28" spans="2:17" ht="21">
      <c r="B28" s="293">
        <v>7</v>
      </c>
      <c r="C28" s="231" t="s">
        <v>232</v>
      </c>
      <c r="D28" s="294" t="s">
        <v>37</v>
      </c>
      <c r="E28" s="294" t="s">
        <v>233</v>
      </c>
      <c r="F28" s="238"/>
      <c r="G28" s="203"/>
      <c r="H28" s="295">
        <v>0.6</v>
      </c>
      <c r="I28" s="277">
        <f>H28*I20</f>
        <v>0.6</v>
      </c>
      <c r="J28" s="203"/>
      <c r="K28" s="277"/>
      <c r="L28" s="296"/>
    </row>
    <row r="29" spans="2:17" ht="21.75">
      <c r="B29" s="293">
        <v>8</v>
      </c>
      <c r="C29" s="231" t="s">
        <v>237</v>
      </c>
      <c r="D29" s="294" t="s">
        <v>40</v>
      </c>
      <c r="E29" s="294" t="s">
        <v>302</v>
      </c>
      <c r="F29" s="238"/>
      <c r="G29" s="203"/>
      <c r="H29" s="295">
        <v>1</v>
      </c>
      <c r="I29" s="277">
        <f>H29*I20</f>
        <v>1</v>
      </c>
      <c r="J29" s="203"/>
      <c r="K29" s="277"/>
      <c r="L29" s="296"/>
    </row>
    <row r="30" spans="2:17" ht="21">
      <c r="B30" s="293">
        <v>9</v>
      </c>
      <c r="C30" s="231" t="s">
        <v>241</v>
      </c>
      <c r="D30" s="294" t="s">
        <v>242</v>
      </c>
      <c r="E30" s="294" t="s">
        <v>303</v>
      </c>
      <c r="F30" s="238"/>
      <c r="G30" s="298" t="s">
        <v>304</v>
      </c>
      <c r="H30" s="277"/>
      <c r="I30" s="299"/>
      <c r="J30" s="203"/>
      <c r="K30" s="277"/>
      <c r="L30" s="296"/>
    </row>
    <row r="31" spans="2:17" ht="21">
      <c r="B31" s="626" t="s">
        <v>52</v>
      </c>
      <c r="C31" s="627"/>
      <c r="D31" s="627"/>
      <c r="E31" s="627"/>
      <c r="F31" s="627"/>
      <c r="G31" s="627"/>
      <c r="H31" s="231">
        <f>SUM(H21:H30)</f>
        <v>8.6</v>
      </c>
      <c r="I31" s="309">
        <f>H31*I20</f>
        <v>8.6</v>
      </c>
      <c r="J31" s="316">
        <f>J23*I20</f>
        <v>1.5</v>
      </c>
      <c r="K31" s="231">
        <f>SUM(K21:K30)</f>
        <v>3</v>
      </c>
      <c r="L31" s="310">
        <f>K31*L20</f>
        <v>3</v>
      </c>
    </row>
    <row r="32" spans="2:17" ht="21">
      <c r="B32" s="626" t="s">
        <v>299</v>
      </c>
      <c r="C32" s="627"/>
      <c r="D32" s="627"/>
      <c r="E32" s="627"/>
      <c r="F32" s="627"/>
      <c r="G32" s="627"/>
      <c r="H32" s="231">
        <f>20.5-H31</f>
        <v>11.9</v>
      </c>
      <c r="I32" s="236">
        <f>H32*I20</f>
        <v>11.9</v>
      </c>
      <c r="J32" s="316">
        <f>(20.5*I20)-J31</f>
        <v>19</v>
      </c>
      <c r="K32" s="231">
        <f>20.5-K31</f>
        <v>17.5</v>
      </c>
      <c r="L32" s="311">
        <f>K32*L20</f>
        <v>17.5</v>
      </c>
    </row>
    <row r="33" spans="2:12" ht="21.75" thickBot="1">
      <c r="B33" s="628" t="s">
        <v>54</v>
      </c>
      <c r="C33" s="629"/>
      <c r="D33" s="629"/>
      <c r="E33" s="629"/>
      <c r="F33" s="629"/>
      <c r="G33" s="629"/>
      <c r="H33" s="312">
        <f>(H31+H32)-1</f>
        <v>19.5</v>
      </c>
      <c r="I33" s="240"/>
      <c r="J33" s="317">
        <f>(J31+J32)/I20 -1</f>
        <v>19.5</v>
      </c>
      <c r="K33" s="312">
        <f>(K31+K32)-1</f>
        <v>19.5</v>
      </c>
      <c r="L33" s="313"/>
    </row>
    <row r="34" spans="2:12" ht="21.75" thickBot="1">
      <c r="B34" s="202"/>
      <c r="C34" s="202"/>
      <c r="D34" s="202"/>
      <c r="E34" s="202"/>
      <c r="F34" s="202"/>
      <c r="G34" s="202"/>
      <c r="H34" s="202"/>
      <c r="I34" s="247"/>
      <c r="J34" s="202"/>
      <c r="K34" s="202"/>
      <c r="L34" s="202"/>
    </row>
    <row r="35" spans="2:12" ht="21">
      <c r="B35" s="623" t="s">
        <v>305</v>
      </c>
      <c r="C35" s="624"/>
      <c r="D35" s="624"/>
      <c r="E35" s="624"/>
      <c r="F35" s="624"/>
      <c r="G35" s="624"/>
      <c r="H35" s="624"/>
      <c r="I35" s="625"/>
      <c r="J35" s="202"/>
      <c r="K35" s="202"/>
      <c r="L35" s="202"/>
    </row>
    <row r="36" spans="2:12" ht="63">
      <c r="B36" s="288" t="s">
        <v>1</v>
      </c>
      <c r="C36" s="218" t="s">
        <v>2</v>
      </c>
      <c r="D36" s="289" t="s">
        <v>3</v>
      </c>
      <c r="E36" s="289" t="s">
        <v>4</v>
      </c>
      <c r="F36" s="73" t="s">
        <v>5</v>
      </c>
      <c r="G36" s="290" t="s">
        <v>6</v>
      </c>
      <c r="H36" s="291" t="s">
        <v>7</v>
      </c>
      <c r="I36" s="286">
        <v>1</v>
      </c>
      <c r="J36" s="202"/>
      <c r="K36" s="202"/>
      <c r="L36" s="202"/>
    </row>
    <row r="37" spans="2:12" ht="21">
      <c r="B37" s="293">
        <v>1</v>
      </c>
      <c r="C37" s="231" t="s">
        <v>211</v>
      </c>
      <c r="D37" s="294" t="s">
        <v>104</v>
      </c>
      <c r="E37" s="294" t="s">
        <v>38</v>
      </c>
      <c r="F37" s="238"/>
      <c r="G37" s="203"/>
      <c r="H37" s="295">
        <v>2</v>
      </c>
      <c r="I37" s="318">
        <f>H37*I36</f>
        <v>2</v>
      </c>
      <c r="J37" s="202"/>
      <c r="K37" s="202"/>
      <c r="L37" s="202"/>
    </row>
    <row r="38" spans="2:12" ht="21">
      <c r="B38" s="297">
        <v>2</v>
      </c>
      <c r="C38" s="231" t="s">
        <v>212</v>
      </c>
      <c r="D38" s="294" t="s">
        <v>19</v>
      </c>
      <c r="E38" s="294" t="s">
        <v>296</v>
      </c>
      <c r="F38" s="238"/>
      <c r="G38" s="319" t="s">
        <v>297</v>
      </c>
      <c r="H38" s="299"/>
      <c r="I38" s="318"/>
      <c r="J38" s="202"/>
      <c r="K38" s="202"/>
      <c r="L38" s="202"/>
    </row>
    <row r="39" spans="2:12" ht="21">
      <c r="B39" s="293">
        <v>3</v>
      </c>
      <c r="C39" s="231" t="s">
        <v>215</v>
      </c>
      <c r="D39" s="294" t="s">
        <v>22</v>
      </c>
      <c r="E39" s="294" t="s">
        <v>41</v>
      </c>
      <c r="F39" s="238"/>
      <c r="G39" s="203"/>
      <c r="H39" s="295">
        <v>1.5</v>
      </c>
      <c r="I39" s="318">
        <f>H39*I36</f>
        <v>1.5</v>
      </c>
      <c r="J39" s="202"/>
      <c r="K39" s="202"/>
      <c r="L39" s="202"/>
    </row>
    <row r="40" spans="2:12" ht="21.75">
      <c r="B40" s="293">
        <v>4</v>
      </c>
      <c r="C40" s="231" t="s">
        <v>217</v>
      </c>
      <c r="D40" s="294" t="s">
        <v>258</v>
      </c>
      <c r="E40" s="294" t="s">
        <v>298</v>
      </c>
      <c r="F40" s="238"/>
      <c r="G40" s="203"/>
      <c r="H40" s="295">
        <v>1.2</v>
      </c>
      <c r="I40" s="318">
        <f>H40*I36</f>
        <v>1.2</v>
      </c>
      <c r="J40" s="202"/>
      <c r="K40" s="202"/>
      <c r="L40" s="202"/>
    </row>
    <row r="41" spans="2:12" ht="21">
      <c r="B41" s="293">
        <v>5</v>
      </c>
      <c r="C41" s="231" t="s">
        <v>222</v>
      </c>
      <c r="D41" s="294" t="s">
        <v>223</v>
      </c>
      <c r="E41" s="294" t="s">
        <v>266</v>
      </c>
      <c r="F41" s="238"/>
      <c r="G41" s="203"/>
      <c r="H41" s="295">
        <v>2</v>
      </c>
      <c r="I41" s="318">
        <f>H41*I36</f>
        <v>2</v>
      </c>
      <c r="J41" s="202"/>
      <c r="K41" s="202"/>
      <c r="L41" s="202"/>
    </row>
    <row r="42" spans="2:12" ht="21">
      <c r="B42" s="293">
        <v>6</v>
      </c>
      <c r="C42" s="231" t="s">
        <v>226</v>
      </c>
      <c r="D42" s="294" t="s">
        <v>34</v>
      </c>
      <c r="E42" s="294" t="s">
        <v>281</v>
      </c>
      <c r="F42" s="238"/>
      <c r="G42" s="203"/>
      <c r="H42" s="295">
        <v>2</v>
      </c>
      <c r="I42" s="318">
        <f>H42*I36</f>
        <v>2</v>
      </c>
      <c r="J42" s="202"/>
      <c r="K42" s="202"/>
      <c r="L42" s="202"/>
    </row>
    <row r="43" spans="2:12" ht="21">
      <c r="B43" s="297">
        <v>7</v>
      </c>
      <c r="C43" s="237" t="s">
        <v>228</v>
      </c>
      <c r="D43" s="294" t="s">
        <v>230</v>
      </c>
      <c r="E43" s="294" t="s">
        <v>48</v>
      </c>
      <c r="F43" s="304"/>
      <c r="G43" s="305"/>
      <c r="H43" s="320">
        <v>1.5</v>
      </c>
      <c r="I43" s="318">
        <f>H43*I36</f>
        <v>1.5</v>
      </c>
      <c r="J43" s="202"/>
      <c r="K43" s="202"/>
      <c r="L43" s="202"/>
    </row>
    <row r="44" spans="2:12" ht="21">
      <c r="B44" s="293">
        <v>8</v>
      </c>
      <c r="C44" s="231" t="s">
        <v>232</v>
      </c>
      <c r="D44" s="294" t="s">
        <v>37</v>
      </c>
      <c r="E44" s="294" t="s">
        <v>29</v>
      </c>
      <c r="F44" s="238"/>
      <c r="G44" s="203"/>
      <c r="H44" s="295">
        <v>0.5</v>
      </c>
      <c r="I44" s="318">
        <f>H44*I36</f>
        <v>0.5</v>
      </c>
      <c r="J44" s="202"/>
      <c r="K44" s="202"/>
      <c r="L44" s="202"/>
    </row>
    <row r="45" spans="2:12" ht="21.75">
      <c r="B45" s="293">
        <v>9</v>
      </c>
      <c r="C45" s="231" t="s">
        <v>237</v>
      </c>
      <c r="D45" s="294" t="s">
        <v>40</v>
      </c>
      <c r="E45" s="294" t="s">
        <v>302</v>
      </c>
      <c r="F45" s="238"/>
      <c r="G45" s="203"/>
      <c r="H45" s="295">
        <v>1</v>
      </c>
      <c r="I45" s="318">
        <f>H45*I36</f>
        <v>1</v>
      </c>
      <c r="J45" s="202"/>
      <c r="K45" s="202"/>
      <c r="L45" s="202"/>
    </row>
    <row r="46" spans="2:12" ht="21">
      <c r="B46" s="293">
        <v>10</v>
      </c>
      <c r="C46" s="231" t="s">
        <v>241</v>
      </c>
      <c r="D46" s="294" t="s">
        <v>242</v>
      </c>
      <c r="E46" s="294" t="s">
        <v>20</v>
      </c>
      <c r="F46" s="238"/>
      <c r="G46" s="203"/>
      <c r="H46" s="295">
        <v>1.8</v>
      </c>
      <c r="I46" s="318">
        <f>H46*I36</f>
        <v>1.8</v>
      </c>
      <c r="J46" s="202"/>
      <c r="K46" s="202"/>
      <c r="L46" s="202"/>
    </row>
    <row r="47" spans="2:12" ht="21">
      <c r="B47" s="626" t="s">
        <v>52</v>
      </c>
      <c r="C47" s="627"/>
      <c r="D47" s="627"/>
      <c r="E47" s="627"/>
      <c r="F47" s="627"/>
      <c r="G47" s="627"/>
      <c r="H47" s="231">
        <f>SUM(H37:H46)</f>
        <v>13.5</v>
      </c>
      <c r="I47" s="310">
        <f>H47*I36</f>
        <v>13.5</v>
      </c>
      <c r="J47" s="202"/>
      <c r="K47" s="202"/>
      <c r="L47" s="202"/>
    </row>
    <row r="48" spans="2:12" ht="21">
      <c r="B48" s="626" t="s">
        <v>299</v>
      </c>
      <c r="C48" s="627"/>
      <c r="D48" s="627"/>
      <c r="E48" s="627"/>
      <c r="F48" s="627"/>
      <c r="G48" s="627"/>
      <c r="H48" s="231">
        <f>20.5-H47</f>
        <v>7</v>
      </c>
      <c r="I48" s="311">
        <f>H48*I36</f>
        <v>7</v>
      </c>
      <c r="J48" s="202"/>
      <c r="K48" s="202"/>
      <c r="L48" s="202"/>
    </row>
    <row r="49" spans="2:12" ht="21.75" thickBot="1">
      <c r="B49" s="628" t="s">
        <v>54</v>
      </c>
      <c r="C49" s="629"/>
      <c r="D49" s="629"/>
      <c r="E49" s="629"/>
      <c r="F49" s="629"/>
      <c r="G49" s="629"/>
      <c r="H49" s="312">
        <f>(H47+H48)-1</f>
        <v>19.5</v>
      </c>
      <c r="I49" s="321"/>
      <c r="J49" s="202"/>
      <c r="K49" s="202"/>
      <c r="L49" s="202"/>
    </row>
    <row r="50" spans="2:12" ht="21.75" thickBot="1">
      <c r="B50" s="202"/>
      <c r="C50" s="202"/>
      <c r="D50" s="202"/>
      <c r="E50" s="202"/>
      <c r="F50" s="202"/>
      <c r="G50" s="202"/>
      <c r="H50" s="202"/>
      <c r="I50" s="247"/>
      <c r="J50" s="202"/>
      <c r="K50" s="202"/>
      <c r="L50" s="202"/>
    </row>
    <row r="51" spans="2:12" ht="21">
      <c r="B51" s="623" t="s">
        <v>306</v>
      </c>
      <c r="C51" s="624"/>
      <c r="D51" s="624"/>
      <c r="E51" s="624"/>
      <c r="F51" s="624"/>
      <c r="G51" s="624"/>
      <c r="H51" s="624"/>
      <c r="I51" s="624"/>
      <c r="J51" s="624"/>
      <c r="K51" s="625"/>
      <c r="L51" s="202"/>
    </row>
    <row r="52" spans="2:12" ht="63">
      <c r="B52" s="288" t="s">
        <v>1</v>
      </c>
      <c r="C52" s="218" t="s">
        <v>2</v>
      </c>
      <c r="D52" s="289" t="s">
        <v>3</v>
      </c>
      <c r="E52" s="289" t="s">
        <v>4</v>
      </c>
      <c r="F52" s="73" t="s">
        <v>5</v>
      </c>
      <c r="G52" s="290" t="s">
        <v>6</v>
      </c>
      <c r="H52" s="291" t="s">
        <v>7</v>
      </c>
      <c r="I52" s="322">
        <v>2</v>
      </c>
      <c r="J52" s="292" t="s">
        <v>295</v>
      </c>
      <c r="K52" s="286">
        <v>2</v>
      </c>
      <c r="L52" s="202"/>
    </row>
    <row r="53" spans="2:12" ht="21">
      <c r="B53" s="293">
        <v>1</v>
      </c>
      <c r="C53" s="231" t="s">
        <v>211</v>
      </c>
      <c r="D53" s="294" t="s">
        <v>104</v>
      </c>
      <c r="E53" s="294" t="s">
        <v>38</v>
      </c>
      <c r="F53" s="238"/>
      <c r="G53" s="203"/>
      <c r="H53" s="295">
        <v>2</v>
      </c>
      <c r="I53" s="277">
        <f>H53*I52</f>
        <v>4</v>
      </c>
      <c r="J53" s="277"/>
      <c r="K53" s="327"/>
      <c r="L53" s="202"/>
    </row>
    <row r="54" spans="2:12" ht="21">
      <c r="B54" s="297">
        <v>2</v>
      </c>
      <c r="C54" s="231" t="s">
        <v>212</v>
      </c>
      <c r="D54" s="294" t="s">
        <v>19</v>
      </c>
      <c r="E54" s="294" t="s">
        <v>296</v>
      </c>
      <c r="F54" s="238"/>
      <c r="G54" s="298" t="s">
        <v>297</v>
      </c>
      <c r="H54" s="299"/>
      <c r="I54" s="299"/>
      <c r="J54" s="277"/>
      <c r="K54" s="327"/>
      <c r="L54" s="202"/>
    </row>
    <row r="55" spans="2:12" ht="21">
      <c r="B55" s="293">
        <v>3</v>
      </c>
      <c r="C55" s="231" t="s">
        <v>215</v>
      </c>
      <c r="D55" s="294" t="s">
        <v>22</v>
      </c>
      <c r="E55" s="294" t="s">
        <v>48</v>
      </c>
      <c r="F55" s="238"/>
      <c r="G55" s="203"/>
      <c r="H55" s="295">
        <v>1.5</v>
      </c>
      <c r="I55" s="277">
        <f>H55*I52</f>
        <v>3</v>
      </c>
      <c r="J55" s="277"/>
      <c r="K55" s="327"/>
      <c r="L55" s="202"/>
    </row>
    <row r="56" spans="2:12" ht="21.75">
      <c r="B56" s="293">
        <v>4</v>
      </c>
      <c r="C56" s="231" t="s">
        <v>217</v>
      </c>
      <c r="D56" s="294" t="s">
        <v>258</v>
      </c>
      <c r="E56" s="294" t="s">
        <v>298</v>
      </c>
      <c r="F56" s="238"/>
      <c r="G56" s="203"/>
      <c r="H56" s="295">
        <v>1.2</v>
      </c>
      <c r="I56" s="277">
        <f>H56*I52</f>
        <v>2.4</v>
      </c>
      <c r="J56" s="277"/>
      <c r="K56" s="327"/>
      <c r="L56" s="202"/>
    </row>
    <row r="57" spans="2:12" ht="21">
      <c r="B57" s="293">
        <v>5</v>
      </c>
      <c r="C57" s="231" t="s">
        <v>222</v>
      </c>
      <c r="D57" s="294" t="s">
        <v>223</v>
      </c>
      <c r="E57" s="294" t="s">
        <v>29</v>
      </c>
      <c r="F57" s="238"/>
      <c r="G57" s="203"/>
      <c r="H57" s="295">
        <v>1</v>
      </c>
      <c r="I57" s="277">
        <f>H57*I52</f>
        <v>2</v>
      </c>
      <c r="J57" s="277"/>
      <c r="K57" s="327"/>
      <c r="L57" s="202"/>
    </row>
    <row r="58" spans="2:12" ht="21">
      <c r="B58" s="293">
        <v>6</v>
      </c>
      <c r="C58" s="231" t="s">
        <v>226</v>
      </c>
      <c r="D58" s="294" t="s">
        <v>34</v>
      </c>
      <c r="E58" s="294" t="s">
        <v>124</v>
      </c>
      <c r="F58" s="238"/>
      <c r="G58" s="203"/>
      <c r="H58" s="295">
        <v>0.5</v>
      </c>
      <c r="I58" s="277">
        <f>H58*I52</f>
        <v>1</v>
      </c>
      <c r="J58" s="277"/>
      <c r="K58" s="327"/>
      <c r="L58" s="202"/>
    </row>
    <row r="59" spans="2:12" ht="21">
      <c r="B59" s="302"/>
      <c r="C59" s="303" t="s">
        <v>228</v>
      </c>
      <c r="D59" s="303" t="s">
        <v>230</v>
      </c>
      <c r="E59" s="304"/>
      <c r="F59" s="304"/>
      <c r="G59" s="305"/>
      <c r="H59" s="306"/>
      <c r="I59" s="306"/>
      <c r="J59" s="307"/>
      <c r="K59" s="328"/>
      <c r="L59" s="202"/>
    </row>
    <row r="60" spans="2:12" ht="21.75">
      <c r="B60" s="293">
        <v>7</v>
      </c>
      <c r="C60" s="231" t="s">
        <v>232</v>
      </c>
      <c r="D60" s="294" t="s">
        <v>37</v>
      </c>
      <c r="E60" s="294" t="s">
        <v>307</v>
      </c>
      <c r="F60" s="238"/>
      <c r="G60" s="203"/>
      <c r="H60" s="299"/>
      <c r="I60" s="299"/>
      <c r="J60" s="300">
        <v>0.6</v>
      </c>
      <c r="K60" s="301">
        <f>J60*K52</f>
        <v>1.2</v>
      </c>
      <c r="L60" s="202"/>
    </row>
    <row r="61" spans="2:12" ht="21.75">
      <c r="B61" s="293">
        <v>8</v>
      </c>
      <c r="C61" s="231" t="s">
        <v>237</v>
      </c>
      <c r="D61" s="294" t="s">
        <v>290</v>
      </c>
      <c r="E61" s="294" t="s">
        <v>308</v>
      </c>
      <c r="F61" s="238"/>
      <c r="G61" s="203"/>
      <c r="H61" s="299"/>
      <c r="I61" s="299"/>
      <c r="J61" s="300">
        <v>2</v>
      </c>
      <c r="K61" s="301">
        <f>J61*K52</f>
        <v>4</v>
      </c>
      <c r="L61" s="202"/>
    </row>
    <row r="62" spans="2:12" ht="21">
      <c r="B62" s="293">
        <v>9</v>
      </c>
      <c r="C62" s="231" t="s">
        <v>241</v>
      </c>
      <c r="D62" s="294" t="s">
        <v>242</v>
      </c>
      <c r="E62" s="294" t="s">
        <v>292</v>
      </c>
      <c r="F62" s="238"/>
      <c r="G62" s="203"/>
      <c r="H62" s="295">
        <v>2</v>
      </c>
      <c r="I62" s="277">
        <f>H62*I52</f>
        <v>4</v>
      </c>
      <c r="J62" s="277"/>
      <c r="K62" s="327"/>
      <c r="L62" s="202"/>
    </row>
    <row r="63" spans="2:12" ht="21">
      <c r="B63" s="626" t="s">
        <v>52</v>
      </c>
      <c r="C63" s="627"/>
      <c r="D63" s="627"/>
      <c r="E63" s="627"/>
      <c r="F63" s="627"/>
      <c r="G63" s="627"/>
      <c r="H63" s="231">
        <f>SUM(H53:H62)</f>
        <v>8.1999999999999993</v>
      </c>
      <c r="I63" s="309">
        <f>H63*I52</f>
        <v>16.399999999999999</v>
      </c>
      <c r="J63" s="231">
        <f>SUM(J53:J62)</f>
        <v>2.6</v>
      </c>
      <c r="K63" s="310">
        <f>J63*K52</f>
        <v>5.2</v>
      </c>
      <c r="L63" s="202"/>
    </row>
    <row r="64" spans="2:12" ht="21">
      <c r="B64" s="626" t="s">
        <v>299</v>
      </c>
      <c r="C64" s="627"/>
      <c r="D64" s="627"/>
      <c r="E64" s="627"/>
      <c r="F64" s="627"/>
      <c r="G64" s="627"/>
      <c r="H64" s="231">
        <f>20.5-H63</f>
        <v>12.3</v>
      </c>
      <c r="I64" s="236">
        <f>H64*I52</f>
        <v>24.6</v>
      </c>
      <c r="J64" s="231">
        <f>20.5-J63</f>
        <v>17.899999999999999</v>
      </c>
      <c r="K64" s="311">
        <f>J64*K52</f>
        <v>35.799999999999997</v>
      </c>
      <c r="L64" s="202"/>
    </row>
    <row r="65" spans="2:12" ht="21.75" thickBot="1">
      <c r="B65" s="628" t="s">
        <v>54</v>
      </c>
      <c r="C65" s="629"/>
      <c r="D65" s="629"/>
      <c r="E65" s="629"/>
      <c r="F65" s="629"/>
      <c r="G65" s="629"/>
      <c r="H65" s="312">
        <f>(H63+H64)-1</f>
        <v>19.5</v>
      </c>
      <c r="I65" s="240"/>
      <c r="J65" s="312">
        <f>(J63+J64)-1</f>
        <v>19.5</v>
      </c>
      <c r="K65" s="313"/>
      <c r="L65" s="202"/>
    </row>
  </sheetData>
  <mergeCells count="16">
    <mergeCell ref="B17:G17"/>
    <mergeCell ref="B15:G15"/>
    <mergeCell ref="B3:K3"/>
    <mergeCell ref="B31:G31"/>
    <mergeCell ref="B19:L19"/>
    <mergeCell ref="B16:G16"/>
    <mergeCell ref="B51:K51"/>
    <mergeCell ref="B63:G63"/>
    <mergeCell ref="B64:G64"/>
    <mergeCell ref="B65:G65"/>
    <mergeCell ref="B32:G32"/>
    <mergeCell ref="B33:G33"/>
    <mergeCell ref="B47:G47"/>
    <mergeCell ref="B48:G48"/>
    <mergeCell ref="B49:G49"/>
    <mergeCell ref="B35:I35"/>
  </mergeCells>
  <pageMargins left="0.7" right="0.7" top="0.75" bottom="0.75" header="0.3" footer="0.3"/>
  <pageSetup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AD78-AE07-4257-A39B-7897EC803B3E}">
  <sheetPr>
    <pageSetUpPr fitToPage="1"/>
  </sheetPr>
  <dimension ref="B1:Q65"/>
  <sheetViews>
    <sheetView topLeftCell="A33" zoomScale="60" zoomScaleNormal="60" workbookViewId="0">
      <selection activeCell="I37" sqref="I37"/>
    </sheetView>
  </sheetViews>
  <sheetFormatPr defaultRowHeight="15.75"/>
  <cols>
    <col min="3" max="3" width="11.25" customWidth="1"/>
    <col min="4" max="4" width="17.25" customWidth="1"/>
    <col min="5" max="5" width="14.25" customWidth="1"/>
    <col min="6" max="6" width="8.75" customWidth="1"/>
    <col min="7" max="7" width="11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 t="s">
        <v>309</v>
      </c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87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3" t="s">
        <v>310</v>
      </c>
      <c r="C3" s="624"/>
      <c r="D3" s="624"/>
      <c r="E3" s="624"/>
      <c r="F3" s="624"/>
      <c r="G3" s="624"/>
      <c r="H3" s="624"/>
      <c r="I3" s="624"/>
      <c r="J3" s="624"/>
      <c r="K3" s="625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63">
        <v>9.5</v>
      </c>
      <c r="J4" s="292" t="s">
        <v>295</v>
      </c>
      <c r="K4" s="286">
        <v>9.5</v>
      </c>
      <c r="L4" s="202"/>
    </row>
    <row r="5" spans="2:12" ht="21">
      <c r="B5" s="293">
        <v>1</v>
      </c>
      <c r="C5" s="231" t="s">
        <v>211</v>
      </c>
      <c r="D5" s="294" t="s">
        <v>104</v>
      </c>
      <c r="E5" s="294" t="s">
        <v>311</v>
      </c>
      <c r="F5" s="238"/>
      <c r="G5" s="203"/>
      <c r="H5" s="333">
        <v>2.5</v>
      </c>
      <c r="I5" s="334">
        <f>H5*I4</f>
        <v>23.75</v>
      </c>
      <c r="J5" s="334"/>
      <c r="K5" s="335"/>
      <c r="L5" s="202"/>
    </row>
    <row r="6" spans="2:12" ht="21">
      <c r="B6" s="297">
        <v>2</v>
      </c>
      <c r="C6" s="231" t="s">
        <v>212</v>
      </c>
      <c r="D6" s="294" t="s">
        <v>19</v>
      </c>
      <c r="E6" s="294" t="s">
        <v>296</v>
      </c>
      <c r="F6" s="238"/>
      <c r="G6" s="298" t="s">
        <v>297</v>
      </c>
      <c r="H6" s="337"/>
      <c r="I6" s="334"/>
      <c r="J6" s="334"/>
      <c r="K6" s="335"/>
      <c r="L6" s="202"/>
    </row>
    <row r="7" spans="2:12" ht="21">
      <c r="B7" s="293">
        <v>3</v>
      </c>
      <c r="C7" s="231" t="s">
        <v>215</v>
      </c>
      <c r="D7" s="294" t="s">
        <v>22</v>
      </c>
      <c r="E7" s="294" t="s">
        <v>312</v>
      </c>
      <c r="F7" s="238"/>
      <c r="G7" s="203"/>
      <c r="H7" s="333">
        <v>1.8</v>
      </c>
      <c r="I7" s="334">
        <f>H7*I4</f>
        <v>17.100000000000001</v>
      </c>
      <c r="J7" s="334"/>
      <c r="K7" s="335"/>
      <c r="L7" s="202"/>
    </row>
    <row r="8" spans="2:12" ht="21">
      <c r="B8" s="293">
        <v>4</v>
      </c>
      <c r="C8" s="231" t="s">
        <v>217</v>
      </c>
      <c r="D8" s="294" t="s">
        <v>218</v>
      </c>
      <c r="E8" s="294" t="s">
        <v>219</v>
      </c>
      <c r="F8" s="238"/>
      <c r="G8" s="203"/>
      <c r="H8" s="337"/>
      <c r="I8" s="334"/>
      <c r="J8" s="338">
        <v>3.5</v>
      </c>
      <c r="K8" s="339">
        <f>J8*K4</f>
        <v>33.25</v>
      </c>
      <c r="L8" s="202"/>
    </row>
    <row r="9" spans="2:12" ht="21">
      <c r="B9" s="293">
        <v>5</v>
      </c>
      <c r="C9" s="231" t="s">
        <v>222</v>
      </c>
      <c r="D9" s="294" t="s">
        <v>223</v>
      </c>
      <c r="E9" s="294" t="s">
        <v>29</v>
      </c>
      <c r="F9" s="238"/>
      <c r="G9" s="203"/>
      <c r="H9" s="333">
        <v>1.5</v>
      </c>
      <c r="I9" s="334">
        <f>H9*I4</f>
        <v>14.25</v>
      </c>
      <c r="J9" s="337"/>
      <c r="K9" s="339"/>
      <c r="L9" s="202"/>
    </row>
    <row r="10" spans="2:12" ht="15.75" customHeight="1">
      <c r="B10" s="293">
        <v>6</v>
      </c>
      <c r="C10" s="323" t="s">
        <v>226</v>
      </c>
      <c r="D10" s="323" t="s">
        <v>34</v>
      </c>
      <c r="E10" s="238"/>
      <c r="F10" s="238"/>
      <c r="G10" s="203"/>
      <c r="H10" s="337"/>
      <c r="I10" s="334"/>
      <c r="J10" s="337"/>
      <c r="K10" s="339"/>
      <c r="L10" s="202"/>
    </row>
    <row r="11" spans="2:12" ht="21">
      <c r="B11" s="302"/>
      <c r="C11" s="303" t="s">
        <v>228</v>
      </c>
      <c r="D11" s="303" t="s">
        <v>230</v>
      </c>
      <c r="E11" s="304"/>
      <c r="F11" s="304"/>
      <c r="G11" s="305"/>
      <c r="H11" s="341"/>
      <c r="I11" s="342"/>
      <c r="J11" s="342"/>
      <c r="K11" s="343"/>
      <c r="L11" s="202"/>
    </row>
    <row r="12" spans="2:12" ht="21" customHeight="1">
      <c r="B12" s="293">
        <v>7</v>
      </c>
      <c r="C12" s="231" t="s">
        <v>232</v>
      </c>
      <c r="D12" s="294" t="s">
        <v>37</v>
      </c>
      <c r="E12" s="294" t="s">
        <v>233</v>
      </c>
      <c r="F12" s="238"/>
      <c r="G12" s="203"/>
      <c r="H12" s="333">
        <v>0.6</v>
      </c>
      <c r="I12" s="334">
        <f>H12*I4</f>
        <v>5.7</v>
      </c>
      <c r="J12" s="334"/>
      <c r="K12" s="335"/>
      <c r="L12" s="202"/>
    </row>
    <row r="13" spans="2:12" ht="21.75">
      <c r="B13" s="293">
        <v>8</v>
      </c>
      <c r="C13" s="231" t="s">
        <v>237</v>
      </c>
      <c r="D13" s="294" t="s">
        <v>40</v>
      </c>
      <c r="E13" s="294" t="s">
        <v>298</v>
      </c>
      <c r="F13" s="238"/>
      <c r="G13" s="203"/>
      <c r="H13" s="333">
        <v>1</v>
      </c>
      <c r="I13" s="334">
        <f>H13*I4</f>
        <v>9.5</v>
      </c>
      <c r="J13" s="334"/>
      <c r="K13" s="335"/>
      <c r="L13" s="202"/>
    </row>
    <row r="14" spans="2:12" ht="21">
      <c r="B14" s="293">
        <v>9</v>
      </c>
      <c r="C14" s="231" t="s">
        <v>241</v>
      </c>
      <c r="D14" s="294" t="s">
        <v>242</v>
      </c>
      <c r="E14" s="294" t="s">
        <v>41</v>
      </c>
      <c r="F14" s="238"/>
      <c r="G14" s="203"/>
      <c r="H14" s="333">
        <v>1</v>
      </c>
      <c r="I14" s="334">
        <f>H14*I4</f>
        <v>9.5</v>
      </c>
      <c r="J14" s="334"/>
      <c r="K14" s="335"/>
      <c r="L14" s="202"/>
    </row>
    <row r="15" spans="2:12" ht="21">
      <c r="B15" s="626" t="s">
        <v>52</v>
      </c>
      <c r="C15" s="627"/>
      <c r="D15" s="627"/>
      <c r="E15" s="627"/>
      <c r="F15" s="627"/>
      <c r="G15" s="627"/>
      <c r="H15" s="189">
        <f>SUM(H5:H14)</f>
        <v>8.3999999999999986</v>
      </c>
      <c r="I15" s="344">
        <f>SUM(I5:I14)</f>
        <v>79.800000000000011</v>
      </c>
      <c r="J15" s="189">
        <f>SUM(J5:J14)</f>
        <v>3.5</v>
      </c>
      <c r="K15" s="353">
        <f>J15*K4</f>
        <v>33.25</v>
      </c>
      <c r="L15" s="202"/>
    </row>
    <row r="16" spans="2:12" ht="21">
      <c r="B16" s="626" t="s">
        <v>299</v>
      </c>
      <c r="C16" s="627"/>
      <c r="D16" s="627"/>
      <c r="E16" s="627"/>
      <c r="F16" s="627"/>
      <c r="G16" s="627"/>
      <c r="H16" s="189">
        <f>(20.5-H15)</f>
        <v>12.100000000000001</v>
      </c>
      <c r="I16" s="346">
        <f>H16*I4</f>
        <v>114.95000000000002</v>
      </c>
      <c r="J16" s="189">
        <f>20.5-J15</f>
        <v>17</v>
      </c>
      <c r="K16" s="354">
        <f>J16*K4</f>
        <v>161.5</v>
      </c>
      <c r="L16" s="202"/>
    </row>
    <row r="17" spans="2:17" ht="27" customHeight="1" thickBot="1">
      <c r="B17" s="628" t="s">
        <v>54</v>
      </c>
      <c r="C17" s="629"/>
      <c r="D17" s="629"/>
      <c r="E17" s="629"/>
      <c r="F17" s="629"/>
      <c r="G17" s="629"/>
      <c r="H17" s="348">
        <f>(H15+H16)-1</f>
        <v>19.5</v>
      </c>
      <c r="I17" s="349"/>
      <c r="J17" s="348">
        <f>(J15+J16)-1</f>
        <v>19.5</v>
      </c>
      <c r="K17" s="350"/>
      <c r="L17" s="202"/>
      <c r="Q17" s="5"/>
    </row>
    <row r="18" spans="2:17" ht="21.75" thickBot="1">
      <c r="B18" s="202"/>
      <c r="C18" s="202"/>
      <c r="D18" s="202"/>
      <c r="E18" s="202"/>
      <c r="F18" s="202"/>
      <c r="G18" s="202"/>
      <c r="H18" s="202"/>
      <c r="I18" s="247"/>
      <c r="J18" s="202"/>
      <c r="K18" s="202"/>
      <c r="L18" s="202"/>
    </row>
    <row r="19" spans="2:17" ht="21">
      <c r="B19" s="644" t="s">
        <v>313</v>
      </c>
      <c r="C19" s="645"/>
      <c r="D19" s="645"/>
      <c r="E19" s="645"/>
      <c r="F19" s="645"/>
      <c r="G19" s="645"/>
      <c r="H19" s="645"/>
      <c r="I19" s="645"/>
      <c r="J19" s="645"/>
      <c r="K19" s="645"/>
      <c r="L19" s="646"/>
    </row>
    <row r="20" spans="2:17" ht="63">
      <c r="B20" s="288" t="s">
        <v>1</v>
      </c>
      <c r="C20" s="218" t="s">
        <v>2</v>
      </c>
      <c r="D20" s="289" t="s">
        <v>3</v>
      </c>
      <c r="E20" s="289" t="s">
        <v>4</v>
      </c>
      <c r="F20" s="73" t="s">
        <v>5</v>
      </c>
      <c r="G20" s="290" t="s">
        <v>6</v>
      </c>
      <c r="H20" s="291" t="s">
        <v>7</v>
      </c>
      <c r="I20" s="63">
        <v>9.5</v>
      </c>
      <c r="J20" s="63" t="s">
        <v>301</v>
      </c>
      <c r="K20" s="292" t="s">
        <v>295</v>
      </c>
      <c r="L20" s="286">
        <v>9.5</v>
      </c>
    </row>
    <row r="21" spans="2:17" ht="21.75">
      <c r="B21" s="293">
        <v>1</v>
      </c>
      <c r="C21" s="231" t="s">
        <v>211</v>
      </c>
      <c r="D21" s="294" t="s">
        <v>104</v>
      </c>
      <c r="E21" s="294" t="s">
        <v>298</v>
      </c>
      <c r="F21" s="238"/>
      <c r="G21" s="203"/>
      <c r="H21" s="333">
        <v>1</v>
      </c>
      <c r="I21" s="334">
        <f>H21*I20</f>
        <v>9.5</v>
      </c>
      <c r="J21" s="332"/>
      <c r="K21" s="334"/>
      <c r="L21" s="335"/>
    </row>
    <row r="22" spans="2:17" ht="21">
      <c r="B22" s="297">
        <v>2</v>
      </c>
      <c r="C22" s="231" t="s">
        <v>212</v>
      </c>
      <c r="D22" s="294" t="s">
        <v>19</v>
      </c>
      <c r="E22" s="294" t="s">
        <v>29</v>
      </c>
      <c r="F22" s="238"/>
      <c r="G22" s="202"/>
      <c r="H22" s="333">
        <v>1.5</v>
      </c>
      <c r="I22" s="334">
        <f>H22*I20</f>
        <v>14.25</v>
      </c>
      <c r="J22" s="332"/>
      <c r="K22" s="334"/>
      <c r="L22" s="335"/>
    </row>
    <row r="23" spans="2:17" ht="17.25" customHeight="1">
      <c r="B23" s="293">
        <v>3</v>
      </c>
      <c r="C23" s="231" t="s">
        <v>215</v>
      </c>
      <c r="D23" s="294" t="s">
        <v>22</v>
      </c>
      <c r="E23" s="294" t="s">
        <v>35</v>
      </c>
      <c r="F23" s="238"/>
      <c r="G23" s="203"/>
      <c r="H23" s="356">
        <v>2</v>
      </c>
      <c r="I23" s="193">
        <f>H23*I20</f>
        <v>19</v>
      </c>
      <c r="J23" s="357">
        <v>1.5</v>
      </c>
      <c r="K23" s="334"/>
      <c r="L23" s="335"/>
    </row>
    <row r="24" spans="2:17" ht="19.5" customHeight="1">
      <c r="B24" s="293">
        <v>4</v>
      </c>
      <c r="C24" s="231" t="s">
        <v>217</v>
      </c>
      <c r="D24" s="294" t="s">
        <v>218</v>
      </c>
      <c r="E24" s="294" t="s">
        <v>219</v>
      </c>
      <c r="F24" s="238"/>
      <c r="G24" s="203"/>
      <c r="H24" s="337"/>
      <c r="I24" s="334"/>
      <c r="J24" s="332"/>
      <c r="K24" s="338">
        <v>3.5</v>
      </c>
      <c r="L24" s="358">
        <f>K24*L20</f>
        <v>33.25</v>
      </c>
    </row>
    <row r="25" spans="2:17" ht="21">
      <c r="B25" s="293">
        <v>5</v>
      </c>
      <c r="C25" s="231" t="s">
        <v>222</v>
      </c>
      <c r="D25" s="294" t="s">
        <v>261</v>
      </c>
      <c r="E25" s="294" t="s">
        <v>124</v>
      </c>
      <c r="F25" s="238"/>
      <c r="G25" s="203"/>
      <c r="H25" s="333">
        <v>1</v>
      </c>
      <c r="I25" s="334">
        <f>H25*I20</f>
        <v>9.5</v>
      </c>
      <c r="J25" s="332"/>
      <c r="K25" s="334"/>
      <c r="L25" s="335"/>
    </row>
    <row r="26" spans="2:17" ht="21">
      <c r="B26" s="293">
        <v>6</v>
      </c>
      <c r="C26" s="231" t="s">
        <v>226</v>
      </c>
      <c r="D26" s="294" t="s">
        <v>34</v>
      </c>
      <c r="E26" s="294" t="s">
        <v>38</v>
      </c>
      <c r="F26" s="238"/>
      <c r="G26" s="203"/>
      <c r="H26" s="333">
        <v>1.5</v>
      </c>
      <c r="I26" s="334">
        <f>H26*I20</f>
        <v>14.25</v>
      </c>
      <c r="J26" s="332"/>
      <c r="K26" s="334"/>
      <c r="L26" s="335"/>
    </row>
    <row r="27" spans="2:17" ht="21">
      <c r="B27" s="302"/>
      <c r="C27" s="303" t="s">
        <v>228</v>
      </c>
      <c r="D27" s="303" t="s">
        <v>230</v>
      </c>
      <c r="E27" s="304"/>
      <c r="F27" s="304"/>
      <c r="G27" s="305"/>
      <c r="H27" s="341"/>
      <c r="I27" s="342"/>
      <c r="J27" s="340"/>
      <c r="K27" s="342"/>
      <c r="L27" s="343"/>
    </row>
    <row r="28" spans="2:17" ht="21">
      <c r="B28" s="293">
        <v>7</v>
      </c>
      <c r="C28" s="231" t="s">
        <v>232</v>
      </c>
      <c r="D28" s="294" t="s">
        <v>37</v>
      </c>
      <c r="E28" s="294" t="s">
        <v>233</v>
      </c>
      <c r="F28" s="238"/>
      <c r="G28" s="203"/>
      <c r="H28" s="333">
        <v>0.6</v>
      </c>
      <c r="I28" s="334">
        <f>H28*I20</f>
        <v>5.7</v>
      </c>
      <c r="J28" s="332"/>
      <c r="K28" s="334"/>
      <c r="L28" s="335"/>
    </row>
    <row r="29" spans="2:17" ht="21.75">
      <c r="B29" s="293">
        <v>8</v>
      </c>
      <c r="C29" s="231" t="s">
        <v>237</v>
      </c>
      <c r="D29" s="294" t="s">
        <v>40</v>
      </c>
      <c r="E29" s="294" t="s">
        <v>302</v>
      </c>
      <c r="F29" s="238"/>
      <c r="G29" s="203"/>
      <c r="H29" s="333">
        <v>1</v>
      </c>
      <c r="I29" s="334">
        <f>H29*I20</f>
        <v>9.5</v>
      </c>
      <c r="J29" s="332"/>
      <c r="K29" s="334"/>
      <c r="L29" s="335"/>
    </row>
    <row r="30" spans="2:17" ht="21">
      <c r="B30" s="293">
        <v>9</v>
      </c>
      <c r="C30" s="231" t="s">
        <v>241</v>
      </c>
      <c r="D30" s="294" t="s">
        <v>242</v>
      </c>
      <c r="E30" s="294" t="s">
        <v>303</v>
      </c>
      <c r="F30" s="238"/>
      <c r="G30" s="298" t="s">
        <v>304</v>
      </c>
      <c r="H30" s="334"/>
      <c r="I30" s="337"/>
      <c r="J30" s="332"/>
      <c r="K30" s="334"/>
      <c r="L30" s="335"/>
    </row>
    <row r="31" spans="2:17" ht="21">
      <c r="B31" s="626" t="s">
        <v>52</v>
      </c>
      <c r="C31" s="627"/>
      <c r="D31" s="627"/>
      <c r="E31" s="627"/>
      <c r="F31" s="627"/>
      <c r="G31" s="627"/>
      <c r="H31" s="189">
        <f>SUM(H21:H30)</f>
        <v>8.6</v>
      </c>
      <c r="I31" s="344">
        <f>H31*I20</f>
        <v>81.7</v>
      </c>
      <c r="J31" s="359">
        <f>J23*I20</f>
        <v>14.25</v>
      </c>
      <c r="K31" s="189">
        <f>SUM(K21:K30)</f>
        <v>3.5</v>
      </c>
      <c r="L31" s="353">
        <f>K31*L20</f>
        <v>33.25</v>
      </c>
    </row>
    <row r="32" spans="2:17" ht="21">
      <c r="B32" s="626" t="s">
        <v>299</v>
      </c>
      <c r="C32" s="627"/>
      <c r="D32" s="627"/>
      <c r="E32" s="627"/>
      <c r="F32" s="627"/>
      <c r="G32" s="627"/>
      <c r="H32" s="189">
        <f>20.5-H31</f>
        <v>11.9</v>
      </c>
      <c r="I32" s="346">
        <f>H32*I20</f>
        <v>113.05</v>
      </c>
      <c r="J32" s="359">
        <f>(20.5*I20)-J31</f>
        <v>180.5</v>
      </c>
      <c r="K32" s="189">
        <f>20.5-K31</f>
        <v>17</v>
      </c>
      <c r="L32" s="354">
        <f>K32*L20</f>
        <v>161.5</v>
      </c>
    </row>
    <row r="33" spans="2:12" ht="21.75" thickBot="1">
      <c r="B33" s="628" t="s">
        <v>54</v>
      </c>
      <c r="C33" s="629"/>
      <c r="D33" s="629"/>
      <c r="E33" s="629"/>
      <c r="F33" s="629"/>
      <c r="G33" s="629"/>
      <c r="H33" s="348">
        <f>(H31+H32)-1</f>
        <v>19.5</v>
      </c>
      <c r="I33" s="349"/>
      <c r="J33" s="360">
        <f>(J31+J32)/I20 -1</f>
        <v>19.5</v>
      </c>
      <c r="K33" s="348">
        <f>(K31+K32)-1</f>
        <v>19.5</v>
      </c>
      <c r="L33" s="350"/>
    </row>
    <row r="34" spans="2:12" ht="21.75" thickBot="1">
      <c r="B34" s="202"/>
      <c r="C34" s="202"/>
      <c r="D34" s="202"/>
      <c r="E34" s="202"/>
      <c r="F34" s="202"/>
      <c r="G34" s="202"/>
      <c r="H34" s="202"/>
      <c r="I34" s="247"/>
      <c r="J34" s="202"/>
      <c r="K34" s="202"/>
      <c r="L34" s="202"/>
    </row>
    <row r="35" spans="2:12" ht="21">
      <c r="B35" s="623" t="s">
        <v>314</v>
      </c>
      <c r="C35" s="624"/>
      <c r="D35" s="624"/>
      <c r="E35" s="624"/>
      <c r="F35" s="624"/>
      <c r="G35" s="624"/>
      <c r="H35" s="624"/>
      <c r="I35" s="625"/>
      <c r="J35" s="202"/>
      <c r="K35" s="202"/>
      <c r="L35" s="202"/>
    </row>
    <row r="36" spans="2:12" ht="63">
      <c r="B36" s="288" t="s">
        <v>1</v>
      </c>
      <c r="C36" s="218" t="s">
        <v>2</v>
      </c>
      <c r="D36" s="289" t="s">
        <v>3</v>
      </c>
      <c r="E36" s="289" t="s">
        <v>4</v>
      </c>
      <c r="F36" s="73" t="s">
        <v>5</v>
      </c>
      <c r="G36" s="290" t="s">
        <v>6</v>
      </c>
      <c r="H36" s="291" t="s">
        <v>7</v>
      </c>
      <c r="I36" s="286">
        <v>1</v>
      </c>
      <c r="J36" s="202"/>
      <c r="K36" s="202"/>
      <c r="L36" s="202"/>
    </row>
    <row r="37" spans="2:12" ht="21">
      <c r="B37" s="293">
        <v>1</v>
      </c>
      <c r="C37" s="231" t="s">
        <v>211</v>
      </c>
      <c r="D37" s="294" t="s">
        <v>104</v>
      </c>
      <c r="E37" s="294" t="s">
        <v>38</v>
      </c>
      <c r="F37" s="238"/>
      <c r="G37" s="203"/>
      <c r="H37" s="333">
        <v>2.5</v>
      </c>
      <c r="I37" s="351">
        <f>H37*I36</f>
        <v>2.5</v>
      </c>
      <c r="J37" s="202"/>
      <c r="K37" s="202"/>
      <c r="L37" s="202"/>
    </row>
    <row r="38" spans="2:12" ht="21">
      <c r="B38" s="297">
        <v>2</v>
      </c>
      <c r="C38" s="231" t="s">
        <v>212</v>
      </c>
      <c r="D38" s="294" t="s">
        <v>19</v>
      </c>
      <c r="E38" s="294" t="s">
        <v>296</v>
      </c>
      <c r="F38" s="238"/>
      <c r="G38" s="319" t="s">
        <v>297</v>
      </c>
      <c r="H38" s="337"/>
      <c r="I38" s="351"/>
      <c r="J38" s="202"/>
      <c r="K38" s="202"/>
      <c r="L38" s="202"/>
    </row>
    <row r="39" spans="2:12" ht="21">
      <c r="B39" s="293">
        <v>3</v>
      </c>
      <c r="C39" s="231" t="s">
        <v>215</v>
      </c>
      <c r="D39" s="294" t="s">
        <v>22</v>
      </c>
      <c r="E39" s="294" t="s">
        <v>41</v>
      </c>
      <c r="F39" s="238"/>
      <c r="G39" s="203"/>
      <c r="H39" s="333">
        <v>1.5</v>
      </c>
      <c r="I39" s="351">
        <f>H39*I36</f>
        <v>1.5</v>
      </c>
      <c r="J39" s="202"/>
      <c r="K39" s="202"/>
      <c r="L39" s="202"/>
    </row>
    <row r="40" spans="2:12" ht="21.75">
      <c r="B40" s="293">
        <v>4</v>
      </c>
      <c r="C40" s="231" t="s">
        <v>217</v>
      </c>
      <c r="D40" s="294" t="s">
        <v>258</v>
      </c>
      <c r="E40" s="294" t="s">
        <v>298</v>
      </c>
      <c r="F40" s="238"/>
      <c r="G40" s="203"/>
      <c r="H40" s="333">
        <v>1.2</v>
      </c>
      <c r="I40" s="351">
        <f>H40*I36</f>
        <v>1.2</v>
      </c>
      <c r="J40" s="202"/>
      <c r="K40" s="202"/>
      <c r="L40" s="202"/>
    </row>
    <row r="41" spans="2:12" ht="21">
      <c r="B41" s="293">
        <v>5</v>
      </c>
      <c r="C41" s="231" t="s">
        <v>222</v>
      </c>
      <c r="D41" s="294" t="s">
        <v>223</v>
      </c>
      <c r="E41" s="294" t="s">
        <v>266</v>
      </c>
      <c r="F41" s="238"/>
      <c r="G41" s="203"/>
      <c r="H41" s="333">
        <v>2</v>
      </c>
      <c r="I41" s="351">
        <f>H41*I36</f>
        <v>2</v>
      </c>
      <c r="J41" s="202"/>
      <c r="K41" s="202"/>
      <c r="L41" s="202"/>
    </row>
    <row r="42" spans="2:12" ht="21">
      <c r="B42" s="293">
        <v>6</v>
      </c>
      <c r="C42" s="231" t="s">
        <v>226</v>
      </c>
      <c r="D42" s="294" t="s">
        <v>34</v>
      </c>
      <c r="E42" s="294" t="s">
        <v>281</v>
      </c>
      <c r="F42" s="238"/>
      <c r="G42" s="203"/>
      <c r="H42" s="333">
        <v>2.5</v>
      </c>
      <c r="I42" s="351">
        <f>H42*I36</f>
        <v>2.5</v>
      </c>
      <c r="J42" s="202"/>
      <c r="K42" s="202"/>
      <c r="L42" s="202"/>
    </row>
    <row r="43" spans="2:12" ht="21">
      <c r="B43" s="297">
        <v>7</v>
      </c>
      <c r="C43" s="237" t="s">
        <v>228</v>
      </c>
      <c r="D43" s="294" t="s">
        <v>230</v>
      </c>
      <c r="E43" s="294" t="s">
        <v>48</v>
      </c>
      <c r="F43" s="304"/>
      <c r="G43" s="305"/>
      <c r="H43" s="352">
        <v>1.5</v>
      </c>
      <c r="I43" s="351">
        <f>H43*I36</f>
        <v>1.5</v>
      </c>
      <c r="J43" s="202"/>
      <c r="K43" s="202"/>
      <c r="L43" s="202"/>
    </row>
    <row r="44" spans="2:12" ht="21">
      <c r="B44" s="293">
        <v>8</v>
      </c>
      <c r="C44" s="231" t="s">
        <v>232</v>
      </c>
      <c r="D44" s="294" t="s">
        <v>37</v>
      </c>
      <c r="E44" s="294" t="s">
        <v>29</v>
      </c>
      <c r="F44" s="238"/>
      <c r="G44" s="203"/>
      <c r="H44" s="333">
        <v>0.5</v>
      </c>
      <c r="I44" s="351">
        <f>H44*I36</f>
        <v>0.5</v>
      </c>
      <c r="J44" s="202"/>
      <c r="K44" s="202"/>
      <c r="L44" s="202"/>
    </row>
    <row r="45" spans="2:12" ht="21.75">
      <c r="B45" s="293">
        <v>9</v>
      </c>
      <c r="C45" s="231" t="s">
        <v>237</v>
      </c>
      <c r="D45" s="294" t="s">
        <v>40</v>
      </c>
      <c r="E45" s="294" t="s">
        <v>302</v>
      </c>
      <c r="F45" s="238"/>
      <c r="G45" s="203"/>
      <c r="H45" s="333">
        <v>1</v>
      </c>
      <c r="I45" s="351">
        <f>H45*I36</f>
        <v>1</v>
      </c>
      <c r="J45" s="202"/>
      <c r="K45" s="202"/>
      <c r="L45" s="202"/>
    </row>
    <row r="46" spans="2:12" ht="21">
      <c r="B46" s="293">
        <v>10</v>
      </c>
      <c r="C46" s="231" t="s">
        <v>241</v>
      </c>
      <c r="D46" s="294" t="s">
        <v>242</v>
      </c>
      <c r="E46" s="294" t="s">
        <v>20</v>
      </c>
      <c r="F46" s="238"/>
      <c r="G46" s="203"/>
      <c r="H46" s="333">
        <v>1.8</v>
      </c>
      <c r="I46" s="351">
        <f>H46*I36</f>
        <v>1.8</v>
      </c>
      <c r="J46" s="202"/>
      <c r="K46" s="202"/>
      <c r="L46" s="202"/>
    </row>
    <row r="47" spans="2:12" ht="21">
      <c r="B47" s="626" t="s">
        <v>52</v>
      </c>
      <c r="C47" s="627"/>
      <c r="D47" s="627"/>
      <c r="E47" s="627"/>
      <c r="F47" s="627"/>
      <c r="G47" s="627"/>
      <c r="H47" s="189">
        <f>SUM(H37:H46)</f>
        <v>14.5</v>
      </c>
      <c r="I47" s="353">
        <f>H47*I36</f>
        <v>14.5</v>
      </c>
      <c r="J47" s="202"/>
      <c r="K47" s="202"/>
      <c r="L47" s="202"/>
    </row>
    <row r="48" spans="2:12" ht="21">
      <c r="B48" s="626" t="s">
        <v>299</v>
      </c>
      <c r="C48" s="627"/>
      <c r="D48" s="627"/>
      <c r="E48" s="627"/>
      <c r="F48" s="627"/>
      <c r="G48" s="627"/>
      <c r="H48" s="189">
        <f>20.5-H47</f>
        <v>6</v>
      </c>
      <c r="I48" s="354">
        <f>H48*I36</f>
        <v>6</v>
      </c>
      <c r="J48" s="202"/>
      <c r="K48" s="202"/>
      <c r="L48" s="202"/>
    </row>
    <row r="49" spans="2:12" ht="21.75" thickBot="1">
      <c r="B49" s="628" t="s">
        <v>54</v>
      </c>
      <c r="C49" s="629"/>
      <c r="D49" s="629"/>
      <c r="E49" s="629"/>
      <c r="F49" s="629"/>
      <c r="G49" s="629"/>
      <c r="H49" s="348">
        <f>(H47+H48)-1</f>
        <v>19.5</v>
      </c>
      <c r="I49" s="355"/>
      <c r="J49" s="202"/>
      <c r="K49" s="202"/>
      <c r="L49" s="202"/>
    </row>
    <row r="50" spans="2:12" ht="21.75" thickBot="1">
      <c r="B50" s="202"/>
      <c r="C50" s="202"/>
      <c r="D50" s="202"/>
      <c r="E50" s="202"/>
      <c r="F50" s="202"/>
      <c r="G50" s="202"/>
      <c r="H50" s="202"/>
      <c r="I50" s="247"/>
      <c r="J50" s="202"/>
      <c r="K50" s="202"/>
      <c r="L50" s="202"/>
    </row>
    <row r="51" spans="2:12" ht="21.75">
      <c r="B51" s="623" t="s">
        <v>315</v>
      </c>
      <c r="C51" s="624"/>
      <c r="D51" s="624"/>
      <c r="E51" s="624"/>
      <c r="F51" s="624"/>
      <c r="G51" s="624"/>
      <c r="H51" s="624"/>
      <c r="I51" s="624"/>
      <c r="J51" s="624"/>
      <c r="K51" s="625"/>
      <c r="L51" s="202"/>
    </row>
    <row r="52" spans="2:12" ht="63">
      <c r="B52" s="288" t="s">
        <v>1</v>
      </c>
      <c r="C52" s="218" t="s">
        <v>2</v>
      </c>
      <c r="D52" s="289" t="s">
        <v>3</v>
      </c>
      <c r="E52" s="289" t="s">
        <v>4</v>
      </c>
      <c r="F52" s="73" t="s">
        <v>5</v>
      </c>
      <c r="G52" s="290" t="s">
        <v>6</v>
      </c>
      <c r="H52" s="291" t="s">
        <v>7</v>
      </c>
      <c r="I52" s="63">
        <v>9.5</v>
      </c>
      <c r="J52" s="292" t="s">
        <v>295</v>
      </c>
      <c r="K52" s="286">
        <v>9.5</v>
      </c>
      <c r="L52" s="202"/>
    </row>
    <row r="53" spans="2:12" ht="21">
      <c r="B53" s="293">
        <v>1</v>
      </c>
      <c r="C53" s="231" t="s">
        <v>211</v>
      </c>
      <c r="D53" s="294" t="s">
        <v>104</v>
      </c>
      <c r="E53" s="294" t="s">
        <v>38</v>
      </c>
      <c r="F53" s="238"/>
      <c r="G53" s="332"/>
      <c r="H53" s="333">
        <v>2.5</v>
      </c>
      <c r="I53" s="334">
        <f>H53*I52</f>
        <v>23.75</v>
      </c>
      <c r="J53" s="334"/>
      <c r="K53" s="335"/>
      <c r="L53" s="202"/>
    </row>
    <row r="54" spans="2:12" ht="21">
      <c r="B54" s="297">
        <v>2</v>
      </c>
      <c r="C54" s="231" t="s">
        <v>212</v>
      </c>
      <c r="D54" s="294" t="s">
        <v>19</v>
      </c>
      <c r="E54" s="294" t="s">
        <v>296</v>
      </c>
      <c r="F54" s="238"/>
      <c r="G54" s="336" t="s">
        <v>297</v>
      </c>
      <c r="H54" s="337"/>
      <c r="I54" s="337"/>
      <c r="J54" s="334"/>
      <c r="K54" s="335"/>
      <c r="L54" s="202"/>
    </row>
    <row r="55" spans="2:12" ht="21">
      <c r="B55" s="293">
        <v>3</v>
      </c>
      <c r="C55" s="231" t="s">
        <v>215</v>
      </c>
      <c r="D55" s="294" t="s">
        <v>22</v>
      </c>
      <c r="E55" s="294" t="s">
        <v>124</v>
      </c>
      <c r="F55" s="238"/>
      <c r="G55" s="332"/>
      <c r="H55" s="333">
        <v>1.5</v>
      </c>
      <c r="I55" s="334">
        <f>H55*I52</f>
        <v>14.25</v>
      </c>
      <c r="J55" s="334"/>
      <c r="K55" s="335"/>
      <c r="L55" s="202"/>
    </row>
    <row r="56" spans="2:12" ht="21">
      <c r="B56" s="293">
        <v>4</v>
      </c>
      <c r="C56" s="231" t="s">
        <v>217</v>
      </c>
      <c r="D56" s="294" t="s">
        <v>218</v>
      </c>
      <c r="E56" s="294" t="s">
        <v>284</v>
      </c>
      <c r="F56" s="238"/>
      <c r="G56" s="647" t="s">
        <v>316</v>
      </c>
      <c r="H56" s="648"/>
      <c r="I56" s="648"/>
      <c r="J56" s="648"/>
      <c r="K56" s="649"/>
      <c r="L56" s="202"/>
    </row>
    <row r="57" spans="2:12" ht="21.75">
      <c r="B57" s="293">
        <v>5</v>
      </c>
      <c r="C57" s="231" t="s">
        <v>222</v>
      </c>
      <c r="D57" s="294" t="s">
        <v>223</v>
      </c>
      <c r="E57" s="294" t="s">
        <v>308</v>
      </c>
      <c r="F57" s="238"/>
      <c r="G57" s="332"/>
      <c r="H57" s="337"/>
      <c r="I57" s="334">
        <f>H57*I52</f>
        <v>0</v>
      </c>
      <c r="J57" s="338">
        <v>2.5</v>
      </c>
      <c r="K57" s="339">
        <f>J57*K52</f>
        <v>23.75</v>
      </c>
      <c r="L57" s="202"/>
    </row>
    <row r="58" spans="2:12" ht="21.75">
      <c r="B58" s="293">
        <v>6</v>
      </c>
      <c r="C58" s="231" t="s">
        <v>226</v>
      </c>
      <c r="D58" s="294" t="s">
        <v>34</v>
      </c>
      <c r="E58" s="294" t="s">
        <v>298</v>
      </c>
      <c r="F58" s="238"/>
      <c r="G58" s="332"/>
      <c r="H58" s="333">
        <v>1</v>
      </c>
      <c r="I58" s="334">
        <f>H58*I52</f>
        <v>9.5</v>
      </c>
      <c r="J58" s="334"/>
      <c r="K58" s="335"/>
      <c r="L58" s="202"/>
    </row>
    <row r="59" spans="2:12" ht="21">
      <c r="B59" s="302"/>
      <c r="C59" s="303" t="s">
        <v>228</v>
      </c>
      <c r="D59" s="303" t="s">
        <v>230</v>
      </c>
      <c r="E59" s="304"/>
      <c r="F59" s="304"/>
      <c r="G59" s="340"/>
      <c r="H59" s="341"/>
      <c r="I59" s="341"/>
      <c r="J59" s="342"/>
      <c r="K59" s="343"/>
      <c r="L59" s="202"/>
    </row>
    <row r="60" spans="2:12" ht="21.75">
      <c r="B60" s="293">
        <v>7</v>
      </c>
      <c r="C60" s="231" t="s">
        <v>232</v>
      </c>
      <c r="D60" s="294" t="s">
        <v>37</v>
      </c>
      <c r="E60" s="294" t="s">
        <v>307</v>
      </c>
      <c r="F60" s="238"/>
      <c r="G60" s="332"/>
      <c r="H60" s="337"/>
      <c r="I60" s="337"/>
      <c r="J60" s="338">
        <v>1.1000000000000001</v>
      </c>
      <c r="K60" s="339">
        <f>J60*K52</f>
        <v>10.450000000000001</v>
      </c>
      <c r="L60" s="202"/>
    </row>
    <row r="61" spans="2:12" ht="21">
      <c r="B61" s="293">
        <v>8</v>
      </c>
      <c r="C61" s="231" t="s">
        <v>237</v>
      </c>
      <c r="D61" s="294" t="s">
        <v>290</v>
      </c>
      <c r="E61" s="294" t="s">
        <v>48</v>
      </c>
      <c r="F61" s="238"/>
      <c r="G61" s="332"/>
      <c r="H61" s="333">
        <v>2</v>
      </c>
      <c r="I61" s="334">
        <f>H61*I52</f>
        <v>19</v>
      </c>
      <c r="J61" s="337"/>
      <c r="K61" s="339"/>
      <c r="L61" s="202"/>
    </row>
    <row r="62" spans="2:12" ht="21">
      <c r="B62" s="293">
        <v>9</v>
      </c>
      <c r="C62" s="231" t="s">
        <v>241</v>
      </c>
      <c r="D62" s="294" t="s">
        <v>242</v>
      </c>
      <c r="E62" s="294" t="s">
        <v>292</v>
      </c>
      <c r="F62" s="238"/>
      <c r="G62" s="332"/>
      <c r="H62" s="333">
        <v>1.8</v>
      </c>
      <c r="I62" s="334">
        <f>H62*I52</f>
        <v>17.100000000000001</v>
      </c>
      <c r="J62" s="334"/>
      <c r="K62" s="335"/>
      <c r="L62" s="202"/>
    </row>
    <row r="63" spans="2:12" ht="21">
      <c r="B63" s="626" t="s">
        <v>52</v>
      </c>
      <c r="C63" s="627"/>
      <c r="D63" s="627"/>
      <c r="E63" s="627"/>
      <c r="F63" s="627"/>
      <c r="G63" s="627"/>
      <c r="H63" s="189">
        <f>SUM(H53:H62)</f>
        <v>8.8000000000000007</v>
      </c>
      <c r="I63" s="344">
        <f>H63*I52</f>
        <v>83.600000000000009</v>
      </c>
      <c r="J63" s="189">
        <f>SUM(J53:J62)</f>
        <v>3.6</v>
      </c>
      <c r="K63" s="345">
        <f>J63*K52</f>
        <v>34.200000000000003</v>
      </c>
      <c r="L63" s="202"/>
    </row>
    <row r="64" spans="2:12" ht="21">
      <c r="B64" s="626" t="s">
        <v>299</v>
      </c>
      <c r="C64" s="627"/>
      <c r="D64" s="627"/>
      <c r="E64" s="627"/>
      <c r="F64" s="627"/>
      <c r="G64" s="627"/>
      <c r="H64" s="189">
        <f>20.5-H63</f>
        <v>11.7</v>
      </c>
      <c r="I64" s="346">
        <f>H64*I52</f>
        <v>111.14999999999999</v>
      </c>
      <c r="J64" s="189">
        <f>20.5-J63</f>
        <v>16.899999999999999</v>
      </c>
      <c r="K64" s="347">
        <f>J64*K52</f>
        <v>160.54999999999998</v>
      </c>
      <c r="L64" s="202"/>
    </row>
    <row r="65" spans="2:12" ht="21.75" thickBot="1">
      <c r="B65" s="628" t="s">
        <v>54</v>
      </c>
      <c r="C65" s="629"/>
      <c r="D65" s="629"/>
      <c r="E65" s="629"/>
      <c r="F65" s="629"/>
      <c r="G65" s="629"/>
      <c r="H65" s="348">
        <f>(H63+H64)-1</f>
        <v>19.5</v>
      </c>
      <c r="I65" s="349"/>
      <c r="J65" s="348">
        <f>(J63+J64)-1</f>
        <v>19.5</v>
      </c>
      <c r="K65" s="350"/>
      <c r="L65" s="202"/>
    </row>
  </sheetData>
  <mergeCells count="17">
    <mergeCell ref="B49:G49"/>
    <mergeCell ref="B3:K3"/>
    <mergeCell ref="B15:G15"/>
    <mergeCell ref="B16:G16"/>
    <mergeCell ref="B17:G17"/>
    <mergeCell ref="B19:L19"/>
    <mergeCell ref="B31:G31"/>
    <mergeCell ref="B32:G32"/>
    <mergeCell ref="B33:G33"/>
    <mergeCell ref="B35:I35"/>
    <mergeCell ref="B47:G47"/>
    <mergeCell ref="B48:G48"/>
    <mergeCell ref="B51:K51"/>
    <mergeCell ref="B63:G63"/>
    <mergeCell ref="B64:G64"/>
    <mergeCell ref="B65:G65"/>
    <mergeCell ref="G56:K56"/>
  </mergeCells>
  <pageMargins left="0.7" right="0.7" top="0.75" bottom="0.75" header="0.3" footer="0.3"/>
  <pageSetup scale="4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F3A-B8F5-4DB0-A551-1F3F9E075A5B}">
  <sheetPr>
    <pageSetUpPr fitToPage="1"/>
  </sheetPr>
  <dimension ref="B1:AC104"/>
  <sheetViews>
    <sheetView tabSelected="1" zoomScale="40" zoomScaleNormal="40" workbookViewId="0">
      <pane xSplit="4" ySplit="2" topLeftCell="E13" activePane="bottomRight" state="frozen"/>
      <selection pane="topRight" activeCell="C1" sqref="C1"/>
      <selection pane="bottomLeft" activeCell="A3" sqref="A3"/>
      <selection pane="bottomRight" activeCell="AD15" sqref="AD15"/>
    </sheetView>
  </sheetViews>
  <sheetFormatPr defaultColWidth="10.875" defaultRowHeight="15.75"/>
  <cols>
    <col min="1" max="1" width="6" style="380" customWidth="1"/>
    <col min="2" max="2" width="7.125" style="380" customWidth="1"/>
    <col min="3" max="3" width="10" style="380" customWidth="1"/>
    <col min="4" max="4" width="31.5" style="380" customWidth="1"/>
    <col min="5" max="5" width="26.375" style="386" customWidth="1"/>
    <col min="6" max="6" width="17.5" style="386" customWidth="1"/>
    <col min="7" max="7" width="23" style="385" customWidth="1"/>
    <col min="8" max="8" width="12.125" style="380" customWidth="1"/>
    <col min="9" max="9" width="8.75" style="384" customWidth="1"/>
    <col min="10" max="10" width="16.5" style="384" customWidth="1"/>
    <col min="11" max="11" width="13" style="380" customWidth="1"/>
    <col min="12" max="12" width="20" style="380" customWidth="1"/>
    <col min="13" max="13" width="13" style="380" customWidth="1"/>
    <col min="14" max="14" width="19.25" style="383" customWidth="1"/>
    <col min="15" max="15" width="12" style="382" customWidth="1"/>
    <col min="16" max="16" width="15.125" style="382" customWidth="1"/>
    <col min="17" max="17" width="16.625" style="380" customWidth="1"/>
    <col min="18" max="18" width="22.125" style="380" customWidth="1"/>
    <col min="19" max="19" width="12.25" style="380" customWidth="1"/>
    <col min="20" max="20" width="8.875" style="381" customWidth="1"/>
    <col min="21" max="21" width="31.875" style="380" customWidth="1"/>
    <col min="22" max="22" width="43.25" style="380" customWidth="1"/>
    <col min="23" max="23" width="20.125" style="380" customWidth="1"/>
    <col min="24" max="16384" width="10.875" style="380"/>
  </cols>
  <sheetData>
    <row r="1" spans="2:25" ht="30" thickBot="1">
      <c r="B1" s="514" t="s">
        <v>417</v>
      </c>
      <c r="C1" s="514"/>
      <c r="E1" s="380"/>
      <c r="H1" s="400" t="s">
        <v>56</v>
      </c>
      <c r="Q1" s="618" t="s">
        <v>317</v>
      </c>
      <c r="R1" s="618"/>
      <c r="S1" s="400"/>
    </row>
    <row r="2" spans="2:25" ht="90.75" customHeight="1">
      <c r="B2" s="417" t="s">
        <v>1</v>
      </c>
      <c r="C2" s="418" t="s">
        <v>57</v>
      </c>
      <c r="D2" s="418" t="s">
        <v>3</v>
      </c>
      <c r="E2" s="419" t="s">
        <v>4</v>
      </c>
      <c r="F2" s="419" t="s">
        <v>5</v>
      </c>
      <c r="G2" s="419" t="s">
        <v>368</v>
      </c>
      <c r="H2" s="420" t="s">
        <v>62</v>
      </c>
      <c r="I2" s="418">
        <v>29</v>
      </c>
      <c r="J2" s="421" t="s">
        <v>318</v>
      </c>
      <c r="K2" s="422" t="s">
        <v>319</v>
      </c>
      <c r="L2" s="515" t="s">
        <v>359</v>
      </c>
      <c r="M2" s="418">
        <v>29</v>
      </c>
      <c r="N2" s="423" t="s">
        <v>66</v>
      </c>
      <c r="O2" s="419">
        <v>29</v>
      </c>
      <c r="P2" s="424" t="s">
        <v>320</v>
      </c>
      <c r="Q2" s="506" t="s">
        <v>67</v>
      </c>
      <c r="R2" s="507" t="s">
        <v>321</v>
      </c>
      <c r="S2" s="425">
        <v>29</v>
      </c>
      <c r="X2" s="405"/>
      <c r="Y2" s="405"/>
    </row>
    <row r="3" spans="2:25" ht="23.25" customHeight="1">
      <c r="B3" s="573"/>
      <c r="C3" s="427" t="s">
        <v>382</v>
      </c>
      <c r="D3" s="572" t="s">
        <v>383</v>
      </c>
      <c r="E3" s="574"/>
      <c r="F3" s="574"/>
      <c r="G3" s="574"/>
      <c r="H3" s="575"/>
      <c r="I3" s="575"/>
      <c r="J3" s="576"/>
      <c r="K3" s="576"/>
      <c r="L3" s="577"/>
      <c r="M3" s="575"/>
      <c r="N3" s="577"/>
      <c r="O3" s="574"/>
      <c r="P3" s="578"/>
      <c r="Q3" s="579"/>
      <c r="R3" s="580"/>
      <c r="S3" s="581"/>
      <c r="U3" s="381"/>
      <c r="V3" s="381"/>
      <c r="W3" s="381"/>
      <c r="X3" s="405"/>
      <c r="Y3" s="405"/>
    </row>
    <row r="4" spans="2:25" ht="24.75" customHeight="1">
      <c r="B4" s="426">
        <v>1</v>
      </c>
      <c r="C4" s="427" t="s">
        <v>8</v>
      </c>
      <c r="D4" s="428" t="s">
        <v>71</v>
      </c>
      <c r="E4" s="428" t="s">
        <v>72</v>
      </c>
      <c r="F4" s="429" t="s">
        <v>322</v>
      </c>
      <c r="G4" s="536">
        <v>1</v>
      </c>
      <c r="H4" s="431"/>
      <c r="I4" s="427"/>
      <c r="J4" s="427"/>
      <c r="K4" s="430"/>
      <c r="L4" s="430"/>
      <c r="M4" s="430"/>
      <c r="N4" s="432">
        <v>1.2</v>
      </c>
      <c r="O4" s="433">
        <f>N4*O2</f>
        <v>34.799999999999997</v>
      </c>
      <c r="P4" s="434"/>
      <c r="Q4" s="435"/>
      <c r="R4" s="427"/>
      <c r="S4" s="464"/>
      <c r="U4" s="512" t="s">
        <v>99</v>
      </c>
      <c r="V4" s="508"/>
      <c r="W4" s="401"/>
      <c r="X4" s="405"/>
      <c r="Y4" s="405"/>
    </row>
    <row r="5" spans="2:25" ht="19.5" customHeight="1">
      <c r="B5" s="426"/>
      <c r="C5" s="427" t="s">
        <v>208</v>
      </c>
      <c r="D5" s="572" t="s">
        <v>381</v>
      </c>
      <c r="E5" s="520"/>
      <c r="F5" s="429"/>
      <c r="G5" s="566"/>
      <c r="H5" s="431"/>
      <c r="I5" s="427"/>
      <c r="J5" s="427"/>
      <c r="K5" s="430"/>
      <c r="L5" s="430"/>
      <c r="M5" s="430"/>
      <c r="N5" s="435"/>
      <c r="O5" s="450"/>
      <c r="P5" s="434"/>
      <c r="Q5" s="435"/>
      <c r="R5" s="427"/>
      <c r="S5" s="464"/>
      <c r="U5" s="512" t="s">
        <v>102</v>
      </c>
      <c r="V5" s="508"/>
      <c r="W5" s="401"/>
      <c r="X5" s="405"/>
      <c r="Y5" s="405"/>
    </row>
    <row r="6" spans="2:25" ht="19.5" customHeight="1">
      <c r="B6" s="426"/>
      <c r="C6" s="427" t="s">
        <v>77</v>
      </c>
      <c r="D6" s="531" t="s">
        <v>9</v>
      </c>
      <c r="E6" s="531"/>
      <c r="F6" s="438"/>
      <c r="G6" s="537"/>
      <c r="H6" s="431"/>
      <c r="I6" s="427"/>
      <c r="J6" s="427"/>
      <c r="K6" s="430"/>
      <c r="L6" s="430"/>
      <c r="M6" s="430"/>
      <c r="N6" s="435"/>
      <c r="O6" s="450"/>
      <c r="P6" s="434"/>
      <c r="Q6" s="435"/>
      <c r="R6" s="439"/>
      <c r="S6" s="464"/>
      <c r="T6" s="380"/>
      <c r="U6" s="512" t="s">
        <v>363</v>
      </c>
      <c r="V6" s="508"/>
      <c r="W6" s="401"/>
      <c r="X6" s="405"/>
      <c r="Y6" s="405"/>
    </row>
    <row r="7" spans="2:25" ht="22.5" customHeight="1">
      <c r="B7" s="426">
        <v>2</v>
      </c>
      <c r="C7" s="427" t="s">
        <v>81</v>
      </c>
      <c r="D7" s="440" t="s">
        <v>82</v>
      </c>
      <c r="E7" s="441" t="s">
        <v>83</v>
      </c>
      <c r="F7" s="429" t="s">
        <v>323</v>
      </c>
      <c r="G7" s="546">
        <v>2</v>
      </c>
      <c r="H7" s="431"/>
      <c r="I7" s="427"/>
      <c r="J7" s="427"/>
      <c r="K7" s="430"/>
      <c r="L7" s="430"/>
      <c r="M7" s="430"/>
      <c r="N7" s="449"/>
      <c r="O7" s="450"/>
      <c r="P7" s="434"/>
      <c r="Q7" s="443"/>
      <c r="R7" s="444">
        <v>0.8</v>
      </c>
      <c r="S7" s="436">
        <f>R7*S2</f>
        <v>23.200000000000003</v>
      </c>
      <c r="T7" s="380"/>
      <c r="U7" s="508"/>
      <c r="V7" s="508"/>
      <c r="W7" s="401"/>
      <c r="X7" s="405"/>
      <c r="Y7" s="405"/>
    </row>
    <row r="8" spans="2:25" ht="24.75" customHeight="1">
      <c r="B8" s="426">
        <v>3</v>
      </c>
      <c r="C8" s="427" t="s">
        <v>86</v>
      </c>
      <c r="D8" s="428" t="s">
        <v>87</v>
      </c>
      <c r="E8" s="428" t="s">
        <v>88</v>
      </c>
      <c r="F8" s="429" t="s">
        <v>324</v>
      </c>
      <c r="G8" s="538">
        <v>2</v>
      </c>
      <c r="H8" s="431"/>
      <c r="I8" s="427"/>
      <c r="J8" s="427"/>
      <c r="K8" s="446"/>
      <c r="L8" s="534">
        <v>1.8</v>
      </c>
      <c r="M8" s="519">
        <f>M2*L8</f>
        <v>52.2</v>
      </c>
      <c r="N8" s="449"/>
      <c r="O8" s="450"/>
      <c r="P8" s="434"/>
      <c r="Q8" s="435"/>
      <c r="R8" s="439"/>
      <c r="S8" s="464"/>
      <c r="T8" s="380"/>
      <c r="U8" s="513" t="s">
        <v>327</v>
      </c>
      <c r="V8" s="509"/>
      <c r="W8" s="406"/>
      <c r="X8" s="405"/>
      <c r="Y8" s="405"/>
    </row>
    <row r="9" spans="2:25" ht="22.5" customHeight="1">
      <c r="B9" s="426">
        <v>4</v>
      </c>
      <c r="C9" s="427" t="s">
        <v>91</v>
      </c>
      <c r="D9" s="437" t="s">
        <v>92</v>
      </c>
      <c r="E9" s="447" t="s">
        <v>325</v>
      </c>
      <c r="F9" s="429" t="s">
        <v>326</v>
      </c>
      <c r="G9" s="539">
        <v>2</v>
      </c>
      <c r="H9" s="431"/>
      <c r="I9" s="427"/>
      <c r="J9" s="427"/>
      <c r="K9" s="446"/>
      <c r="L9" s="446"/>
      <c r="M9" s="446"/>
      <c r="N9" s="533">
        <v>0.5</v>
      </c>
      <c r="O9" s="433">
        <f>N9*O2</f>
        <v>14.5</v>
      </c>
      <c r="P9" s="434"/>
      <c r="Q9" s="443"/>
      <c r="R9" s="448">
        <v>0.1</v>
      </c>
      <c r="S9" s="436">
        <f>R9*S2</f>
        <v>2.9000000000000004</v>
      </c>
      <c r="T9" s="380"/>
      <c r="W9" s="401"/>
      <c r="X9" s="405"/>
      <c r="Y9" s="405"/>
    </row>
    <row r="10" spans="2:25" ht="24.75" customHeight="1">
      <c r="B10" s="426">
        <v>5</v>
      </c>
      <c r="C10" s="427" t="s">
        <v>224</v>
      </c>
      <c r="D10" s="457" t="s">
        <v>96</v>
      </c>
      <c r="E10" s="532" t="s">
        <v>192</v>
      </c>
      <c r="F10" s="429"/>
      <c r="G10" s="539">
        <v>1</v>
      </c>
      <c r="H10" s="431"/>
      <c r="I10" s="427"/>
      <c r="J10" s="427"/>
      <c r="K10" s="430"/>
      <c r="L10" s="430"/>
      <c r="M10" s="430"/>
      <c r="N10" s="442">
        <v>0.5</v>
      </c>
      <c r="O10" s="519">
        <f>O2*N10</f>
        <v>14.5</v>
      </c>
      <c r="P10" s="434"/>
      <c r="Q10" s="435"/>
      <c r="R10" s="439"/>
      <c r="S10" s="464"/>
      <c r="T10" s="380"/>
      <c r="U10" s="512" t="s">
        <v>329</v>
      </c>
      <c r="V10" s="508"/>
      <c r="W10" s="406"/>
      <c r="X10" s="405"/>
      <c r="Y10" s="405"/>
    </row>
    <row r="11" spans="2:25" ht="24.75" customHeight="1">
      <c r="B11" s="426">
        <v>6</v>
      </c>
      <c r="C11" s="427" t="s">
        <v>11</v>
      </c>
      <c r="D11" s="437" t="s">
        <v>12</v>
      </c>
      <c r="E11" s="437" t="s">
        <v>100</v>
      </c>
      <c r="F11" s="438" t="s">
        <v>328</v>
      </c>
      <c r="G11" s="540">
        <v>1</v>
      </c>
      <c r="H11" s="431"/>
      <c r="I11" s="427"/>
      <c r="J11" s="427"/>
      <c r="K11" s="430"/>
      <c r="L11" s="516">
        <v>1.5</v>
      </c>
      <c r="M11" s="494">
        <f>M2*L11</f>
        <v>43.5</v>
      </c>
      <c r="N11" s="449"/>
      <c r="O11" s="450"/>
      <c r="P11" s="434"/>
      <c r="Q11" s="435"/>
      <c r="R11" s="448">
        <v>0.2</v>
      </c>
      <c r="S11" s="436">
        <f>R11*S2</f>
        <v>5.8000000000000007</v>
      </c>
      <c r="T11" s="380"/>
      <c r="U11" s="512" t="s">
        <v>364</v>
      </c>
      <c r="V11" s="508"/>
      <c r="W11" s="401"/>
      <c r="X11" s="405"/>
      <c r="Y11" s="405"/>
    </row>
    <row r="12" spans="2:25" ht="22.5" customHeight="1">
      <c r="B12" s="426"/>
      <c r="C12" s="439" t="s">
        <v>103</v>
      </c>
      <c r="D12" s="615" t="s">
        <v>400</v>
      </c>
      <c r="E12" s="450"/>
      <c r="F12" s="429"/>
      <c r="G12" s="566"/>
      <c r="H12" s="451"/>
      <c r="I12" s="520"/>
      <c r="J12" s="427"/>
      <c r="K12" s="453"/>
      <c r="L12" s="568"/>
      <c r="M12" s="520"/>
      <c r="N12" s="552"/>
      <c r="O12" s="450"/>
      <c r="P12" s="434"/>
      <c r="Q12" s="435"/>
      <c r="R12" s="439"/>
      <c r="S12" s="464"/>
      <c r="T12" s="380"/>
      <c r="W12" s="402"/>
      <c r="X12" s="405"/>
      <c r="Y12" s="405"/>
    </row>
    <row r="13" spans="2:25" ht="20.25" customHeight="1">
      <c r="B13" s="426"/>
      <c r="C13" s="427" t="s">
        <v>384</v>
      </c>
      <c r="D13" s="615" t="s">
        <v>413</v>
      </c>
      <c r="E13" s="571"/>
      <c r="F13" s="429"/>
      <c r="G13" s="566"/>
      <c r="H13" s="451"/>
      <c r="I13" s="520"/>
      <c r="J13" s="427"/>
      <c r="K13" s="453"/>
      <c r="L13" s="568"/>
      <c r="M13" s="520"/>
      <c r="N13" s="552"/>
      <c r="O13" s="450"/>
      <c r="P13" s="434"/>
      <c r="Q13" s="435"/>
      <c r="R13" s="439"/>
      <c r="S13" s="464"/>
      <c r="T13" s="380"/>
      <c r="U13" s="512" t="s">
        <v>131</v>
      </c>
      <c r="V13" s="508"/>
      <c r="W13" s="402"/>
      <c r="X13" s="405"/>
      <c r="Y13" s="405"/>
    </row>
    <row r="14" spans="2:25" ht="24.75" customHeight="1">
      <c r="B14" s="426">
        <v>7</v>
      </c>
      <c r="C14" s="427" t="s">
        <v>14</v>
      </c>
      <c r="D14" s="437" t="s">
        <v>15</v>
      </c>
      <c r="E14" s="428" t="s">
        <v>108</v>
      </c>
      <c r="F14" s="429" t="s">
        <v>330</v>
      </c>
      <c r="G14" s="539">
        <v>2</v>
      </c>
      <c r="H14" s="454"/>
      <c r="I14" s="427"/>
      <c r="J14" s="427"/>
      <c r="K14" s="455"/>
      <c r="L14" s="455"/>
      <c r="M14" s="455"/>
      <c r="N14" s="442">
        <v>1.5</v>
      </c>
      <c r="O14" s="433">
        <f>N14*O2</f>
        <v>43.5</v>
      </c>
      <c r="P14" s="434"/>
      <c r="Q14" s="443"/>
      <c r="R14" s="439"/>
      <c r="S14" s="464"/>
      <c r="T14" s="380"/>
      <c r="U14" s="512" t="s">
        <v>136</v>
      </c>
      <c r="V14" s="508"/>
      <c r="W14" s="402"/>
      <c r="X14" s="405"/>
      <c r="Y14" s="405"/>
    </row>
    <row r="15" spans="2:25" ht="22.5" customHeight="1">
      <c r="B15" s="456"/>
      <c r="C15" s="427" t="s">
        <v>14</v>
      </c>
      <c r="D15" s="437" t="s">
        <v>15</v>
      </c>
      <c r="E15" s="428" t="s">
        <v>110</v>
      </c>
      <c r="F15" s="429" t="s">
        <v>331</v>
      </c>
      <c r="G15" s="548"/>
      <c r="H15" s="431"/>
      <c r="I15" s="427"/>
      <c r="J15" s="427"/>
      <c r="K15" s="446"/>
      <c r="L15" s="446"/>
      <c r="M15" s="446"/>
      <c r="N15" s="442">
        <v>1.5</v>
      </c>
      <c r="O15" s="433">
        <f>N15*O2</f>
        <v>43.5</v>
      </c>
      <c r="P15" s="434"/>
      <c r="Q15" s="443"/>
      <c r="R15" s="439"/>
      <c r="S15" s="464"/>
      <c r="T15" s="380"/>
      <c r="U15" s="512" t="s">
        <v>364</v>
      </c>
      <c r="V15" s="508"/>
      <c r="W15" s="401"/>
      <c r="X15" s="405"/>
      <c r="Y15" s="405"/>
    </row>
    <row r="16" spans="2:25" ht="18.75" customHeight="1">
      <c r="B16" s="426"/>
      <c r="C16" s="427" t="s">
        <v>385</v>
      </c>
      <c r="D16" s="582" t="s">
        <v>386</v>
      </c>
      <c r="E16" s="520"/>
      <c r="F16" s="429"/>
      <c r="G16" s="566"/>
      <c r="H16" s="431"/>
      <c r="I16" s="427"/>
      <c r="J16" s="427"/>
      <c r="K16" s="583"/>
      <c r="L16" s="446"/>
      <c r="M16" s="446"/>
      <c r="N16" s="449"/>
      <c r="O16" s="450"/>
      <c r="P16" s="434"/>
      <c r="Q16" s="443"/>
      <c r="R16" s="439"/>
      <c r="S16" s="464"/>
      <c r="T16" s="380"/>
      <c r="U16" s="512"/>
      <c r="V16" s="508"/>
      <c r="W16" s="401"/>
      <c r="X16" s="405"/>
      <c r="Y16" s="405"/>
    </row>
    <row r="17" spans="2:25" ht="47.25" customHeight="1">
      <c r="B17" s="426">
        <v>8</v>
      </c>
      <c r="C17" s="427" t="s">
        <v>113</v>
      </c>
      <c r="D17" s="457" t="s">
        <v>114</v>
      </c>
      <c r="E17" s="458" t="s">
        <v>240</v>
      </c>
      <c r="F17" s="429" t="s">
        <v>332</v>
      </c>
      <c r="G17" s="541">
        <v>1</v>
      </c>
      <c r="H17" s="459"/>
      <c r="I17" s="427"/>
      <c r="J17" s="427"/>
      <c r="K17" s="514"/>
      <c r="L17" s="551">
        <v>1.5</v>
      </c>
      <c r="M17" s="518">
        <f>M2*L17</f>
        <v>43.5</v>
      </c>
      <c r="N17" s="604"/>
      <c r="O17" s="450"/>
      <c r="P17" s="461" t="s">
        <v>373</v>
      </c>
      <c r="Q17" s="435"/>
      <c r="R17" s="450"/>
      <c r="S17" s="464"/>
      <c r="T17" s="380"/>
      <c r="U17" s="510"/>
      <c r="V17" s="510"/>
      <c r="W17" s="401"/>
      <c r="X17" s="405"/>
      <c r="Y17" s="405"/>
    </row>
    <row r="18" spans="2:25" ht="24" customHeight="1">
      <c r="B18" s="426"/>
      <c r="C18" s="427" t="s">
        <v>387</v>
      </c>
      <c r="D18" s="582" t="s">
        <v>388</v>
      </c>
      <c r="E18" s="585"/>
      <c r="F18" s="429"/>
      <c r="G18" s="566"/>
      <c r="H18" s="459"/>
      <c r="I18" s="427"/>
      <c r="J18" s="427"/>
      <c r="K18" s="514"/>
      <c r="L18" s="449"/>
      <c r="M18" s="460"/>
      <c r="N18" s="604"/>
      <c r="O18" s="450"/>
      <c r="P18" s="586"/>
      <c r="Q18" s="435"/>
      <c r="R18" s="450"/>
      <c r="S18" s="464"/>
      <c r="T18" s="380"/>
      <c r="U18" s="512" t="s">
        <v>334</v>
      </c>
      <c r="V18" s="508"/>
      <c r="W18" s="401"/>
      <c r="X18" s="405"/>
      <c r="Y18" s="405"/>
    </row>
    <row r="19" spans="2:25" ht="27" customHeight="1">
      <c r="B19" s="426"/>
      <c r="C19" s="439" t="s">
        <v>18</v>
      </c>
      <c r="D19" s="582" t="s">
        <v>19</v>
      </c>
      <c r="E19" s="565"/>
      <c r="F19" s="567"/>
      <c r="G19" s="566"/>
      <c r="H19" s="431"/>
      <c r="I19" s="427"/>
      <c r="J19" s="427"/>
      <c r="K19" s="430"/>
      <c r="L19" s="430"/>
      <c r="M19" s="430"/>
      <c r="N19" s="552"/>
      <c r="O19" s="450"/>
      <c r="P19" s="434"/>
      <c r="Q19" s="435"/>
      <c r="R19" s="439"/>
      <c r="S19" s="464"/>
      <c r="T19" s="380"/>
      <c r="U19" s="512" t="s">
        <v>364</v>
      </c>
      <c r="V19" s="508"/>
      <c r="W19" s="401"/>
      <c r="X19" s="405"/>
      <c r="Y19" s="405"/>
    </row>
    <row r="20" spans="2:25" ht="23.25" customHeight="1">
      <c r="B20" s="426">
        <v>9</v>
      </c>
      <c r="C20" s="439" t="s">
        <v>244</v>
      </c>
      <c r="D20" s="457" t="s">
        <v>120</v>
      </c>
      <c r="E20" s="532" t="s">
        <v>41</v>
      </c>
      <c r="F20" s="569"/>
      <c r="G20" s="539">
        <v>1</v>
      </c>
      <c r="H20" s="431"/>
      <c r="I20" s="427"/>
      <c r="J20" s="427"/>
      <c r="K20" s="430"/>
      <c r="L20" s="430"/>
      <c r="M20" s="430"/>
      <c r="N20" s="616">
        <v>0.9</v>
      </c>
      <c r="O20" s="519">
        <f>O2*N20</f>
        <v>26.1</v>
      </c>
      <c r="P20" s="434"/>
      <c r="Q20" s="435"/>
      <c r="R20" s="439"/>
      <c r="S20" s="464"/>
      <c r="T20" s="380"/>
      <c r="U20" s="510"/>
      <c r="V20" s="510"/>
      <c r="W20" s="402"/>
      <c r="X20" s="405"/>
      <c r="Y20" s="405"/>
    </row>
    <row r="21" spans="2:25" ht="18" customHeight="1">
      <c r="B21" s="426"/>
      <c r="C21" s="439" t="s">
        <v>389</v>
      </c>
      <c r="D21" s="582" t="s">
        <v>390</v>
      </c>
      <c r="E21" s="450"/>
      <c r="F21" s="569"/>
      <c r="G21" s="566"/>
      <c r="H21" s="431"/>
      <c r="I21" s="427"/>
      <c r="J21" s="427"/>
      <c r="K21" s="430"/>
      <c r="L21" s="430"/>
      <c r="M21" s="430"/>
      <c r="N21" s="434"/>
      <c r="O21" s="450"/>
      <c r="P21" s="434"/>
      <c r="Q21" s="435"/>
      <c r="R21" s="439"/>
      <c r="S21" s="464"/>
      <c r="T21" s="380"/>
      <c r="U21" s="512" t="s">
        <v>365</v>
      </c>
      <c r="V21" s="508"/>
      <c r="W21" s="402"/>
      <c r="X21" s="405"/>
      <c r="Y21" s="405"/>
    </row>
    <row r="22" spans="2:25" ht="26.25" customHeight="1">
      <c r="B22" s="462">
        <v>10</v>
      </c>
      <c r="C22" s="427" t="s">
        <v>122</v>
      </c>
      <c r="D22" s="437" t="s">
        <v>123</v>
      </c>
      <c r="E22" s="428" t="s">
        <v>20</v>
      </c>
      <c r="F22" s="429" t="s">
        <v>333</v>
      </c>
      <c r="G22" s="539">
        <v>1</v>
      </c>
      <c r="H22" s="431"/>
      <c r="I22" s="427"/>
      <c r="J22" s="427"/>
      <c r="K22" s="430"/>
      <c r="L22" s="427"/>
      <c r="M22" s="520"/>
      <c r="N22" s="616">
        <v>0.9</v>
      </c>
      <c r="O22" s="519">
        <f>O2*N22</f>
        <v>26.1</v>
      </c>
      <c r="P22" s="434"/>
      <c r="Q22" s="435"/>
      <c r="R22" s="439"/>
      <c r="S22" s="464"/>
      <c r="T22" s="380"/>
      <c r="U22" s="512"/>
      <c r="V22" s="508" t="s">
        <v>152</v>
      </c>
      <c r="W22" s="401"/>
      <c r="X22" s="405"/>
      <c r="Y22" s="405"/>
    </row>
    <row r="23" spans="2:25" ht="22.5" customHeight="1">
      <c r="B23" s="462">
        <v>11</v>
      </c>
      <c r="C23" s="439" t="s">
        <v>21</v>
      </c>
      <c r="D23" s="457" t="s">
        <v>22</v>
      </c>
      <c r="E23" s="457" t="s">
        <v>10</v>
      </c>
      <c r="F23" s="438"/>
      <c r="G23" s="542">
        <v>1</v>
      </c>
      <c r="H23" s="427"/>
      <c r="I23" s="520"/>
      <c r="J23" s="427"/>
      <c r="K23" s="451"/>
      <c r="L23" s="451"/>
      <c r="M23" s="451"/>
      <c r="N23" s="616">
        <v>1</v>
      </c>
      <c r="O23" s="519">
        <f>O2*N23</f>
        <v>29</v>
      </c>
      <c r="P23" s="434"/>
      <c r="Q23" s="435"/>
      <c r="R23" s="439"/>
      <c r="S23" s="464"/>
      <c r="T23" s="380"/>
      <c r="U23" s="512"/>
      <c r="V23" s="508"/>
      <c r="W23" s="401"/>
      <c r="X23" s="405"/>
      <c r="Y23" s="405"/>
    </row>
    <row r="24" spans="2:25" ht="22.5" customHeight="1">
      <c r="B24" s="462">
        <v>12</v>
      </c>
      <c r="C24" s="427" t="s">
        <v>127</v>
      </c>
      <c r="D24" s="457" t="s">
        <v>128</v>
      </c>
      <c r="E24" s="428" t="s">
        <v>371</v>
      </c>
      <c r="F24" s="429"/>
      <c r="G24" s="539">
        <v>2</v>
      </c>
      <c r="H24" s="431"/>
      <c r="I24" s="427"/>
      <c r="J24" s="427"/>
      <c r="K24" s="430"/>
      <c r="L24" s="430"/>
      <c r="M24" s="430"/>
      <c r="N24" s="442">
        <v>1.2</v>
      </c>
      <c r="O24" s="553">
        <f>N24*O2</f>
        <v>34.799999999999997</v>
      </c>
      <c r="P24" s="434"/>
      <c r="Q24" s="435"/>
      <c r="R24" s="459"/>
      <c r="S24" s="464"/>
      <c r="T24" s="380"/>
      <c r="U24" s="512"/>
      <c r="V24" s="508"/>
      <c r="W24" s="401"/>
      <c r="X24" s="405"/>
      <c r="Y24" s="405"/>
    </row>
    <row r="25" spans="2:25" ht="22.5" customHeight="1">
      <c r="B25" s="426">
        <v>13</v>
      </c>
      <c r="C25" s="427" t="s">
        <v>132</v>
      </c>
      <c r="D25" s="440" t="s">
        <v>133</v>
      </c>
      <c r="E25" s="441" t="s">
        <v>335</v>
      </c>
      <c r="F25" s="429" t="s">
        <v>336</v>
      </c>
      <c r="G25" s="546">
        <v>2</v>
      </c>
      <c r="H25" s="465"/>
      <c r="I25" s="427"/>
      <c r="J25" s="427"/>
      <c r="K25" s="466"/>
      <c r="L25" s="466"/>
      <c r="M25" s="466"/>
      <c r="N25" s="449"/>
      <c r="O25" s="450"/>
      <c r="P25" s="434"/>
      <c r="Q25" s="443"/>
      <c r="R25" s="444">
        <v>1.5</v>
      </c>
      <c r="S25" s="436">
        <f>R25*S2</f>
        <v>43.5</v>
      </c>
      <c r="T25" s="380"/>
      <c r="U25" s="512"/>
      <c r="V25" s="508"/>
      <c r="W25" s="401"/>
      <c r="X25" s="405"/>
      <c r="Y25" s="405"/>
    </row>
    <row r="26" spans="2:25" ht="26.25" customHeight="1">
      <c r="B26" s="426">
        <v>14</v>
      </c>
      <c r="C26" s="427" t="s">
        <v>24</v>
      </c>
      <c r="D26" s="437" t="s">
        <v>25</v>
      </c>
      <c r="E26" s="428" t="s">
        <v>137</v>
      </c>
      <c r="F26" s="429" t="s">
        <v>337</v>
      </c>
      <c r="G26" s="538">
        <v>1</v>
      </c>
      <c r="H26" s="465"/>
      <c r="I26" s="427"/>
      <c r="J26" s="427"/>
      <c r="K26" s="451"/>
      <c r="L26" s="516">
        <v>1.2</v>
      </c>
      <c r="M26" s="494">
        <f>M2*L26</f>
        <v>34.799999999999997</v>
      </c>
      <c r="N26" s="449"/>
      <c r="O26" s="450"/>
      <c r="P26" s="434"/>
      <c r="Q26" s="435"/>
      <c r="R26" s="439"/>
      <c r="S26" s="464"/>
      <c r="T26" s="380"/>
      <c r="U26" s="512" t="s">
        <v>161</v>
      </c>
      <c r="V26" s="512" t="s">
        <v>366</v>
      </c>
      <c r="W26" s="401"/>
      <c r="X26" s="405"/>
      <c r="Y26" s="405"/>
    </row>
    <row r="27" spans="2:25" ht="22.5" customHeight="1">
      <c r="B27" s="426"/>
      <c r="C27" s="427" t="s">
        <v>391</v>
      </c>
      <c r="D27" s="582" t="s">
        <v>392</v>
      </c>
      <c r="E27" s="520"/>
      <c r="F27" s="429"/>
      <c r="G27" s="566"/>
      <c r="H27" s="465"/>
      <c r="I27" s="427"/>
      <c r="J27" s="427"/>
      <c r="K27" s="451"/>
      <c r="L27" s="427"/>
      <c r="M27" s="520"/>
      <c r="N27" s="449"/>
      <c r="O27" s="450"/>
      <c r="P27" s="434"/>
      <c r="Q27" s="435"/>
      <c r="R27" s="439"/>
      <c r="S27" s="464"/>
      <c r="T27" s="380"/>
      <c r="U27" s="512"/>
      <c r="V27" s="512"/>
      <c r="W27" s="401"/>
      <c r="X27" s="405"/>
      <c r="Y27" s="405"/>
    </row>
    <row r="28" spans="2:25" ht="26.25" customHeight="1">
      <c r="B28" s="426">
        <v>15</v>
      </c>
      <c r="C28" s="427" t="s">
        <v>140</v>
      </c>
      <c r="D28" s="441" t="s">
        <v>338</v>
      </c>
      <c r="E28" s="441" t="s">
        <v>339</v>
      </c>
      <c r="F28" s="429" t="s">
        <v>56</v>
      </c>
      <c r="G28" s="535" t="s">
        <v>369</v>
      </c>
      <c r="H28" s="454"/>
      <c r="I28" s="427"/>
      <c r="J28" s="427"/>
      <c r="K28" s="463"/>
      <c r="L28" s="463"/>
      <c r="M28" s="463"/>
      <c r="N28" s="449"/>
      <c r="O28" s="450"/>
      <c r="P28" s="434"/>
      <c r="Q28" s="435"/>
      <c r="R28" s="444">
        <v>3</v>
      </c>
      <c r="S28" s="436">
        <f>R28*S2</f>
        <v>87</v>
      </c>
      <c r="T28" s="380"/>
      <c r="U28" s="512"/>
      <c r="V28" s="512"/>
      <c r="W28" s="401"/>
      <c r="X28" s="405"/>
      <c r="Y28" s="405"/>
    </row>
    <row r="29" spans="2:25" ht="26.25" customHeight="1">
      <c r="B29" s="426">
        <v>16</v>
      </c>
      <c r="C29" s="427" t="s">
        <v>27</v>
      </c>
      <c r="D29" s="437" t="s">
        <v>28</v>
      </c>
      <c r="E29" s="437" t="s">
        <v>146</v>
      </c>
      <c r="F29" s="438" t="s">
        <v>340</v>
      </c>
      <c r="G29" s="542">
        <v>1</v>
      </c>
      <c r="H29" s="454"/>
      <c r="I29" s="427"/>
      <c r="J29" s="427"/>
      <c r="K29" s="463"/>
      <c r="L29" s="463"/>
      <c r="M29" s="463"/>
      <c r="N29" s="442">
        <v>1.2</v>
      </c>
      <c r="O29" s="433">
        <f>N29*O2</f>
        <v>34.799999999999997</v>
      </c>
      <c r="P29" s="434"/>
      <c r="Q29" s="435"/>
      <c r="R29" s="448">
        <v>0.2</v>
      </c>
      <c r="S29" s="436">
        <f>R29*S2</f>
        <v>5.8000000000000007</v>
      </c>
      <c r="T29" s="380"/>
      <c r="U29" s="512" t="s">
        <v>165</v>
      </c>
      <c r="V29" s="512" t="s">
        <v>366</v>
      </c>
      <c r="W29" s="401"/>
      <c r="X29" s="405"/>
      <c r="Y29" s="405"/>
    </row>
    <row r="30" spans="2:25" ht="26.25" customHeight="1">
      <c r="B30" s="426">
        <v>17</v>
      </c>
      <c r="C30" s="427" t="s">
        <v>149</v>
      </c>
      <c r="D30" s="437" t="s">
        <v>360</v>
      </c>
      <c r="E30" s="437" t="s">
        <v>357</v>
      </c>
      <c r="F30" s="438"/>
      <c r="G30" s="542">
        <v>1</v>
      </c>
      <c r="H30" s="454"/>
      <c r="I30" s="427"/>
      <c r="J30" s="427"/>
      <c r="K30" s="463"/>
      <c r="L30" s="463"/>
      <c r="M30" s="463"/>
      <c r="N30" s="597">
        <v>0.6</v>
      </c>
      <c r="O30" s="519">
        <f>O2*N30</f>
        <v>17.399999999999999</v>
      </c>
      <c r="P30" s="434"/>
      <c r="Q30" s="435"/>
      <c r="R30" s="439"/>
      <c r="S30" s="464"/>
      <c r="T30" s="380"/>
      <c r="U30" s="508"/>
      <c r="V30" s="508"/>
      <c r="W30" s="401"/>
      <c r="X30" s="405"/>
      <c r="Y30" s="405"/>
    </row>
    <row r="31" spans="2:25" ht="26.25" customHeight="1">
      <c r="B31" s="426">
        <v>18</v>
      </c>
      <c r="C31" s="427" t="s">
        <v>94</v>
      </c>
      <c r="D31" s="437" t="s">
        <v>372</v>
      </c>
      <c r="E31" s="437" t="s">
        <v>341</v>
      </c>
      <c r="F31" s="438"/>
      <c r="G31" s="540">
        <v>1</v>
      </c>
      <c r="H31" s="454"/>
      <c r="I31" s="427"/>
      <c r="J31" s="427"/>
      <c r="K31" s="463"/>
      <c r="L31" s="562">
        <v>1</v>
      </c>
      <c r="M31" s="518">
        <f>L31*M2</f>
        <v>29</v>
      </c>
      <c r="N31" s="552"/>
      <c r="O31" s="450"/>
      <c r="P31" s="434"/>
      <c r="Q31" s="435"/>
      <c r="R31" s="439"/>
      <c r="S31" s="464"/>
      <c r="T31" s="380"/>
      <c r="U31" s="508"/>
      <c r="V31" s="508"/>
      <c r="W31" s="401"/>
      <c r="X31" s="405"/>
      <c r="Y31" s="405"/>
    </row>
    <row r="32" spans="2:25" ht="21" customHeight="1">
      <c r="B32" s="426"/>
      <c r="C32" s="427" t="s">
        <v>393</v>
      </c>
      <c r="D32" s="588" t="s">
        <v>394</v>
      </c>
      <c r="E32" s="460"/>
      <c r="F32" s="438"/>
      <c r="G32" s="537"/>
      <c r="H32" s="454"/>
      <c r="I32" s="427"/>
      <c r="J32" s="427"/>
      <c r="K32" s="463"/>
      <c r="L32" s="587"/>
      <c r="M32" s="460"/>
      <c r="N32" s="552"/>
      <c r="O32" s="450"/>
      <c r="P32" s="434"/>
      <c r="Q32" s="435"/>
      <c r="R32" s="439"/>
      <c r="S32" s="464"/>
      <c r="T32" s="380"/>
      <c r="U32" s="508"/>
      <c r="V32" s="508"/>
      <c r="W32" s="401"/>
      <c r="X32" s="405"/>
      <c r="Y32" s="405"/>
    </row>
    <row r="33" spans="2:25" ht="18.75" customHeight="1">
      <c r="B33" s="426"/>
      <c r="C33" s="427" t="s">
        <v>157</v>
      </c>
      <c r="D33" s="582" t="s">
        <v>396</v>
      </c>
      <c r="E33" s="460"/>
      <c r="F33" s="438"/>
      <c r="G33" s="537"/>
      <c r="H33" s="454"/>
      <c r="I33" s="427"/>
      <c r="J33" s="427"/>
      <c r="K33" s="463"/>
      <c r="L33" s="587"/>
      <c r="M33" s="460"/>
      <c r="N33" s="552"/>
      <c r="O33" s="450"/>
      <c r="P33" s="434"/>
      <c r="Q33" s="435"/>
      <c r="R33" s="439"/>
      <c r="S33" s="464"/>
      <c r="T33" s="380"/>
      <c r="U33" s="512" t="s">
        <v>171</v>
      </c>
      <c r="V33" s="508"/>
      <c r="W33" s="401"/>
      <c r="X33" s="405"/>
      <c r="Y33" s="405"/>
    </row>
    <row r="34" spans="2:25" ht="20.25" customHeight="1">
      <c r="B34" s="426"/>
      <c r="C34" s="427" t="s">
        <v>30</v>
      </c>
      <c r="D34" s="588" t="s">
        <v>395</v>
      </c>
      <c r="E34" s="460"/>
      <c r="F34" s="438"/>
      <c r="G34" s="537"/>
      <c r="H34" s="454"/>
      <c r="I34" s="427"/>
      <c r="J34" s="427"/>
      <c r="K34" s="463"/>
      <c r="L34" s="587"/>
      <c r="M34" s="460"/>
      <c r="N34" s="552"/>
      <c r="O34" s="450"/>
      <c r="P34" s="434"/>
      <c r="Q34" s="435"/>
      <c r="R34" s="439"/>
      <c r="S34" s="464"/>
      <c r="T34" s="380"/>
      <c r="U34" s="512" t="s">
        <v>161</v>
      </c>
      <c r="V34" s="512" t="s">
        <v>366</v>
      </c>
      <c r="W34" s="401"/>
      <c r="X34" s="405"/>
      <c r="Y34" s="405"/>
    </row>
    <row r="35" spans="2:25" ht="24.75" customHeight="1">
      <c r="B35" s="426">
        <v>19</v>
      </c>
      <c r="C35" s="427" t="s">
        <v>163</v>
      </c>
      <c r="D35" s="428" t="s">
        <v>380</v>
      </c>
      <c r="E35" s="467" t="s">
        <v>32</v>
      </c>
      <c r="F35" s="468" t="s">
        <v>164</v>
      </c>
      <c r="G35" s="539">
        <v>1</v>
      </c>
      <c r="H35" s="431"/>
      <c r="I35" s="427"/>
      <c r="J35" s="427"/>
      <c r="K35" s="446"/>
      <c r="L35" s="446"/>
      <c r="M35" s="446"/>
      <c r="N35" s="442">
        <v>1</v>
      </c>
      <c r="O35" s="519">
        <f>N35*O2</f>
        <v>29</v>
      </c>
      <c r="P35" s="434"/>
      <c r="Q35" s="443"/>
      <c r="R35" s="439"/>
      <c r="S35" s="464"/>
      <c r="T35" s="380"/>
      <c r="U35" s="512" t="s">
        <v>165</v>
      </c>
      <c r="V35" s="512" t="s">
        <v>366</v>
      </c>
      <c r="W35" s="404"/>
      <c r="X35" s="405"/>
      <c r="Y35" s="405"/>
    </row>
    <row r="36" spans="2:25" ht="19.5" customHeight="1">
      <c r="B36" s="426"/>
      <c r="C36" s="427" t="s">
        <v>397</v>
      </c>
      <c r="D36" s="582" t="s">
        <v>399</v>
      </c>
      <c r="E36" s="589"/>
      <c r="F36" s="468"/>
      <c r="G36" s="566"/>
      <c r="H36" s="431"/>
      <c r="I36" s="427"/>
      <c r="J36" s="427"/>
      <c r="K36" s="446"/>
      <c r="L36" s="446"/>
      <c r="M36" s="446"/>
      <c r="N36" s="434"/>
      <c r="O36" s="450"/>
      <c r="P36" s="434"/>
      <c r="Q36" s="443"/>
      <c r="R36" s="439"/>
      <c r="S36" s="464"/>
      <c r="T36" s="380"/>
      <c r="U36" s="512"/>
      <c r="V36" s="508"/>
      <c r="W36" s="401"/>
      <c r="X36" s="405"/>
      <c r="Y36" s="405"/>
    </row>
    <row r="37" spans="2:25" ht="18.75" customHeight="1">
      <c r="B37" s="426"/>
      <c r="C37" s="427" t="s">
        <v>166</v>
      </c>
      <c r="D37" s="588" t="s">
        <v>398</v>
      </c>
      <c r="E37" s="589"/>
      <c r="F37" s="468"/>
      <c r="G37" s="566"/>
      <c r="H37" s="431"/>
      <c r="I37" s="427"/>
      <c r="J37" s="427"/>
      <c r="K37" s="446"/>
      <c r="L37" s="446"/>
      <c r="M37" s="446"/>
      <c r="N37" s="434"/>
      <c r="O37" s="450"/>
      <c r="P37" s="434"/>
      <c r="Q37" s="443"/>
      <c r="R37" s="439"/>
      <c r="S37" s="464"/>
      <c r="T37" s="380"/>
      <c r="U37" s="512" t="s">
        <v>367</v>
      </c>
      <c r="V37" s="511"/>
      <c r="X37" s="405"/>
      <c r="Y37" s="405"/>
    </row>
    <row r="38" spans="2:25" ht="24.75" customHeight="1">
      <c r="B38" s="426">
        <v>20</v>
      </c>
      <c r="C38" s="427" t="s">
        <v>375</v>
      </c>
      <c r="D38" s="601" t="s">
        <v>378</v>
      </c>
      <c r="E38" s="602" t="s">
        <v>412</v>
      </c>
      <c r="F38" s="468"/>
      <c r="G38" s="539">
        <v>2</v>
      </c>
      <c r="H38" s="431"/>
      <c r="I38" s="427"/>
      <c r="J38" s="427"/>
      <c r="K38" s="446"/>
      <c r="L38" s="558"/>
      <c r="M38" s="450"/>
      <c r="N38" s="442">
        <v>1.2</v>
      </c>
      <c r="O38" s="519">
        <f>N38*O2</f>
        <v>34.799999999999997</v>
      </c>
      <c r="P38" s="434"/>
      <c r="Q38" s="443"/>
      <c r="R38" s="558"/>
      <c r="S38" s="464"/>
      <c r="T38" s="380"/>
      <c r="U38" s="512" t="s">
        <v>190</v>
      </c>
      <c r="V38" s="508"/>
      <c r="W38" s="381"/>
      <c r="X38" s="405"/>
      <c r="Y38" s="405"/>
    </row>
    <row r="39" spans="2:25" ht="27.75" customHeight="1">
      <c r="B39" s="462">
        <v>21</v>
      </c>
      <c r="C39" s="427" t="s">
        <v>33</v>
      </c>
      <c r="D39" s="598" t="s">
        <v>150</v>
      </c>
      <c r="E39" s="598" t="s">
        <v>356</v>
      </c>
      <c r="F39" s="438" t="s">
        <v>342</v>
      </c>
      <c r="G39" s="603">
        <v>1</v>
      </c>
      <c r="H39" s="454"/>
      <c r="I39" s="427"/>
      <c r="J39" s="427"/>
      <c r="K39" s="463"/>
      <c r="L39" s="552"/>
      <c r="M39" s="584"/>
      <c r="N39" s="552"/>
      <c r="O39" s="450"/>
      <c r="P39" s="434"/>
      <c r="Q39" s="435"/>
      <c r="R39" s="617">
        <v>1.5</v>
      </c>
      <c r="S39" s="599"/>
      <c r="T39" s="380"/>
      <c r="X39" s="405"/>
      <c r="Y39" s="405"/>
    </row>
    <row r="40" spans="2:25" ht="16.5" customHeight="1">
      <c r="B40" s="462"/>
      <c r="C40" s="427" t="s">
        <v>401</v>
      </c>
      <c r="D40" s="588" t="s">
        <v>402</v>
      </c>
      <c r="E40" s="460"/>
      <c r="F40" s="438"/>
      <c r="G40" s="590"/>
      <c r="H40" s="454"/>
      <c r="I40" s="427"/>
      <c r="J40" s="427"/>
      <c r="K40" s="463"/>
      <c r="L40" s="552"/>
      <c r="M40" s="460"/>
      <c r="N40" s="552"/>
      <c r="O40" s="450"/>
      <c r="P40" s="434"/>
      <c r="Q40" s="435"/>
      <c r="R40" s="528"/>
      <c r="S40" s="464"/>
      <c r="T40" s="380"/>
      <c r="X40" s="405"/>
      <c r="Y40" s="405"/>
    </row>
    <row r="41" spans="2:25" ht="24.75" customHeight="1">
      <c r="B41" s="426">
        <v>22</v>
      </c>
      <c r="C41" s="427" t="s">
        <v>343</v>
      </c>
      <c r="D41" s="469" t="s">
        <v>358</v>
      </c>
      <c r="E41" s="441" t="s">
        <v>344</v>
      </c>
      <c r="F41" s="429" t="s">
        <v>345</v>
      </c>
      <c r="G41" s="546">
        <v>2</v>
      </c>
      <c r="H41" s="431"/>
      <c r="I41" s="427"/>
      <c r="J41" s="427"/>
      <c r="K41" s="430"/>
      <c r="L41" s="430"/>
      <c r="M41" s="430"/>
      <c r="N41" s="449"/>
      <c r="O41" s="450"/>
      <c r="P41" s="434"/>
      <c r="Q41" s="435"/>
      <c r="R41" s="444">
        <v>0.9</v>
      </c>
      <c r="S41" s="436">
        <f>R41*S2</f>
        <v>26.1</v>
      </c>
      <c r="T41" s="380"/>
      <c r="X41" s="405"/>
      <c r="Y41" s="405"/>
    </row>
    <row r="42" spans="2:25" ht="17.25" customHeight="1">
      <c r="B42" s="426"/>
      <c r="C42" s="427" t="s">
        <v>403</v>
      </c>
      <c r="D42" s="588" t="s">
        <v>404</v>
      </c>
      <c r="E42" s="520"/>
      <c r="F42" s="429"/>
      <c r="G42" s="445"/>
      <c r="H42" s="431"/>
      <c r="I42" s="427"/>
      <c r="J42" s="427"/>
      <c r="K42" s="430"/>
      <c r="L42" s="430"/>
      <c r="M42" s="430"/>
      <c r="N42" s="449"/>
      <c r="O42" s="450"/>
      <c r="P42" s="434"/>
      <c r="Q42" s="435"/>
      <c r="R42" s="439"/>
      <c r="S42" s="464"/>
      <c r="T42" s="380"/>
      <c r="X42" s="405"/>
      <c r="Y42" s="405"/>
    </row>
    <row r="43" spans="2:25" ht="29.25" customHeight="1">
      <c r="B43" s="426">
        <v>23</v>
      </c>
      <c r="C43" s="427" t="s">
        <v>346</v>
      </c>
      <c r="D43" s="437" t="s">
        <v>158</v>
      </c>
      <c r="E43" s="437" t="s">
        <v>376</v>
      </c>
      <c r="F43" s="438"/>
      <c r="G43" s="560">
        <v>2</v>
      </c>
      <c r="H43" s="454"/>
      <c r="I43" s="427"/>
      <c r="J43" s="427"/>
      <c r="K43" s="463"/>
      <c r="L43" s="562">
        <v>1</v>
      </c>
      <c r="M43" s="518">
        <f>L43*M2</f>
        <v>29</v>
      </c>
      <c r="N43" s="552"/>
      <c r="O43" s="450"/>
      <c r="P43" s="434"/>
      <c r="Q43" s="435"/>
      <c r="R43" s="528"/>
      <c r="S43" s="464"/>
      <c r="T43" s="380"/>
      <c r="X43" s="405"/>
      <c r="Y43" s="405"/>
    </row>
    <row r="44" spans="2:25" ht="20.25" customHeight="1">
      <c r="B44" s="426"/>
      <c r="C44" s="427" t="s">
        <v>405</v>
      </c>
      <c r="D44" s="588" t="s">
        <v>406</v>
      </c>
      <c r="E44" s="460"/>
      <c r="F44" s="438"/>
      <c r="G44" s="591"/>
      <c r="H44" s="454"/>
      <c r="I44" s="427"/>
      <c r="J44" s="427"/>
      <c r="K44" s="463"/>
      <c r="L44" s="587"/>
      <c r="M44" s="460"/>
      <c r="N44" s="552"/>
      <c r="O44" s="450"/>
      <c r="P44" s="434"/>
      <c r="Q44" s="435"/>
      <c r="R44" s="528"/>
      <c r="S44" s="464"/>
      <c r="T44" s="380"/>
      <c r="X44" s="405"/>
      <c r="Y44" s="405"/>
    </row>
    <row r="45" spans="2:25" ht="26.25" customHeight="1">
      <c r="B45" s="426">
        <v>24</v>
      </c>
      <c r="C45" s="427" t="s">
        <v>374</v>
      </c>
      <c r="D45" s="437" t="s">
        <v>377</v>
      </c>
      <c r="E45" s="437" t="s">
        <v>379</v>
      </c>
      <c r="F45" s="438"/>
      <c r="G45" s="559">
        <v>1</v>
      </c>
      <c r="H45" s="454"/>
      <c r="I45" s="427"/>
      <c r="J45" s="427"/>
      <c r="K45" s="463"/>
      <c r="L45" s="558"/>
      <c r="M45" s="460"/>
      <c r="N45" s="597">
        <v>1.5</v>
      </c>
      <c r="O45" s="519">
        <f>O2*N45</f>
        <v>43.5</v>
      </c>
      <c r="P45" s="434"/>
      <c r="Q45" s="435"/>
      <c r="R45" s="528"/>
      <c r="S45" s="464"/>
      <c r="T45" s="380"/>
      <c r="X45" s="405"/>
      <c r="Y45" s="405"/>
    </row>
    <row r="46" spans="2:25" ht="27.75" customHeight="1">
      <c r="B46" s="426">
        <v>25</v>
      </c>
      <c r="C46" s="427" t="s">
        <v>347</v>
      </c>
      <c r="D46" s="532" t="s">
        <v>361</v>
      </c>
      <c r="E46" s="467" t="s">
        <v>266</v>
      </c>
      <c r="F46" s="468"/>
      <c r="G46" s="543">
        <v>2</v>
      </c>
      <c r="H46" s="431"/>
      <c r="I46" s="427"/>
      <c r="J46" s="427"/>
      <c r="K46" s="446"/>
      <c r="L46" s="561">
        <v>1.2</v>
      </c>
      <c r="M46" s="519">
        <f>L46*M2</f>
        <v>34.799999999999997</v>
      </c>
      <c r="N46" s="449"/>
      <c r="O46" s="450"/>
      <c r="P46" s="434"/>
      <c r="Q46" s="443"/>
      <c r="R46" s="439"/>
      <c r="S46" s="464"/>
      <c r="T46" s="380"/>
      <c r="X46" s="405"/>
      <c r="Y46" s="405"/>
    </row>
    <row r="47" spans="2:25" ht="24.75" customHeight="1">
      <c r="B47" s="462">
        <v>26</v>
      </c>
      <c r="C47" s="427" t="s">
        <v>36</v>
      </c>
      <c r="D47" s="437" t="s">
        <v>362</v>
      </c>
      <c r="E47" s="437" t="s">
        <v>272</v>
      </c>
      <c r="F47" s="438" t="s">
        <v>348</v>
      </c>
      <c r="G47" s="539">
        <v>1</v>
      </c>
      <c r="H47" s="431"/>
      <c r="I47" s="427"/>
      <c r="J47" s="427"/>
      <c r="K47" s="430"/>
      <c r="L47" s="430"/>
      <c r="M47" s="430"/>
      <c r="N47" s="432">
        <v>0.6</v>
      </c>
      <c r="O47" s="433">
        <f>N47*O2</f>
        <v>17.399999999999999</v>
      </c>
      <c r="P47" s="434"/>
      <c r="Q47" s="435"/>
      <c r="R47" s="470"/>
      <c r="S47" s="464"/>
      <c r="T47" s="380"/>
      <c r="X47" s="405"/>
      <c r="Y47" s="405"/>
    </row>
    <row r="48" spans="2:25" ht="24" customHeight="1">
      <c r="B48" s="462"/>
      <c r="C48" s="427" t="s">
        <v>349</v>
      </c>
      <c r="D48" s="615" t="s">
        <v>350</v>
      </c>
      <c r="E48" s="584"/>
      <c r="F48" s="438"/>
      <c r="G48" s="566"/>
      <c r="H48" s="431"/>
      <c r="I48" s="427"/>
      <c r="J48" s="427"/>
      <c r="K48" s="430"/>
      <c r="L48" s="427"/>
      <c r="M48" s="430"/>
      <c r="N48" s="594"/>
      <c r="O48" s="450"/>
      <c r="P48" s="434"/>
      <c r="Q48" s="435"/>
      <c r="R48" s="529"/>
      <c r="S48" s="464"/>
      <c r="T48" s="380"/>
      <c r="X48" s="405"/>
      <c r="Y48" s="405"/>
    </row>
    <row r="49" spans="2:29" ht="22.5" customHeight="1">
      <c r="B49" s="462">
        <v>27</v>
      </c>
      <c r="C49" s="427" t="s">
        <v>39</v>
      </c>
      <c r="D49" s="437" t="s">
        <v>40</v>
      </c>
      <c r="E49" s="428" t="s">
        <v>273</v>
      </c>
      <c r="F49" s="429" t="s">
        <v>351</v>
      </c>
      <c r="G49" s="538">
        <v>1</v>
      </c>
      <c r="H49" s="431"/>
      <c r="I49" s="427"/>
      <c r="J49" s="427"/>
      <c r="K49" s="430"/>
      <c r="L49" s="516">
        <v>1.2</v>
      </c>
      <c r="M49" s="494">
        <f>L49*M2</f>
        <v>34.799999999999997</v>
      </c>
      <c r="N49" s="435"/>
      <c r="O49" s="450"/>
      <c r="P49" s="434"/>
      <c r="Q49" s="435"/>
      <c r="R49" s="439"/>
      <c r="S49" s="464"/>
      <c r="T49" s="380"/>
      <c r="X49" s="405"/>
      <c r="Y49" s="405"/>
    </row>
    <row r="50" spans="2:29" ht="24.75" customHeight="1">
      <c r="B50" s="426">
        <v>28</v>
      </c>
      <c r="C50" s="427" t="s">
        <v>172</v>
      </c>
      <c r="D50" s="440" t="s">
        <v>352</v>
      </c>
      <c r="E50" s="441" t="s">
        <v>278</v>
      </c>
      <c r="F50" s="438" t="s">
        <v>353</v>
      </c>
      <c r="G50" s="546">
        <v>2</v>
      </c>
      <c r="H50" s="431"/>
      <c r="I50" s="427"/>
      <c r="J50" s="427"/>
      <c r="K50" s="450"/>
      <c r="L50" s="450"/>
      <c r="M50" s="450"/>
      <c r="N50" s="443"/>
      <c r="O50" s="450"/>
      <c r="P50" s="434"/>
      <c r="Q50" s="443"/>
      <c r="R50" s="444">
        <v>1.2</v>
      </c>
      <c r="S50" s="436">
        <f>R50*S2</f>
        <v>34.799999999999997</v>
      </c>
      <c r="T50" s="380"/>
      <c r="X50" s="405"/>
      <c r="Y50" s="405"/>
    </row>
    <row r="51" spans="2:29" ht="24.75" customHeight="1">
      <c r="B51" s="426"/>
      <c r="C51" s="427" t="s">
        <v>407</v>
      </c>
      <c r="D51" s="588" t="s">
        <v>408</v>
      </c>
      <c r="E51" s="520"/>
      <c r="F51" s="438"/>
      <c r="G51" s="445"/>
      <c r="H51" s="431"/>
      <c r="I51" s="427"/>
      <c r="J51" s="427"/>
      <c r="K51" s="450"/>
      <c r="L51" s="450"/>
      <c r="M51" s="450"/>
      <c r="N51" s="443"/>
      <c r="O51" s="450"/>
      <c r="P51" s="434"/>
      <c r="Q51" s="443"/>
      <c r="R51" s="439"/>
      <c r="S51" s="464"/>
      <c r="T51" s="380"/>
      <c r="X51" s="405"/>
      <c r="Y51" s="405"/>
    </row>
    <row r="52" spans="2:29" ht="22.5" customHeight="1">
      <c r="B52" s="426">
        <v>29</v>
      </c>
      <c r="C52" s="427" t="s">
        <v>178</v>
      </c>
      <c r="D52" s="517" t="s">
        <v>179</v>
      </c>
      <c r="E52" s="517" t="s">
        <v>180</v>
      </c>
      <c r="F52" s="438" t="s">
        <v>354</v>
      </c>
      <c r="G52" s="547" t="s">
        <v>370</v>
      </c>
      <c r="H52" s="605">
        <v>1.2</v>
      </c>
      <c r="I52" s="452">
        <f>H52*I2</f>
        <v>34.799999999999997</v>
      </c>
      <c r="J52" s="427"/>
      <c r="K52" s="471"/>
      <c r="L52" s="471"/>
      <c r="M52" s="471"/>
      <c r="N52" s="435"/>
      <c r="O52" s="450"/>
      <c r="P52" s="434"/>
      <c r="Q52" s="435"/>
      <c r="R52" s="439"/>
      <c r="S52" s="464"/>
      <c r="T52" s="380"/>
      <c r="X52" s="405"/>
      <c r="Y52" s="405"/>
    </row>
    <row r="53" spans="2:29" ht="22.5" customHeight="1">
      <c r="B53" s="426"/>
      <c r="C53" s="427" t="s">
        <v>409</v>
      </c>
      <c r="D53" s="588" t="s">
        <v>410</v>
      </c>
      <c r="E53" s="584"/>
      <c r="F53" s="438"/>
      <c r="G53" s="592"/>
      <c r="H53" s="593"/>
      <c r="I53" s="520"/>
      <c r="J53" s="427"/>
      <c r="K53" s="471"/>
      <c r="L53" s="471"/>
      <c r="M53" s="471"/>
      <c r="N53" s="435"/>
      <c r="O53" s="450"/>
      <c r="P53" s="434"/>
      <c r="Q53" s="435"/>
      <c r="R53" s="439"/>
      <c r="S53" s="464"/>
      <c r="T53" s="380"/>
      <c r="X53" s="405"/>
      <c r="Y53" s="405"/>
    </row>
    <row r="54" spans="2:29" ht="29.25" customHeight="1">
      <c r="B54" s="426">
        <v>30</v>
      </c>
      <c r="C54" s="427" t="s">
        <v>42</v>
      </c>
      <c r="D54" s="437" t="s">
        <v>43</v>
      </c>
      <c r="E54" s="437" t="s">
        <v>184</v>
      </c>
      <c r="F54" s="438"/>
      <c r="G54" s="544">
        <v>2</v>
      </c>
      <c r="H54" s="454"/>
      <c r="I54" s="427"/>
      <c r="J54" s="472" t="s">
        <v>45</v>
      </c>
      <c r="K54" s="451"/>
      <c r="L54" s="451"/>
      <c r="M54" s="451"/>
      <c r="N54" s="451"/>
      <c r="O54" s="450"/>
      <c r="P54" s="434"/>
      <c r="Q54" s="451"/>
      <c r="R54" s="450"/>
      <c r="S54" s="464"/>
      <c r="X54" s="405"/>
      <c r="Y54" s="405"/>
    </row>
    <row r="55" spans="2:29" ht="29.25" customHeight="1">
      <c r="B55" s="426">
        <v>31</v>
      </c>
      <c r="C55" s="427" t="s">
        <v>46</v>
      </c>
      <c r="D55" s="437" t="s">
        <v>47</v>
      </c>
      <c r="E55" s="437" t="s">
        <v>188</v>
      </c>
      <c r="F55" s="438" t="s">
        <v>355</v>
      </c>
      <c r="G55" s="542">
        <v>1</v>
      </c>
      <c r="H55" s="454"/>
      <c r="I55" s="427"/>
      <c r="J55" s="427"/>
      <c r="K55" s="455"/>
      <c r="L55" s="459"/>
      <c r="M55" s="455"/>
      <c r="N55" s="432">
        <v>1.5</v>
      </c>
      <c r="O55" s="433">
        <f>N55*O2</f>
        <v>43.5</v>
      </c>
      <c r="P55" s="434"/>
      <c r="Q55" s="435"/>
      <c r="R55" s="450"/>
      <c r="S55" s="464"/>
      <c r="X55" s="405"/>
      <c r="Y55" s="405"/>
      <c r="Z55" s="381"/>
    </row>
    <row r="56" spans="2:29" ht="27.75" customHeight="1" thickBot="1">
      <c r="B56" s="473">
        <v>32</v>
      </c>
      <c r="C56" s="474" t="s">
        <v>49</v>
      </c>
      <c r="D56" s="557" t="s">
        <v>50</v>
      </c>
      <c r="E56" s="557" t="s">
        <v>249</v>
      </c>
      <c r="F56" s="475"/>
      <c r="G56" s="545">
        <v>1</v>
      </c>
      <c r="H56" s="476"/>
      <c r="I56" s="474"/>
      <c r="J56" s="474"/>
      <c r="K56" s="476"/>
      <c r="L56" s="563">
        <v>1</v>
      </c>
      <c r="M56" s="554">
        <f>L56*M2</f>
        <v>29</v>
      </c>
      <c r="N56" s="530"/>
      <c r="O56" s="503"/>
      <c r="P56" s="477"/>
      <c r="Q56" s="478"/>
      <c r="R56" s="479"/>
      <c r="S56" s="505"/>
      <c r="X56" s="405"/>
      <c r="Y56" s="405"/>
      <c r="Z56" s="381"/>
    </row>
    <row r="57" spans="2:29" ht="25.5" customHeight="1">
      <c r="B57" s="480"/>
      <c r="C57" s="481" t="s">
        <v>56</v>
      </c>
      <c r="D57" s="482"/>
      <c r="E57" s="483"/>
      <c r="F57" s="619" t="s">
        <v>194</v>
      </c>
      <c r="G57" s="619"/>
      <c r="H57" s="484">
        <f>SUM(H4:H56)</f>
        <v>1.2</v>
      </c>
      <c r="I57" s="521"/>
      <c r="J57" s="524" t="s">
        <v>194</v>
      </c>
      <c r="K57" s="525"/>
      <c r="L57" s="526">
        <f>SUM(L4:L56)</f>
        <v>11.399999999999999</v>
      </c>
      <c r="M57" s="556">
        <f>L57*M2</f>
        <v>330.59999999999997</v>
      </c>
      <c r="N57" s="485">
        <f>SUM(N4:N56)</f>
        <v>16.799999999999997</v>
      </c>
      <c r="O57" s="486">
        <f>N57*O2</f>
        <v>487.19999999999993</v>
      </c>
      <c r="P57" s="487"/>
      <c r="Q57" s="488"/>
      <c r="R57" s="489">
        <f>SUM(R4:R56)</f>
        <v>9.3999999999999986</v>
      </c>
      <c r="S57" s="490">
        <f>R57*S2</f>
        <v>272.59999999999997</v>
      </c>
      <c r="Z57" s="381"/>
      <c r="AA57" s="403"/>
    </row>
    <row r="58" spans="2:29" s="381" customFormat="1" ht="25.5" customHeight="1">
      <c r="B58" s="491" t="s">
        <v>195</v>
      </c>
      <c r="C58" s="492"/>
      <c r="D58" s="549"/>
      <c r="E58" s="550"/>
      <c r="F58" s="620" t="s">
        <v>196</v>
      </c>
      <c r="G58" s="620"/>
      <c r="H58" s="493">
        <f>SUM(20.5-H57)</f>
        <v>19.3</v>
      </c>
      <c r="I58" s="427"/>
      <c r="J58" s="522" t="s">
        <v>197</v>
      </c>
      <c r="K58" s="522"/>
      <c r="L58" s="427">
        <f>L57*2</f>
        <v>22.799999999999997</v>
      </c>
      <c r="M58" s="555">
        <f>L58*M2</f>
        <v>661.19999999999993</v>
      </c>
      <c r="N58" s="427">
        <f>N57*2</f>
        <v>33.599999999999994</v>
      </c>
      <c r="O58" s="494">
        <f>N58*O2</f>
        <v>974.39999999999986</v>
      </c>
      <c r="P58" s="439"/>
      <c r="Q58" s="495"/>
      <c r="R58" s="427">
        <f>R57*2</f>
        <v>18.799999999999997</v>
      </c>
      <c r="S58" s="436">
        <f>R58*S2</f>
        <v>545.19999999999993</v>
      </c>
      <c r="T58" s="380"/>
      <c r="X58" s="403"/>
      <c r="Y58" s="403"/>
      <c r="AA58" s="380"/>
      <c r="AB58" s="380"/>
    </row>
    <row r="59" spans="2:29" s="381" customFormat="1" ht="28.5" customHeight="1" thickBot="1">
      <c r="B59" s="496"/>
      <c r="C59" s="497"/>
      <c r="D59" s="498"/>
      <c r="E59" s="499"/>
      <c r="F59" s="621" t="s">
        <v>198</v>
      </c>
      <c r="G59" s="621"/>
      <c r="H59" s="500">
        <f>(H57+H58)-1</f>
        <v>19.5</v>
      </c>
      <c r="I59" s="474"/>
      <c r="J59" s="622" t="s">
        <v>198</v>
      </c>
      <c r="K59" s="622"/>
      <c r="L59" s="527">
        <f>(L57+L58)-3</f>
        <v>31.199999999999996</v>
      </c>
      <c r="M59" s="523"/>
      <c r="N59" s="501">
        <f>(N57+N58)-3</f>
        <v>47.399999999999991</v>
      </c>
      <c r="O59" s="502"/>
      <c r="P59" s="503"/>
      <c r="Q59" s="502"/>
      <c r="R59" s="504">
        <f>(R57+R58)-3</f>
        <v>25.199999999999996</v>
      </c>
      <c r="S59" s="505"/>
      <c r="T59" s="380"/>
      <c r="AA59" s="380"/>
      <c r="AB59" s="380"/>
    </row>
    <row r="60" spans="2:29" s="381" customFormat="1" ht="36.75" customHeight="1">
      <c r="B60" s="380"/>
      <c r="C60" s="380"/>
      <c r="D60" s="380"/>
      <c r="E60" s="386"/>
      <c r="F60" s="386"/>
      <c r="I60" s="384"/>
      <c r="J60" s="384"/>
      <c r="K60" s="380"/>
      <c r="L60" s="380"/>
      <c r="M60" s="380"/>
      <c r="N60" s="383"/>
      <c r="O60" s="382"/>
      <c r="P60" s="382"/>
      <c r="Q60" s="380"/>
      <c r="R60" s="380"/>
      <c r="S60" s="380"/>
      <c r="X60" s="380"/>
      <c r="Y60" s="380"/>
      <c r="Z60" s="380"/>
      <c r="AA60" s="380"/>
      <c r="AB60" s="380"/>
    </row>
    <row r="61" spans="2:29" s="381" customFormat="1">
      <c r="B61" s="380"/>
      <c r="C61" s="380"/>
      <c r="D61" s="380"/>
      <c r="E61" s="386"/>
      <c r="F61" s="386"/>
      <c r="G61" s="385"/>
      <c r="H61" s="400"/>
      <c r="I61" s="384"/>
      <c r="J61" s="384"/>
      <c r="K61" s="400"/>
      <c r="L61" s="400"/>
      <c r="M61" s="400"/>
      <c r="N61" s="383"/>
      <c r="O61" s="382"/>
      <c r="P61" s="382"/>
      <c r="Q61" s="380"/>
      <c r="R61" s="380"/>
      <c r="S61" s="380"/>
      <c r="X61" s="380"/>
      <c r="Y61" s="380"/>
      <c r="Z61" s="380"/>
      <c r="AA61" s="380"/>
      <c r="AB61" s="380"/>
    </row>
    <row r="62" spans="2:29" s="381" customFormat="1">
      <c r="B62" s="380"/>
      <c r="C62" s="380"/>
      <c r="D62" s="397"/>
      <c r="E62" s="389"/>
      <c r="F62" s="389"/>
      <c r="G62" s="398"/>
      <c r="H62" s="392"/>
      <c r="I62" s="384"/>
      <c r="J62" s="384"/>
      <c r="K62" s="392"/>
      <c r="L62" s="392"/>
      <c r="M62" s="392"/>
      <c r="N62" s="383"/>
      <c r="O62" s="382"/>
      <c r="P62" s="382"/>
      <c r="Q62" s="380"/>
      <c r="R62" s="380"/>
      <c r="S62" s="380"/>
      <c r="X62" s="380"/>
      <c r="Y62" s="380"/>
      <c r="Z62" s="380"/>
      <c r="AA62" s="380"/>
      <c r="AB62" s="380"/>
    </row>
    <row r="63" spans="2:29" s="381" customFormat="1">
      <c r="B63" s="380"/>
      <c r="C63" s="380"/>
      <c r="D63" s="397"/>
      <c r="E63" s="389"/>
      <c r="F63" s="389"/>
      <c r="G63" s="398"/>
      <c r="H63" s="392"/>
      <c r="I63" s="384"/>
      <c r="J63" s="384"/>
      <c r="K63" s="392"/>
      <c r="L63" s="392"/>
      <c r="M63" s="392"/>
      <c r="N63" s="383"/>
      <c r="O63" s="382"/>
      <c r="P63" s="382"/>
      <c r="Q63" s="380"/>
      <c r="R63" s="380"/>
      <c r="S63" s="380"/>
      <c r="X63" s="380"/>
      <c r="Y63" s="380"/>
      <c r="Z63" s="380"/>
      <c r="AA63" s="380"/>
      <c r="AB63" s="380"/>
      <c r="AC63" s="380"/>
    </row>
    <row r="64" spans="2:29" s="381" customFormat="1">
      <c r="B64" s="380"/>
      <c r="C64" s="380"/>
      <c r="D64" s="397"/>
      <c r="E64" s="389"/>
      <c r="F64" s="389"/>
      <c r="G64" s="398"/>
      <c r="H64" s="392"/>
      <c r="I64" s="384"/>
      <c r="J64" s="384"/>
      <c r="K64" s="392"/>
      <c r="L64" s="392"/>
      <c r="M64" s="392"/>
      <c r="N64" s="383"/>
      <c r="O64" s="382"/>
      <c r="P64" s="382"/>
      <c r="Q64" s="380"/>
      <c r="R64" s="380"/>
      <c r="S64" s="380"/>
      <c r="X64" s="380"/>
      <c r="Y64" s="380"/>
      <c r="Z64" s="380"/>
      <c r="AA64" s="380"/>
      <c r="AB64" s="380"/>
      <c r="AC64" s="380"/>
    </row>
    <row r="65" spans="2:29" s="381" customFormat="1">
      <c r="B65" s="380"/>
      <c r="C65" s="380"/>
      <c r="D65" s="397"/>
      <c r="E65" s="389"/>
      <c r="F65" s="389"/>
      <c r="G65" s="398"/>
      <c r="H65" s="392"/>
      <c r="I65" s="384"/>
      <c r="J65" s="384"/>
      <c r="K65" s="392"/>
      <c r="L65" s="392"/>
      <c r="M65" s="392"/>
      <c r="N65" s="383"/>
      <c r="O65" s="382"/>
      <c r="P65" s="382"/>
      <c r="Q65" s="380"/>
      <c r="R65" s="380"/>
      <c r="S65" s="380"/>
      <c r="X65" s="380"/>
      <c r="Y65" s="380"/>
      <c r="Z65" s="380"/>
      <c r="AA65" s="380"/>
      <c r="AB65" s="380"/>
      <c r="AC65" s="380"/>
    </row>
    <row r="66" spans="2:29" s="381" customFormat="1">
      <c r="B66" s="380"/>
      <c r="C66" s="380"/>
      <c r="D66" s="397"/>
      <c r="E66" s="389"/>
      <c r="F66" s="389"/>
      <c r="G66" s="398"/>
      <c r="H66" s="392"/>
      <c r="I66" s="384"/>
      <c r="J66" s="384"/>
      <c r="K66" s="392"/>
      <c r="L66" s="392"/>
      <c r="M66" s="392"/>
      <c r="N66" s="383"/>
      <c r="O66" s="382"/>
      <c r="P66" s="382"/>
      <c r="Q66" s="380"/>
      <c r="R66" s="380"/>
      <c r="S66" s="380"/>
      <c r="X66" s="380"/>
      <c r="Y66" s="380"/>
      <c r="Z66" s="380"/>
      <c r="AA66" s="380"/>
      <c r="AB66" s="380"/>
      <c r="AC66" s="380"/>
    </row>
    <row r="67" spans="2:29" s="381" customFormat="1">
      <c r="B67" s="380"/>
      <c r="C67" s="380"/>
      <c r="D67" s="397"/>
      <c r="E67" s="396"/>
      <c r="F67" s="396"/>
      <c r="G67" s="395"/>
      <c r="H67" s="392"/>
      <c r="I67" s="384"/>
      <c r="J67" s="384"/>
      <c r="K67" s="392"/>
      <c r="L67" s="392"/>
      <c r="M67" s="392"/>
      <c r="N67" s="383"/>
      <c r="O67" s="382"/>
      <c r="P67" s="382"/>
      <c r="Q67" s="380"/>
      <c r="R67" s="380"/>
      <c r="S67" s="380"/>
      <c r="X67" s="380"/>
      <c r="Y67" s="380"/>
      <c r="Z67" s="380"/>
      <c r="AA67" s="380"/>
      <c r="AB67" s="380"/>
      <c r="AC67" s="380"/>
    </row>
    <row r="68" spans="2:29" s="381" customFormat="1">
      <c r="B68" s="380"/>
      <c r="C68" s="380"/>
      <c r="D68" s="397"/>
      <c r="E68" s="396"/>
      <c r="F68" s="396"/>
      <c r="G68" s="395"/>
      <c r="H68" s="392"/>
      <c r="I68" s="384"/>
      <c r="J68" s="384"/>
      <c r="K68" s="392"/>
      <c r="L68" s="392"/>
      <c r="M68" s="392"/>
      <c r="N68" s="383"/>
      <c r="O68" s="382"/>
      <c r="P68" s="382"/>
      <c r="Q68" s="380"/>
      <c r="R68" s="380"/>
      <c r="S68" s="380"/>
      <c r="X68" s="380"/>
      <c r="Y68" s="380"/>
      <c r="Z68" s="380"/>
      <c r="AA68" s="380"/>
      <c r="AB68" s="380"/>
      <c r="AC68" s="380"/>
    </row>
    <row r="69" spans="2:29" s="381" customFormat="1">
      <c r="B69" s="380"/>
      <c r="C69" s="380"/>
      <c r="D69" s="399"/>
      <c r="E69" s="389"/>
      <c r="F69" s="389"/>
      <c r="G69" s="398"/>
      <c r="H69" s="392"/>
      <c r="I69" s="384"/>
      <c r="J69" s="384"/>
      <c r="K69" s="392"/>
      <c r="L69" s="392"/>
      <c r="M69" s="392"/>
      <c r="N69" s="383"/>
      <c r="O69" s="382"/>
      <c r="P69" s="382"/>
      <c r="Q69" s="380"/>
      <c r="R69" s="380"/>
      <c r="S69" s="380"/>
      <c r="X69" s="380"/>
      <c r="Y69" s="380"/>
      <c r="Z69" s="380"/>
      <c r="AA69" s="380"/>
      <c r="AB69" s="380"/>
      <c r="AC69" s="380"/>
    </row>
    <row r="70" spans="2:29" s="381" customFormat="1">
      <c r="B70" s="380"/>
      <c r="C70" s="380"/>
      <c r="D70" s="397"/>
      <c r="E70" s="389"/>
      <c r="F70" s="389"/>
      <c r="G70" s="398"/>
      <c r="H70" s="392"/>
      <c r="I70" s="384"/>
      <c r="J70" s="384"/>
      <c r="K70" s="392"/>
      <c r="L70" s="392"/>
      <c r="M70" s="392"/>
      <c r="N70" s="383"/>
      <c r="O70" s="382"/>
      <c r="P70" s="382"/>
      <c r="Q70" s="380"/>
      <c r="R70" s="380"/>
      <c r="S70" s="380"/>
      <c r="X70" s="380"/>
      <c r="Y70" s="380"/>
      <c r="Z70" s="380"/>
      <c r="AA70" s="380"/>
      <c r="AB70" s="380"/>
      <c r="AC70" s="380"/>
    </row>
    <row r="71" spans="2:29" s="381" customFormat="1">
      <c r="B71" s="380"/>
      <c r="C71" s="380"/>
      <c r="D71" s="397"/>
      <c r="E71" s="389"/>
      <c r="F71" s="389"/>
      <c r="G71" s="398"/>
      <c r="H71" s="392"/>
      <c r="I71" s="384"/>
      <c r="J71" s="384"/>
      <c r="K71" s="392"/>
      <c r="L71" s="392"/>
      <c r="M71" s="392"/>
      <c r="N71" s="383"/>
      <c r="O71" s="382"/>
      <c r="P71" s="382"/>
      <c r="Q71" s="380"/>
      <c r="R71" s="380"/>
      <c r="S71" s="380"/>
      <c r="X71" s="380"/>
      <c r="Y71" s="380"/>
      <c r="Z71" s="380"/>
      <c r="AA71" s="380"/>
      <c r="AB71" s="380"/>
      <c r="AC71" s="380"/>
    </row>
    <row r="72" spans="2:29" s="381" customFormat="1">
      <c r="B72" s="380"/>
      <c r="C72" s="380"/>
      <c r="D72" s="397"/>
      <c r="E72" s="389"/>
      <c r="F72" s="389"/>
      <c r="G72" s="398"/>
      <c r="H72" s="392"/>
      <c r="I72" s="384"/>
      <c r="J72" s="384"/>
      <c r="K72" s="392"/>
      <c r="L72" s="392"/>
      <c r="M72" s="392"/>
      <c r="N72" s="383"/>
      <c r="O72" s="382"/>
      <c r="P72" s="382"/>
      <c r="Q72" s="380"/>
      <c r="R72" s="380"/>
      <c r="S72" s="380"/>
      <c r="X72" s="380"/>
      <c r="Y72" s="380"/>
      <c r="Z72" s="380"/>
      <c r="AA72" s="380"/>
      <c r="AB72" s="380"/>
      <c r="AC72" s="380"/>
    </row>
    <row r="73" spans="2:29" s="381" customFormat="1">
      <c r="B73" s="380"/>
      <c r="C73" s="380"/>
      <c r="D73" s="397"/>
      <c r="E73" s="396"/>
      <c r="F73" s="396"/>
      <c r="G73" s="395"/>
      <c r="H73" s="392"/>
      <c r="I73" s="384"/>
      <c r="J73" s="384"/>
      <c r="K73" s="392"/>
      <c r="L73" s="392"/>
      <c r="M73" s="392"/>
      <c r="N73" s="383"/>
      <c r="O73" s="382"/>
      <c r="P73" s="382"/>
      <c r="Q73" s="380"/>
      <c r="R73" s="380"/>
      <c r="S73" s="380"/>
      <c r="X73" s="380"/>
      <c r="Y73" s="380"/>
      <c r="Z73" s="380"/>
      <c r="AA73" s="380"/>
      <c r="AB73" s="380"/>
      <c r="AC73" s="380"/>
    </row>
    <row r="74" spans="2:29">
      <c r="D74" s="397"/>
      <c r="E74" s="396"/>
      <c r="F74" s="396"/>
      <c r="G74" s="395"/>
      <c r="H74" s="392"/>
      <c r="K74" s="392"/>
      <c r="L74" s="392"/>
      <c r="M74" s="392"/>
    </row>
    <row r="75" spans="2:29">
      <c r="D75" s="394"/>
      <c r="E75" s="389"/>
      <c r="F75" s="389"/>
      <c r="G75" s="389"/>
      <c r="H75" s="392"/>
      <c r="K75" s="392"/>
      <c r="L75" s="392"/>
      <c r="M75" s="392"/>
    </row>
    <row r="76" spans="2:29">
      <c r="D76" s="394"/>
      <c r="E76" s="393"/>
      <c r="F76" s="393"/>
      <c r="G76" s="393"/>
      <c r="H76" s="392"/>
      <c r="K76" s="392"/>
      <c r="L76" s="392"/>
      <c r="M76" s="392"/>
    </row>
    <row r="88" spans="2:29">
      <c r="C88" s="391"/>
      <c r="D88" s="390"/>
      <c r="E88" s="389"/>
      <c r="F88" s="389"/>
      <c r="G88" s="388"/>
    </row>
    <row r="89" spans="2:29">
      <c r="C89" s="391"/>
      <c r="D89" s="390"/>
      <c r="E89" s="389"/>
      <c r="F89" s="389"/>
      <c r="G89" s="388"/>
    </row>
    <row r="90" spans="2:29">
      <c r="C90" s="391"/>
      <c r="D90" s="390"/>
      <c r="E90" s="389"/>
      <c r="F90" s="389"/>
      <c r="G90" s="388"/>
    </row>
    <row r="91" spans="2:29" s="384" customFormat="1">
      <c r="B91" s="380"/>
      <c r="C91" s="391"/>
      <c r="D91" s="390"/>
      <c r="E91" s="389"/>
      <c r="F91" s="389"/>
      <c r="G91" s="388"/>
      <c r="H91" s="387"/>
      <c r="K91" s="387"/>
      <c r="L91" s="387"/>
      <c r="M91" s="387"/>
      <c r="N91" s="383"/>
      <c r="O91" s="382"/>
      <c r="P91" s="382"/>
      <c r="Q91" s="380"/>
      <c r="R91" s="380"/>
      <c r="S91" s="380"/>
      <c r="T91" s="381"/>
      <c r="X91" s="380"/>
      <c r="Y91" s="380"/>
      <c r="Z91" s="380"/>
      <c r="AA91" s="380"/>
      <c r="AB91" s="380"/>
      <c r="AC91" s="380"/>
    </row>
    <row r="92" spans="2:29" s="384" customFormat="1">
      <c r="B92" s="380"/>
      <c r="C92" s="381"/>
      <c r="D92" s="380"/>
      <c r="E92" s="386"/>
      <c r="F92" s="386"/>
      <c r="G92" s="385"/>
      <c r="H92" s="380"/>
      <c r="K92" s="380"/>
      <c r="L92" s="380"/>
      <c r="M92" s="380"/>
      <c r="N92" s="383"/>
      <c r="O92" s="382"/>
      <c r="P92" s="382"/>
      <c r="Q92" s="380"/>
      <c r="R92" s="380"/>
      <c r="S92" s="380"/>
      <c r="T92" s="381"/>
      <c r="X92" s="380"/>
      <c r="Y92" s="380"/>
      <c r="Z92" s="380"/>
      <c r="AA92" s="380"/>
      <c r="AB92" s="380"/>
      <c r="AC92" s="380"/>
    </row>
    <row r="93" spans="2:29" s="384" customFormat="1">
      <c r="B93" s="380"/>
      <c r="C93" s="381"/>
      <c r="D93" s="380"/>
      <c r="E93" s="386"/>
      <c r="F93" s="386"/>
      <c r="G93" s="385"/>
      <c r="H93" s="380"/>
      <c r="K93" s="380"/>
      <c r="L93" s="380"/>
      <c r="M93" s="380"/>
      <c r="N93" s="383"/>
      <c r="O93" s="382"/>
      <c r="P93" s="382"/>
      <c r="Q93" s="380"/>
      <c r="R93" s="380"/>
      <c r="S93" s="380"/>
      <c r="T93" s="381"/>
      <c r="X93" s="380"/>
      <c r="Y93" s="380"/>
      <c r="Z93" s="380"/>
      <c r="AA93" s="380"/>
      <c r="AB93" s="380"/>
      <c r="AC93" s="380"/>
    </row>
    <row r="94" spans="2:29" s="384" customFormat="1">
      <c r="B94" s="380"/>
      <c r="C94" s="381"/>
      <c r="D94" s="380"/>
      <c r="E94" s="386"/>
      <c r="F94" s="386"/>
      <c r="G94" s="385"/>
      <c r="H94" s="380"/>
      <c r="K94" s="380"/>
      <c r="L94" s="380"/>
      <c r="M94" s="380"/>
      <c r="N94" s="383"/>
      <c r="O94" s="382"/>
      <c r="P94" s="382"/>
      <c r="Q94" s="380"/>
      <c r="R94" s="380"/>
      <c r="S94" s="380"/>
      <c r="T94" s="381"/>
      <c r="X94" s="380"/>
      <c r="Y94" s="380"/>
      <c r="Z94" s="380"/>
      <c r="AA94" s="380"/>
      <c r="AB94" s="380"/>
      <c r="AC94" s="380"/>
    </row>
    <row r="95" spans="2:29" s="384" customFormat="1">
      <c r="B95" s="380"/>
      <c r="C95" s="381"/>
      <c r="D95" s="380"/>
      <c r="E95" s="386"/>
      <c r="F95" s="386"/>
      <c r="G95" s="385"/>
      <c r="H95" s="380"/>
      <c r="K95" s="380"/>
      <c r="L95" s="380"/>
      <c r="M95" s="380"/>
      <c r="N95" s="383"/>
      <c r="O95" s="382"/>
      <c r="P95" s="382"/>
      <c r="Q95" s="380"/>
      <c r="R95" s="380"/>
      <c r="S95" s="380"/>
      <c r="T95" s="381"/>
      <c r="X95" s="380"/>
      <c r="Y95" s="380"/>
      <c r="Z95" s="380"/>
      <c r="AA95" s="380"/>
      <c r="AB95" s="380"/>
      <c r="AC95" s="380"/>
    </row>
    <row r="96" spans="2:29" s="384" customFormat="1">
      <c r="B96" s="380"/>
      <c r="C96" s="381"/>
      <c r="D96" s="380"/>
      <c r="E96" s="386"/>
      <c r="F96" s="386"/>
      <c r="G96" s="385"/>
      <c r="H96" s="380"/>
      <c r="K96" s="380"/>
      <c r="L96" s="380"/>
      <c r="M96" s="380"/>
      <c r="N96" s="383"/>
      <c r="O96" s="382"/>
      <c r="P96" s="382"/>
      <c r="Q96" s="380"/>
      <c r="R96" s="380"/>
      <c r="S96" s="380"/>
      <c r="T96" s="381"/>
      <c r="W96" s="381"/>
      <c r="X96" s="380"/>
      <c r="Y96" s="380"/>
      <c r="Z96" s="380"/>
      <c r="AA96" s="380"/>
      <c r="AB96" s="380"/>
      <c r="AC96" s="380"/>
    </row>
    <row r="97" spans="2:29" s="384" customFormat="1">
      <c r="B97" s="380"/>
      <c r="C97" s="381"/>
      <c r="D97" s="380"/>
      <c r="E97" s="386"/>
      <c r="F97" s="386"/>
      <c r="G97" s="385"/>
      <c r="H97" s="380"/>
      <c r="K97" s="380"/>
      <c r="L97" s="380"/>
      <c r="M97" s="380"/>
      <c r="N97" s="383"/>
      <c r="O97" s="382"/>
      <c r="P97" s="382"/>
      <c r="Q97" s="380"/>
      <c r="R97" s="380"/>
      <c r="S97" s="380"/>
      <c r="T97" s="381"/>
      <c r="W97" s="380"/>
      <c r="X97" s="380"/>
      <c r="Y97" s="380"/>
      <c r="Z97" s="380"/>
      <c r="AA97" s="380"/>
      <c r="AB97" s="380"/>
      <c r="AC97" s="380"/>
    </row>
    <row r="98" spans="2:29" s="384" customFormat="1">
      <c r="B98" s="380"/>
      <c r="C98" s="381"/>
      <c r="D98" s="380"/>
      <c r="E98" s="386"/>
      <c r="F98" s="386"/>
      <c r="G98" s="385"/>
      <c r="H98" s="380"/>
      <c r="K98" s="380"/>
      <c r="L98" s="380"/>
      <c r="M98" s="380"/>
      <c r="N98" s="383"/>
      <c r="O98" s="382"/>
      <c r="P98" s="382"/>
      <c r="Q98" s="380"/>
      <c r="R98" s="380"/>
      <c r="S98" s="380"/>
      <c r="T98" s="381"/>
      <c r="U98" s="380"/>
      <c r="V98" s="380"/>
      <c r="W98" s="380"/>
      <c r="X98" s="380"/>
      <c r="Y98" s="380"/>
      <c r="Z98" s="380"/>
      <c r="AA98" s="380"/>
      <c r="AB98" s="380"/>
      <c r="AC98" s="380"/>
    </row>
    <row r="99" spans="2:29" s="384" customFormat="1">
      <c r="B99" s="380"/>
      <c r="C99" s="381"/>
      <c r="D99" s="380"/>
      <c r="E99" s="386"/>
      <c r="F99" s="386"/>
      <c r="G99" s="385"/>
      <c r="H99" s="380"/>
      <c r="K99" s="380"/>
      <c r="L99" s="380"/>
      <c r="M99" s="380"/>
      <c r="N99" s="383"/>
      <c r="O99" s="382"/>
      <c r="P99" s="382"/>
      <c r="Q99" s="380"/>
      <c r="R99" s="380"/>
      <c r="S99" s="380"/>
      <c r="T99" s="381"/>
      <c r="U99" s="380"/>
      <c r="V99" s="380"/>
      <c r="W99" s="380"/>
      <c r="X99" s="380"/>
      <c r="Y99" s="380"/>
      <c r="Z99" s="380"/>
      <c r="AA99" s="380"/>
      <c r="AB99" s="380"/>
      <c r="AC99" s="380"/>
    </row>
    <row r="100" spans="2:29" s="384" customFormat="1">
      <c r="B100" s="380"/>
      <c r="C100" s="381"/>
      <c r="D100" s="380"/>
      <c r="E100" s="386"/>
      <c r="F100" s="386"/>
      <c r="G100" s="385"/>
      <c r="H100" s="380"/>
      <c r="K100" s="380"/>
      <c r="L100" s="380"/>
      <c r="M100" s="380"/>
      <c r="N100" s="383"/>
      <c r="O100" s="382"/>
      <c r="P100" s="382"/>
      <c r="Q100" s="380"/>
      <c r="R100" s="380"/>
      <c r="S100" s="380"/>
      <c r="T100" s="381"/>
      <c r="U100" s="380"/>
      <c r="V100" s="380"/>
      <c r="W100" s="380"/>
      <c r="X100" s="380"/>
      <c r="Y100" s="380"/>
      <c r="Z100" s="380"/>
      <c r="AA100" s="380"/>
      <c r="AB100" s="380"/>
      <c r="AC100" s="380"/>
    </row>
    <row r="101" spans="2:29" s="384" customFormat="1">
      <c r="B101" s="380"/>
      <c r="C101" s="380"/>
      <c r="D101" s="380"/>
      <c r="E101" s="386"/>
      <c r="F101" s="386"/>
      <c r="G101" s="385"/>
      <c r="H101" s="380"/>
      <c r="K101" s="380"/>
      <c r="L101" s="380"/>
      <c r="M101" s="380"/>
      <c r="N101" s="383"/>
      <c r="O101" s="382"/>
      <c r="P101" s="382"/>
      <c r="Q101" s="380"/>
      <c r="R101" s="380"/>
      <c r="S101" s="380"/>
      <c r="T101" s="381"/>
      <c r="U101" s="380"/>
      <c r="V101" s="380"/>
      <c r="W101" s="380"/>
      <c r="X101" s="380"/>
      <c r="Y101" s="380"/>
      <c r="Z101" s="380"/>
      <c r="AA101" s="380"/>
      <c r="AB101" s="380"/>
      <c r="AC101" s="380"/>
    </row>
    <row r="102" spans="2:29" s="384" customFormat="1">
      <c r="B102" s="380"/>
      <c r="C102" s="380"/>
      <c r="D102" s="380"/>
      <c r="E102" s="386"/>
      <c r="F102" s="386"/>
      <c r="G102" s="385"/>
      <c r="H102" s="380"/>
      <c r="K102" s="380"/>
      <c r="L102" s="380"/>
      <c r="M102" s="380"/>
      <c r="N102" s="383"/>
      <c r="O102" s="382"/>
      <c r="P102" s="382"/>
      <c r="Q102" s="380"/>
      <c r="R102" s="380"/>
      <c r="S102" s="380"/>
      <c r="T102" s="381"/>
      <c r="U102" s="380"/>
      <c r="V102" s="380"/>
      <c r="W102" s="380"/>
      <c r="X102" s="380"/>
      <c r="Y102" s="380"/>
      <c r="Z102" s="380"/>
      <c r="AA102" s="380"/>
      <c r="AB102" s="380"/>
      <c r="AC102" s="380"/>
    </row>
    <row r="103" spans="2:29" s="384" customFormat="1">
      <c r="B103" s="380"/>
      <c r="C103" s="380"/>
      <c r="D103" s="380"/>
      <c r="E103" s="386"/>
      <c r="F103" s="386"/>
      <c r="G103" s="385"/>
      <c r="H103" s="380"/>
      <c r="K103" s="380"/>
      <c r="L103" s="380"/>
      <c r="M103" s="380"/>
      <c r="N103" s="383"/>
      <c r="O103" s="382"/>
      <c r="P103" s="382"/>
      <c r="Q103" s="380"/>
      <c r="R103" s="380"/>
      <c r="S103" s="380"/>
      <c r="T103" s="381"/>
      <c r="U103" s="380"/>
      <c r="V103" s="380"/>
      <c r="W103" s="380"/>
      <c r="X103" s="380"/>
      <c r="Y103" s="380"/>
      <c r="Z103" s="380"/>
      <c r="AA103" s="380"/>
      <c r="AB103" s="380"/>
      <c r="AC103" s="380"/>
    </row>
    <row r="104" spans="2:29" s="384" customFormat="1">
      <c r="B104" s="380"/>
      <c r="C104" s="380"/>
      <c r="D104" s="380"/>
      <c r="E104" s="386"/>
      <c r="F104" s="386"/>
      <c r="G104" s="385"/>
      <c r="H104" s="380"/>
      <c r="K104" s="380"/>
      <c r="L104" s="380"/>
      <c r="M104" s="380"/>
      <c r="N104" s="383"/>
      <c r="O104" s="382"/>
      <c r="P104" s="382"/>
      <c r="Q104" s="380"/>
      <c r="R104" s="380"/>
      <c r="S104" s="380"/>
      <c r="T104" s="381"/>
      <c r="U104" s="380"/>
      <c r="V104" s="380"/>
      <c r="W104" s="380"/>
      <c r="X104" s="380"/>
      <c r="Y104" s="380"/>
      <c r="Z104" s="380"/>
      <c r="AA104" s="380"/>
      <c r="AB104" s="380"/>
      <c r="AC104" s="380"/>
    </row>
  </sheetData>
  <mergeCells count="5">
    <mergeCell ref="Q1:R1"/>
    <mergeCell ref="F57:G57"/>
    <mergeCell ref="F58:G58"/>
    <mergeCell ref="F59:G59"/>
    <mergeCell ref="J59:K59"/>
  </mergeCells>
  <pageMargins left="0.25" right="0.25" top="0.75" bottom="0.75" header="0.3" footer="0.3"/>
  <pageSetup scale="30" orientation="landscape" copies="2" r:id="rId1"/>
</worksheet>
</file>

<file path=docMetadata/LabelInfo.xml><?xml version="1.0" encoding="utf-8"?>
<clbl:labelList xmlns:clbl="http://schemas.microsoft.com/office/2020/mipLabelMetadata">
  <clbl:label id="{717009a6-20de-461a-8894-0312a395cac9}" enabled="0" method="" siteId="{717009a6-20de-461a-8894-0312a395cac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SmallPanel</vt:lpstr>
      <vt:lpstr>EsosaPractice</vt:lpstr>
      <vt:lpstr>DR ILT</vt:lpstr>
      <vt:lpstr>Panels</vt:lpstr>
      <vt:lpstr>D0 Conventionals</vt:lpstr>
      <vt:lpstr>D17 Conventionals</vt:lpstr>
      <vt:lpstr>TimeCourse</vt:lpstr>
      <vt:lpstr>'DR ILT'!Print_Area</vt:lpstr>
      <vt:lpstr>SmallPanel!Print_Area</vt:lpstr>
      <vt:lpstr>TimeCourse!Print_Area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Rach</dc:creator>
  <cp:keywords/>
  <dc:description/>
  <cp:lastModifiedBy>Rach, David</cp:lastModifiedBy>
  <cp:revision/>
  <cp:lastPrinted>2025-07-26T12:59:56Z</cp:lastPrinted>
  <dcterms:created xsi:type="dcterms:W3CDTF">2020-09-23T18:27:57Z</dcterms:created>
  <dcterms:modified xsi:type="dcterms:W3CDTF">2025-07-26T13:00:16Z</dcterms:modified>
  <cp:category/>
  <cp:contentStatus/>
</cp:coreProperties>
</file>