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k\Desktop\Enzymkinetik\"/>
    </mc:Choice>
  </mc:AlternateContent>
  <xr:revisionPtr revIDLastSave="0" documentId="8_{99A8C4DD-6A2D-41E7-85EF-428F912187B4}" xr6:coauthVersionLast="31" xr6:coauthVersionMax="31" xr10:uidLastSave="{00000000-0000-0000-0000-000000000000}"/>
  <bookViews>
    <workbookView xWindow="0" yWindow="0" windowWidth="28800" windowHeight="12225" xr2:uid="{6D275D33-0440-4BCA-ACC3-7473F1ADDBA2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M48" i="1"/>
  <c r="M47" i="1"/>
  <c r="M46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M37" i="1"/>
  <c r="M36" i="1"/>
  <c r="M35" i="1"/>
  <c r="M24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M26" i="1"/>
  <c r="M25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N12" i="1"/>
  <c r="N13" i="1"/>
  <c r="N14" i="1"/>
  <c r="M14" i="1"/>
  <c r="M13" i="1"/>
  <c r="M12" i="1"/>
  <c r="F47" i="1"/>
  <c r="F48" i="1"/>
  <c r="F49" i="1"/>
  <c r="F50" i="1"/>
  <c r="F51" i="1"/>
  <c r="F52" i="1"/>
  <c r="F53" i="1"/>
  <c r="F54" i="1"/>
  <c r="F46" i="1"/>
  <c r="F36" i="1"/>
  <c r="F37" i="1"/>
  <c r="F38" i="1"/>
  <c r="F39" i="1"/>
  <c r="F40" i="1"/>
  <c r="F41" i="1"/>
  <c r="F42" i="1"/>
  <c r="F43" i="1"/>
  <c r="F35" i="1"/>
  <c r="F25" i="1"/>
  <c r="F26" i="1"/>
  <c r="F27" i="1"/>
  <c r="F28" i="1"/>
  <c r="F29" i="1"/>
  <c r="F30" i="1"/>
  <c r="F31" i="1"/>
  <c r="F32" i="1"/>
  <c r="F24" i="1"/>
  <c r="F13" i="1"/>
  <c r="F14" i="1"/>
  <c r="F15" i="1"/>
  <c r="F16" i="1"/>
  <c r="F17" i="1"/>
  <c r="F18" i="1"/>
  <c r="F19" i="1"/>
  <c r="F20" i="1"/>
  <c r="F21" i="1"/>
  <c r="F12" i="1"/>
  <c r="J47" i="1"/>
  <c r="J48" i="1"/>
  <c r="J49" i="1"/>
  <c r="J50" i="1"/>
  <c r="J51" i="1"/>
  <c r="J52" i="1"/>
  <c r="J53" i="1"/>
  <c r="J54" i="1"/>
  <c r="J46" i="1"/>
  <c r="H47" i="1"/>
  <c r="H48" i="1"/>
  <c r="H49" i="1"/>
  <c r="H50" i="1"/>
  <c r="H51" i="1"/>
  <c r="H52" i="1"/>
  <c r="H53" i="1"/>
  <c r="H54" i="1"/>
  <c r="H46" i="1"/>
  <c r="J36" i="1"/>
  <c r="J37" i="1"/>
  <c r="J38" i="1"/>
  <c r="J39" i="1"/>
  <c r="J40" i="1"/>
  <c r="J41" i="1"/>
  <c r="J42" i="1"/>
  <c r="J43" i="1"/>
  <c r="J35" i="1"/>
  <c r="H35" i="1"/>
  <c r="H36" i="1"/>
  <c r="H37" i="1"/>
  <c r="H38" i="1"/>
  <c r="H39" i="1"/>
  <c r="H40" i="1"/>
  <c r="H41" i="1"/>
  <c r="H42" i="1"/>
  <c r="H43" i="1"/>
  <c r="J25" i="1"/>
  <c r="J26" i="1"/>
  <c r="J27" i="1"/>
  <c r="J28" i="1"/>
  <c r="J29" i="1"/>
  <c r="J30" i="1"/>
  <c r="J31" i="1"/>
  <c r="J32" i="1"/>
  <c r="J24" i="1"/>
  <c r="H25" i="1"/>
  <c r="H26" i="1"/>
  <c r="H27" i="1"/>
  <c r="H28" i="1"/>
  <c r="H29" i="1"/>
  <c r="H30" i="1"/>
  <c r="H31" i="1"/>
  <c r="H32" i="1"/>
  <c r="H24" i="1"/>
  <c r="J13" i="1"/>
  <c r="J14" i="1"/>
  <c r="J15" i="1"/>
  <c r="J16" i="1"/>
  <c r="J17" i="1"/>
  <c r="J18" i="1"/>
  <c r="J19" i="1"/>
  <c r="J20" i="1"/>
  <c r="J21" i="1"/>
  <c r="J12" i="1"/>
  <c r="H13" i="1"/>
  <c r="H14" i="1"/>
  <c r="H15" i="1"/>
  <c r="H16" i="1"/>
  <c r="H17" i="1"/>
  <c r="H18" i="1"/>
  <c r="H19" i="1"/>
  <c r="H20" i="1"/>
  <c r="H21" i="1"/>
  <c r="H12" i="1"/>
</calcChain>
</file>

<file path=xl/sharedStrings.xml><?xml version="1.0" encoding="utf-8"?>
<sst xmlns="http://schemas.openxmlformats.org/spreadsheetml/2006/main" count="126" uniqueCount="39">
  <si>
    <t>LU Biochemie - Modul Enzymkinetik</t>
  </si>
  <si>
    <t>Ungehemt</t>
  </si>
  <si>
    <t>Gehemmt 150 mM</t>
  </si>
  <si>
    <t>Gehemmt 5 mM</t>
  </si>
  <si>
    <t>Gehemmt 50 mM</t>
  </si>
  <si>
    <r>
      <t>V_pNPP [</t>
    </r>
    <r>
      <rPr>
        <sz val="11"/>
        <color theme="1"/>
        <rFont val="Calibri"/>
        <family val="2"/>
      </rPr>
      <t>µL]</t>
    </r>
  </si>
  <si>
    <t>V_puffer [mL]</t>
  </si>
  <si>
    <r>
      <t>V_Inhibitor [</t>
    </r>
    <r>
      <rPr>
        <sz val="11"/>
        <color theme="1"/>
        <rFont val="Calibri"/>
        <family val="2"/>
      </rPr>
      <t>µL]</t>
    </r>
  </si>
  <si>
    <t>Abs_t=0</t>
  </si>
  <si>
    <t>Abs_t=10</t>
  </si>
  <si>
    <t>Abs_t=20</t>
  </si>
  <si>
    <t>ε</t>
  </si>
  <si>
    <t>d</t>
  </si>
  <si>
    <t>Konstante</t>
  </si>
  <si>
    <t>Wert</t>
  </si>
  <si>
    <t>Einheit</t>
  </si>
  <si>
    <t>Mol^-1*cm^-1</t>
  </si>
  <si>
    <t>cm</t>
  </si>
  <si>
    <t>#</t>
  </si>
  <si>
    <t>Ergebnisse</t>
  </si>
  <si>
    <t>Messwerte</t>
  </si>
  <si>
    <t>Verdünnungsfaktor</t>
  </si>
  <si>
    <t>6</t>
  </si>
  <si>
    <t>Konz_t=10</t>
  </si>
  <si>
    <t>Konz_t=20</t>
  </si>
  <si>
    <t>Konz_t=0</t>
  </si>
  <si>
    <t>t</t>
  </si>
  <si>
    <t>200µL</t>
  </si>
  <si>
    <t>500µL</t>
  </si>
  <si>
    <t>Wert konnte nicht genau erkannt werden</t>
  </si>
  <si>
    <t>Ausreißer</t>
  </si>
  <si>
    <t>30µL</t>
  </si>
  <si>
    <t>50µL</t>
  </si>
  <si>
    <t>V_pNPP</t>
  </si>
  <si>
    <t>0µL</t>
  </si>
  <si>
    <t>100µL</t>
  </si>
  <si>
    <t>300µL</t>
  </si>
  <si>
    <t>700µL</t>
  </si>
  <si>
    <t>1000µL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</si>
</sst>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5" fillId="2" borderId="0" xfId="0" applyFont="1" applyFill="1"/>
    <xf numFmtId="0" fontId="4" fillId="0" borderId="0" xfId="0" applyFont="1"/>
    <xf numFmtId="11" fontId="0" fillId="0" borderId="0" xfId="0" applyNumberFormat="1"/>
    <xf numFmtId="0" fontId="5" fillId="2" borderId="0" xfId="0" applyFont="1" applyFill="1" applyAlignment="1">
      <alignment horizontal="center"/>
    </xf>
    <xf numFmtId="0" fontId="0" fillId="4" borderId="0" xfId="0" applyFill="1"/>
    <xf numFmtId="49" fontId="0" fillId="0" borderId="0" xfId="0" applyNumberFormat="1"/>
    <xf numFmtId="0" fontId="1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Tabelle1!$M$11</c:f>
              <c:strCache>
                <c:ptCount val="1"/>
                <c:pt idx="0">
                  <c:v>30µL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Tabelle1!$M$12:$M$14</c:f>
              <c:numCache>
                <c:formatCode>0.00E+00</c:formatCode>
                <c:ptCount val="3"/>
                <c:pt idx="0">
                  <c:v>1.9148936170212767E-6</c:v>
                </c:pt>
                <c:pt idx="1">
                  <c:v>3.0957446808510636E-5</c:v>
                </c:pt>
                <c:pt idx="2">
                  <c:v>4.978723404255319E-5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3-4F92-BF22-45216599CB77}"/>
            </c:ext>
          </c:extLst>
        </c:ser>
        <c:ser>
          <c:idx val="1"/>
          <c:order val="1"/>
          <c:tx>
            <c:strRef>
              <c:f>Tabelle1!$N$11</c:f>
              <c:strCache>
                <c:ptCount val="1"/>
                <c:pt idx="0">
                  <c:v>50µL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Tabelle1!$N$12:$N$14</c:f>
              <c:numCache>
                <c:formatCode>0.00E+00</c:formatCode>
                <c:ptCount val="3"/>
                <c:pt idx="0">
                  <c:v>0</c:v>
                </c:pt>
                <c:pt idx="1">
                  <c:v>3.4787234042553191E-5</c:v>
                </c:pt>
                <c:pt idx="2">
                  <c:v>5.5212765957446808E-5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3-4F92-BF22-45216599CB77}"/>
            </c:ext>
          </c:extLst>
        </c:ser>
        <c:ser>
          <c:idx val="2"/>
          <c:order val="2"/>
          <c:tx>
            <c:strRef>
              <c:f>Tabelle1!$O$11</c:f>
              <c:strCache>
                <c:ptCount val="1"/>
                <c:pt idx="0">
                  <c:v>100µL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Tabelle1!$O$12:$O$14</c:f>
              <c:numCache>
                <c:formatCode>0.00E+00</c:formatCode>
                <c:ptCount val="3"/>
                <c:pt idx="0">
                  <c:v>2.8723404255319147E-6</c:v>
                </c:pt>
                <c:pt idx="1">
                  <c:v>6.7340425531914897E-5</c:v>
                </c:pt>
                <c:pt idx="2">
                  <c:v>1.1808510638297871E-4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3-4F92-BF22-45216599CB77}"/>
            </c:ext>
          </c:extLst>
        </c:ser>
        <c:ser>
          <c:idx val="3"/>
          <c:order val="3"/>
          <c:tx>
            <c:strRef>
              <c:f>Tabelle1!$P$11</c:f>
              <c:strCache>
                <c:ptCount val="1"/>
                <c:pt idx="0">
                  <c:v>200µL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Tabelle1!$P$12:$P$14</c:f>
              <c:numCache>
                <c:formatCode>0.00E+00</c:formatCode>
                <c:ptCount val="3"/>
                <c:pt idx="0">
                  <c:v>5.4255319148936176E-6</c:v>
                </c:pt>
                <c:pt idx="1">
                  <c:v>8.2021276595744673E-5</c:v>
                </c:pt>
                <c:pt idx="2">
                  <c:v>1.5127659574468085E-4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3-4F92-BF22-45216599CB77}"/>
            </c:ext>
          </c:extLst>
        </c:ser>
        <c:ser>
          <c:idx val="4"/>
          <c:order val="4"/>
          <c:tx>
            <c:strRef>
              <c:f>Tabelle1!$Q$11</c:f>
              <c:strCache>
                <c:ptCount val="1"/>
                <c:pt idx="0">
                  <c:v>300µL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Tabelle1!$Q$12:$Q$14</c:f>
              <c:numCache>
                <c:formatCode>0.00E+00</c:formatCode>
                <c:ptCount val="3"/>
                <c:pt idx="0">
                  <c:v>3.51063829787234E-6</c:v>
                </c:pt>
                <c:pt idx="1">
                  <c:v>1.1010638297872339E-4</c:v>
                </c:pt>
                <c:pt idx="2">
                  <c:v>1.9499999999999997E-4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F3-4F92-BF22-45216599CB77}"/>
            </c:ext>
          </c:extLst>
        </c:ser>
        <c:ser>
          <c:idx val="5"/>
          <c:order val="5"/>
          <c:tx>
            <c:strRef>
              <c:f>Tabelle1!$R$11</c:f>
              <c:strCache>
                <c:ptCount val="1"/>
                <c:pt idx="0">
                  <c:v>500µL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Tabelle1!$R$12:$R$14</c:f>
              <c:numCache>
                <c:formatCode>0.00E+00</c:formatCode>
                <c:ptCount val="3"/>
                <c:pt idx="0">
                  <c:v>6.3829787234042563E-6</c:v>
                </c:pt>
                <c:pt idx="1">
                  <c:v>1.1968085106382978E-4</c:v>
                </c:pt>
                <c:pt idx="2">
                  <c:v>2.2276595744680848E-4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F3-4F92-BF22-45216599CB77}"/>
            </c:ext>
          </c:extLst>
        </c:ser>
        <c:ser>
          <c:idx val="6"/>
          <c:order val="6"/>
          <c:tx>
            <c:strRef>
              <c:f>Tabelle1!$S$11</c:f>
              <c:strCache>
                <c:ptCount val="1"/>
                <c:pt idx="0">
                  <c:v>700µL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Tabelle1!$S$12:$S$14</c:f>
              <c:numCache>
                <c:formatCode>0.00E+00</c:formatCode>
                <c:ptCount val="3"/>
                <c:pt idx="0">
                  <c:v>1.0531914893617022E-5</c:v>
                </c:pt>
                <c:pt idx="1">
                  <c:v>1.4393617021276597E-4</c:v>
                </c:pt>
                <c:pt idx="2">
                  <c:v>2.6808510638297875E-4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F3-4F92-BF22-45216599CB77}"/>
            </c:ext>
          </c:extLst>
        </c:ser>
        <c:ser>
          <c:idx val="7"/>
          <c:order val="7"/>
          <c:tx>
            <c:strRef>
              <c:f>Tabelle1!$T$11</c:f>
              <c:strCache>
                <c:ptCount val="1"/>
                <c:pt idx="0">
                  <c:v>1000µL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Tabelle1!$T$12:$T$14</c:f>
              <c:numCache>
                <c:formatCode>0.00E+00</c:formatCode>
                <c:ptCount val="3"/>
                <c:pt idx="0">
                  <c:v>8.2978723404255322E-6</c:v>
                </c:pt>
                <c:pt idx="1">
                  <c:v>1.3851063829787235E-4</c:v>
                </c:pt>
                <c:pt idx="2">
                  <c:v>2.770212765957447E-4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F3-4F92-BF22-45216599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749952"/>
        <c:axId val="1317278384"/>
      </c:scatterChart>
      <c:valAx>
        <c:axId val="13147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7278384"/>
        <c:crosses val="autoZero"/>
        <c:crossBetween val="midCat"/>
      </c:valAx>
      <c:valAx>
        <c:axId val="13172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74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Tabelle1!$M$23</c:f>
              <c:strCache>
                <c:ptCount val="1"/>
                <c:pt idx="0">
                  <c:v>30µL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Tabelle1!$M$24:$M$26</c:f>
              <c:numCache>
                <c:formatCode>0.00E+00</c:formatCode>
                <c:ptCount val="3"/>
                <c:pt idx="0">
                  <c:v>-6.3829787234042563E-6</c:v>
                </c:pt>
                <c:pt idx="1">
                  <c:v>2.2340425531914897E-5</c:v>
                </c:pt>
                <c:pt idx="2">
                  <c:v>3.574468085106383E-5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4-4400-A448-F739328C6654}"/>
            </c:ext>
          </c:extLst>
        </c:ser>
        <c:ser>
          <c:idx val="1"/>
          <c:order val="1"/>
          <c:tx>
            <c:strRef>
              <c:f>Tabelle1!$N$23</c:f>
              <c:strCache>
                <c:ptCount val="1"/>
                <c:pt idx="0">
                  <c:v>50µL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Tabelle1!$N$24:$N$26</c:f>
              <c:numCache>
                <c:formatCode>0.00E+00</c:formatCode>
                <c:ptCount val="3"/>
                <c:pt idx="0">
                  <c:v>0</c:v>
                </c:pt>
                <c:pt idx="1">
                  <c:v>2.3297872340425529E-5</c:v>
                </c:pt>
                <c:pt idx="2">
                  <c:v>4.8191489361702134E-5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4-4400-A448-F739328C6654}"/>
            </c:ext>
          </c:extLst>
        </c:ser>
        <c:ser>
          <c:idx val="2"/>
          <c:order val="2"/>
          <c:tx>
            <c:strRef>
              <c:f>Tabelle1!$O$23</c:f>
              <c:strCache>
                <c:ptCount val="1"/>
                <c:pt idx="0">
                  <c:v>100µL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Tabelle1!$O$24:$O$26</c:f>
              <c:numCache>
                <c:formatCode>0.00E+00</c:formatCode>
                <c:ptCount val="3"/>
                <c:pt idx="0">
                  <c:v>-6.3829787234042563E-6</c:v>
                </c:pt>
                <c:pt idx="1">
                  <c:v>3.2553191489361699E-5</c:v>
                </c:pt>
                <c:pt idx="2">
                  <c:v>9.2872340425531908E-5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4-4400-A448-F739328C6654}"/>
            </c:ext>
          </c:extLst>
        </c:ser>
        <c:ser>
          <c:idx val="3"/>
          <c:order val="3"/>
          <c:tx>
            <c:strRef>
              <c:f>Tabelle1!$P$23</c:f>
              <c:strCache>
                <c:ptCount val="1"/>
                <c:pt idx="0">
                  <c:v>200µL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Tabelle1!$P$24:$P$26</c:f>
              <c:numCache>
                <c:formatCode>0.00E+00</c:formatCode>
                <c:ptCount val="3"/>
                <c:pt idx="0">
                  <c:v>2.5531914893617025E-5</c:v>
                </c:pt>
                <c:pt idx="1">
                  <c:v>6.6063829787234036E-5</c:v>
                </c:pt>
                <c:pt idx="2">
                  <c:v>1.1138297872340424E-4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4-4400-A448-F739328C6654}"/>
            </c:ext>
          </c:extLst>
        </c:ser>
        <c:ser>
          <c:idx val="4"/>
          <c:order val="4"/>
          <c:tx>
            <c:strRef>
              <c:f>Tabelle1!$Q$23</c:f>
              <c:strCache>
                <c:ptCount val="1"/>
                <c:pt idx="0">
                  <c:v>300µL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Tabelle1!$Q$24:$Q$26</c:f>
              <c:numCache>
                <c:formatCode>0.00E+00</c:formatCode>
                <c:ptCount val="3"/>
                <c:pt idx="0">
                  <c:v>5.1063829787234041E-6</c:v>
                </c:pt>
                <c:pt idx="1">
                  <c:v>7.8191489361702132E-5</c:v>
                </c:pt>
                <c:pt idx="2">
                  <c:v>1.3436170212765956E-4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E4-4400-A448-F739328C6654}"/>
            </c:ext>
          </c:extLst>
        </c:ser>
        <c:ser>
          <c:idx val="5"/>
          <c:order val="5"/>
          <c:tx>
            <c:strRef>
              <c:f>Tabelle1!$R$23</c:f>
              <c:strCache>
                <c:ptCount val="1"/>
                <c:pt idx="0">
                  <c:v>500µL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Tabelle1!$R$24:$R$26</c:f>
              <c:numCache>
                <c:formatCode>0.00E+00</c:formatCode>
                <c:ptCount val="3"/>
                <c:pt idx="0">
                  <c:v>5.7446808510638294E-6</c:v>
                </c:pt>
                <c:pt idx="1">
                  <c:v>9.0957446808510631E-5</c:v>
                </c:pt>
                <c:pt idx="2">
                  <c:v>1.8191489361702126E-4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E4-4400-A448-F739328C6654}"/>
            </c:ext>
          </c:extLst>
        </c:ser>
        <c:ser>
          <c:idx val="6"/>
          <c:order val="6"/>
          <c:tx>
            <c:strRef>
              <c:f>Tabelle1!$S$23</c:f>
              <c:strCache>
                <c:ptCount val="1"/>
                <c:pt idx="0">
                  <c:v>700µL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Tabelle1!$S$24:$S$26</c:f>
              <c:numCache>
                <c:formatCode>0.00E+00</c:formatCode>
                <c:ptCount val="3"/>
                <c:pt idx="0">
                  <c:v>5.1063829787234041E-6</c:v>
                </c:pt>
                <c:pt idx="1">
                  <c:v>1.021276595744681E-4</c:v>
                </c:pt>
                <c:pt idx="2">
                  <c:v>2.0074468085106383E-4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E4-4400-A448-F739328C6654}"/>
            </c:ext>
          </c:extLst>
        </c:ser>
        <c:ser>
          <c:idx val="7"/>
          <c:order val="7"/>
          <c:tx>
            <c:strRef>
              <c:f>Tabelle1!$T$23</c:f>
              <c:strCache>
                <c:ptCount val="1"/>
                <c:pt idx="0">
                  <c:v>1000µL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Tabelle1!$T$24:$T$26</c:f>
              <c:numCache>
                <c:formatCode>0.00E+00</c:formatCode>
                <c:ptCount val="3"/>
                <c:pt idx="0">
                  <c:v>5.4255319148936176E-6</c:v>
                </c:pt>
                <c:pt idx="1">
                  <c:v>1.1265957446808509E-4</c:v>
                </c:pt>
                <c:pt idx="2">
                  <c:v>2.1957446808510637E-4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E4-4400-A448-F739328C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750368"/>
        <c:axId val="1327611904"/>
      </c:scatterChart>
      <c:valAx>
        <c:axId val="13147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611904"/>
        <c:crosses val="autoZero"/>
        <c:crossBetween val="midCat"/>
      </c:valAx>
      <c:valAx>
        <c:axId val="13276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75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Tabelle1!$M$34</c:f>
              <c:strCache>
                <c:ptCount val="1"/>
                <c:pt idx="0">
                  <c:v>30µL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Tabelle1!$M$35:$M$37</c:f>
              <c:numCache>
                <c:formatCode>0.00E+00</c:formatCode>
                <c:ptCount val="3"/>
                <c:pt idx="0">
                  <c:v>7.6595744680851069E-6</c:v>
                </c:pt>
                <c:pt idx="1">
                  <c:v>9.5744680851063828E-6</c:v>
                </c:pt>
                <c:pt idx="2">
                  <c:v>2.3617021276595741E-5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8-483D-BA5C-55E270C13E31}"/>
            </c:ext>
          </c:extLst>
        </c:ser>
        <c:ser>
          <c:idx val="1"/>
          <c:order val="1"/>
          <c:tx>
            <c:strRef>
              <c:f>Tabelle1!$N$34</c:f>
              <c:strCache>
                <c:ptCount val="1"/>
                <c:pt idx="0">
                  <c:v>50µL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Tabelle1!$N$35:$N$37</c:f>
              <c:numCache>
                <c:formatCode>0.00E+00</c:formatCode>
                <c:ptCount val="3"/>
                <c:pt idx="0">
                  <c:v>3.51063829787234E-6</c:v>
                </c:pt>
                <c:pt idx="1">
                  <c:v>8.2978723404255322E-6</c:v>
                </c:pt>
                <c:pt idx="2">
                  <c:v>2.872340425531915E-5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8-483D-BA5C-55E270C13E31}"/>
            </c:ext>
          </c:extLst>
        </c:ser>
        <c:ser>
          <c:idx val="2"/>
          <c:order val="2"/>
          <c:tx>
            <c:strRef>
              <c:f>Tabelle1!$O$34</c:f>
              <c:strCache>
                <c:ptCount val="1"/>
                <c:pt idx="0">
                  <c:v>100µL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Tabelle1!$O$35:$O$37</c:f>
              <c:numCache>
                <c:formatCode>0.00E+00</c:formatCode>
                <c:ptCount val="3"/>
                <c:pt idx="0">
                  <c:v>3.1914893617021282E-6</c:v>
                </c:pt>
                <c:pt idx="1">
                  <c:v>1.2765957446808513E-5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D8-483D-BA5C-55E270C13E31}"/>
            </c:ext>
          </c:extLst>
        </c:ser>
        <c:ser>
          <c:idx val="3"/>
          <c:order val="3"/>
          <c:tx>
            <c:strRef>
              <c:f>Tabelle1!$P$34</c:f>
              <c:strCache>
                <c:ptCount val="1"/>
                <c:pt idx="0">
                  <c:v>200µL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Tabelle1!$P$35:$P$37</c:f>
              <c:numCache>
                <c:formatCode>0.00E+00</c:formatCode>
                <c:ptCount val="3"/>
                <c:pt idx="0">
                  <c:v>3.1914893617021282E-6</c:v>
                </c:pt>
                <c:pt idx="1">
                  <c:v>2.4574468085106383E-5</c:v>
                </c:pt>
                <c:pt idx="2">
                  <c:v>4.3723404255319149E-5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D8-483D-BA5C-55E270C13E31}"/>
            </c:ext>
          </c:extLst>
        </c:ser>
        <c:ser>
          <c:idx val="4"/>
          <c:order val="4"/>
          <c:tx>
            <c:strRef>
              <c:f>Tabelle1!$Q$34</c:f>
              <c:strCache>
                <c:ptCount val="1"/>
                <c:pt idx="0">
                  <c:v>300µL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Tabelle1!$Q$35:$Q$37</c:f>
              <c:numCache>
                <c:formatCode>0.00E+00</c:formatCode>
                <c:ptCount val="3"/>
                <c:pt idx="0">
                  <c:v>5.4255319148936176E-6</c:v>
                </c:pt>
                <c:pt idx="1">
                  <c:v>4.4042553191489364E-5</c:v>
                </c:pt>
                <c:pt idx="2">
                  <c:v>9.3510638297872325E-5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D8-483D-BA5C-55E270C13E31}"/>
            </c:ext>
          </c:extLst>
        </c:ser>
        <c:ser>
          <c:idx val="5"/>
          <c:order val="5"/>
          <c:tx>
            <c:strRef>
              <c:f>Tabelle1!$R$34</c:f>
              <c:strCache>
                <c:ptCount val="1"/>
                <c:pt idx="0">
                  <c:v>500µL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Tabelle1!$R$35:$R$37</c:f>
              <c:numCache>
                <c:formatCode>0.00E+00</c:formatCode>
                <c:ptCount val="3"/>
                <c:pt idx="0">
                  <c:v>7.3404255319148934E-6</c:v>
                </c:pt>
                <c:pt idx="1">
                  <c:v>5.9042553191489356E-5</c:v>
                </c:pt>
                <c:pt idx="2">
                  <c:v>9.4148936170212756E-5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D8-483D-BA5C-55E270C13E31}"/>
            </c:ext>
          </c:extLst>
        </c:ser>
        <c:ser>
          <c:idx val="6"/>
          <c:order val="6"/>
          <c:tx>
            <c:strRef>
              <c:f>Tabelle1!$S$34</c:f>
              <c:strCache>
                <c:ptCount val="1"/>
                <c:pt idx="0">
                  <c:v>700µL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Tabelle1!$S$35:$S$37</c:f>
              <c:numCache>
                <c:formatCode>0.00E+00</c:formatCode>
                <c:ptCount val="3"/>
                <c:pt idx="0">
                  <c:v>7.6595744680851069E-6</c:v>
                </c:pt>
                <c:pt idx="1">
                  <c:v>4.340425531914894E-5</c:v>
                </c:pt>
                <c:pt idx="2">
                  <c:v>1.0180851063829787E-4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D8-483D-BA5C-55E270C13E31}"/>
            </c:ext>
          </c:extLst>
        </c:ser>
        <c:ser>
          <c:idx val="7"/>
          <c:order val="7"/>
          <c:tx>
            <c:strRef>
              <c:f>Tabelle1!$T$34</c:f>
              <c:strCache>
                <c:ptCount val="1"/>
                <c:pt idx="0">
                  <c:v>1000µL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Tabelle1!$T$35:$T$37</c:f>
              <c:numCache>
                <c:formatCode>0.00E+00</c:formatCode>
                <c:ptCount val="3"/>
                <c:pt idx="0">
                  <c:v>9.5744680851063828E-6</c:v>
                </c:pt>
                <c:pt idx="1">
                  <c:v>6.3510638297872341E-5</c:v>
                </c:pt>
                <c:pt idx="2">
                  <c:v>1.4329787234042553E-4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D8-483D-BA5C-55E270C1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69712"/>
        <c:axId val="1324031808"/>
      </c:scatterChart>
      <c:valAx>
        <c:axId val="13259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4031808"/>
        <c:crosses val="autoZero"/>
        <c:crossBetween val="midCat"/>
      </c:valAx>
      <c:valAx>
        <c:axId val="13240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9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Tabelle1!$M$45</c:f>
              <c:strCache>
                <c:ptCount val="1"/>
                <c:pt idx="0">
                  <c:v>30µL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Tabelle1!$M$46:$M$48</c:f>
              <c:numCache>
                <c:formatCode>0.00E+00</c:formatCode>
                <c:ptCount val="3"/>
                <c:pt idx="0">
                  <c:v>1.5957446808510641E-6</c:v>
                </c:pt>
                <c:pt idx="1">
                  <c:v>5.1063829787234041E-6</c:v>
                </c:pt>
                <c:pt idx="2">
                  <c:v>4.4680851063829788E-6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4D0E-A5BB-AB615106FBE1}"/>
            </c:ext>
          </c:extLst>
        </c:ser>
        <c:ser>
          <c:idx val="1"/>
          <c:order val="1"/>
          <c:tx>
            <c:strRef>
              <c:f>Tabelle1!$N$45</c:f>
              <c:strCache>
                <c:ptCount val="1"/>
                <c:pt idx="0">
                  <c:v>50µL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Tabelle1!$N$46:$N$48</c:f>
              <c:numCache>
                <c:formatCode>0.00E+00</c:formatCode>
                <c:ptCount val="3"/>
                <c:pt idx="0">
                  <c:v>-3.1914893617021275E-7</c:v>
                </c:pt>
                <c:pt idx="1">
                  <c:v>3.1914893617021282E-6</c:v>
                </c:pt>
                <c:pt idx="2">
                  <c:v>4.7872340425531914E-6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6-4D0E-A5BB-AB615106FBE1}"/>
            </c:ext>
          </c:extLst>
        </c:ser>
        <c:ser>
          <c:idx val="2"/>
          <c:order val="2"/>
          <c:tx>
            <c:strRef>
              <c:f>Tabelle1!$O$45</c:f>
              <c:strCache>
                <c:ptCount val="1"/>
                <c:pt idx="0">
                  <c:v>100µL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Tabelle1!$O$46:$O$48</c:f>
              <c:numCache>
                <c:formatCode>0.00E+00</c:formatCode>
                <c:ptCount val="3"/>
                <c:pt idx="0">
                  <c:v>0</c:v>
                </c:pt>
                <c:pt idx="1">
                  <c:v>7.0212765957446799E-6</c:v>
                </c:pt>
                <c:pt idx="2">
                  <c:v>1.0531914893617022E-5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6-4D0E-A5BB-AB615106FBE1}"/>
            </c:ext>
          </c:extLst>
        </c:ser>
        <c:ser>
          <c:idx val="3"/>
          <c:order val="3"/>
          <c:tx>
            <c:strRef>
              <c:f>Tabelle1!$P$45</c:f>
              <c:strCache>
                <c:ptCount val="1"/>
                <c:pt idx="0">
                  <c:v>200µL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Tabelle1!$P$46:$P$48</c:f>
              <c:numCache>
                <c:formatCode>0.00E+00</c:formatCode>
                <c:ptCount val="3"/>
                <c:pt idx="0">
                  <c:v>3.1914893617021275E-7</c:v>
                </c:pt>
                <c:pt idx="1">
                  <c:v>8.9361702127659575E-6</c:v>
                </c:pt>
                <c:pt idx="2">
                  <c:v>2.4893617021276595E-5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6-4D0E-A5BB-AB615106FBE1}"/>
            </c:ext>
          </c:extLst>
        </c:ser>
        <c:ser>
          <c:idx val="4"/>
          <c:order val="4"/>
          <c:tx>
            <c:strRef>
              <c:f>Tabelle1!$Q$45</c:f>
              <c:strCache>
                <c:ptCount val="1"/>
                <c:pt idx="0">
                  <c:v>300µL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Tabelle1!$Q$46:$Q$48</c:f>
              <c:numCache>
                <c:formatCode>0.00E+00</c:formatCode>
                <c:ptCount val="3"/>
                <c:pt idx="0">
                  <c:v>1.5957446808510641E-6</c:v>
                </c:pt>
                <c:pt idx="1">
                  <c:v>1.75531914893617E-5</c:v>
                </c:pt>
                <c:pt idx="2">
                  <c:v>3.7340425531914899E-5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6-4D0E-A5BB-AB615106FBE1}"/>
            </c:ext>
          </c:extLst>
        </c:ser>
        <c:ser>
          <c:idx val="5"/>
          <c:order val="5"/>
          <c:tx>
            <c:strRef>
              <c:f>Tabelle1!$R$45</c:f>
              <c:strCache>
                <c:ptCount val="1"/>
                <c:pt idx="0">
                  <c:v>500µL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Tabelle1!$R$46:$R$48</c:f>
              <c:numCache>
                <c:formatCode>0.00E+00</c:formatCode>
                <c:ptCount val="3"/>
                <c:pt idx="0">
                  <c:v>5.1063829787234041E-6</c:v>
                </c:pt>
                <c:pt idx="1">
                  <c:v>3.574468085106383E-5</c:v>
                </c:pt>
                <c:pt idx="2">
                  <c:v>5.8723404255319148E-5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6-4D0E-A5BB-AB615106FBE1}"/>
            </c:ext>
          </c:extLst>
        </c:ser>
        <c:ser>
          <c:idx val="6"/>
          <c:order val="6"/>
          <c:tx>
            <c:strRef>
              <c:f>Tabelle1!$S$45</c:f>
              <c:strCache>
                <c:ptCount val="1"/>
                <c:pt idx="0">
                  <c:v>700µL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Tabelle1!$S$46:$S$48</c:f>
              <c:numCache>
                <c:formatCode>0.00E+00</c:formatCode>
                <c:ptCount val="3"/>
                <c:pt idx="0">
                  <c:v>1.0212765957446808E-5</c:v>
                </c:pt>
                <c:pt idx="1">
                  <c:v>2.9680851063829789E-5</c:v>
                </c:pt>
                <c:pt idx="2">
                  <c:v>3.7978723404255316E-5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6-4D0E-A5BB-AB615106FBE1}"/>
            </c:ext>
          </c:extLst>
        </c:ser>
        <c:ser>
          <c:idx val="7"/>
          <c:order val="7"/>
          <c:tx>
            <c:strRef>
              <c:f>Tabelle1!$T$45</c:f>
              <c:strCache>
                <c:ptCount val="1"/>
                <c:pt idx="0">
                  <c:v>1000µL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Tabelle1!$T$46:$T$48</c:f>
              <c:numCache>
                <c:formatCode>0.00E+00</c:formatCode>
                <c:ptCount val="3"/>
                <c:pt idx="0">
                  <c:v>3.8297872340425535E-6</c:v>
                </c:pt>
                <c:pt idx="1">
                  <c:v>5.4893617021276592E-5</c:v>
                </c:pt>
                <c:pt idx="2">
                  <c:v>8.8404255319148936E-5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6-4D0E-A5BB-AB615106F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84272"/>
        <c:axId val="1324008912"/>
      </c:scatterChart>
      <c:valAx>
        <c:axId val="13259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4008912"/>
        <c:crosses val="autoZero"/>
        <c:crossBetween val="midCat"/>
      </c:valAx>
      <c:valAx>
        <c:axId val="13240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98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114299</xdr:colOff>
      <xdr:row>4</xdr:row>
      <xdr:rowOff>180976</xdr:rowOff>
    </xdr:from>
    <xdr:to>
      <xdr:col>29</xdr:col>
      <xdr:colOff>19051</xdr:colOff>
      <xdr:row>18</xdr:row>
      <xdr:rowOff>19051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093ECE3-4B8B-476C-8B10-A2F95A24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100012</xdr:colOff>
      <xdr:row>18</xdr:row>
      <xdr:rowOff>52387</xdr:rowOff>
    </xdr:from>
    <xdr:to>
      <xdr:col>28</xdr:col>
      <xdr:colOff>100012</xdr:colOff>
      <xdr:row>32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9DA3BB-FA94-4A74-A003-3DEACCC7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147637</xdr:colOff>
      <xdr:row>32</xdr:row>
      <xdr:rowOff>80962</xdr:rowOff>
    </xdr:from>
    <xdr:to>
      <xdr:col>28</xdr:col>
      <xdr:colOff>147637</xdr:colOff>
      <xdr:row>46</xdr:row>
      <xdr:rowOff>61912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AC3448E-D035-442F-BA8A-054FF55D8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157162</xdr:colOff>
      <xdr:row>46</xdr:row>
      <xdr:rowOff>71437</xdr:rowOff>
    </xdr:from>
    <xdr:to>
      <xdr:col>28</xdr:col>
      <xdr:colOff>157162</xdr:colOff>
      <xdr:row>60</xdr:row>
      <xdr:rowOff>147637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10F3A7F-7ECE-425F-BE19-8F727DB57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B466-6B8F-439B-A45E-66EF1800876A}">
  <dimension ref="A1:T54"/>
  <sheetViews>
    <sheetView tabSelected="1" workbookViewId="0">
      <selection activeCell="K10" sqref="K10"/>
    </sheetView>
  </sheetViews>
  <sheetFormatPr baseColWidth="10" defaultRowHeight="15" x14ac:dyDescent="0.25"/>
  <cols>
    <col min="1" max="1" width="22.85546875" bestFit="1" customWidth="1"/>
    <col min="2" max="2" width="12" bestFit="1" customWidth="1"/>
    <col min="3" max="3" width="13.28515625" bestFit="1" customWidth="1"/>
    <col min="4" max="4" width="14.85546875" bestFit="1" customWidth="1"/>
    <col min="10" max="10" width="12" bestFit="1" customWidth="1"/>
  </cols>
  <sheetData>
    <row r="1" spans="1:20" ht="33.75" x14ac:dyDescent="0.5">
      <c r="A1" s="3" t="s">
        <v>0</v>
      </c>
      <c r="B1" s="3"/>
      <c r="C1" s="3"/>
      <c r="D1" s="3"/>
      <c r="E1" s="3"/>
      <c r="F1" s="3"/>
      <c r="G1" s="3"/>
    </row>
    <row r="3" spans="1:20" x14ac:dyDescent="0.25">
      <c r="E3" t="s">
        <v>13</v>
      </c>
      <c r="F3" t="s">
        <v>14</v>
      </c>
      <c r="G3" t="s">
        <v>15</v>
      </c>
      <c r="I3" t="s">
        <v>21</v>
      </c>
      <c r="J3" s="12" t="s">
        <v>22</v>
      </c>
      <c r="K3" s="4"/>
      <c r="L3" t="s">
        <v>20</v>
      </c>
    </row>
    <row r="4" spans="1:20" x14ac:dyDescent="0.25">
      <c r="E4" s="8" t="s">
        <v>11</v>
      </c>
      <c r="F4" s="9">
        <v>18800</v>
      </c>
      <c r="G4" t="s">
        <v>16</v>
      </c>
      <c r="K4" s="11"/>
      <c r="L4" t="s">
        <v>19</v>
      </c>
    </row>
    <row r="5" spans="1:20" x14ac:dyDescent="0.25">
      <c r="E5" t="s">
        <v>12</v>
      </c>
      <c r="F5">
        <v>1</v>
      </c>
      <c r="G5" t="s">
        <v>17</v>
      </c>
      <c r="K5" s="13"/>
      <c r="L5" t="s">
        <v>29</v>
      </c>
    </row>
    <row r="6" spans="1:20" x14ac:dyDescent="0.25">
      <c r="K6" s="6"/>
      <c r="L6" t="s">
        <v>30</v>
      </c>
    </row>
    <row r="11" spans="1:20" ht="18.75" x14ac:dyDescent="0.3">
      <c r="A11" s="1" t="s">
        <v>1</v>
      </c>
      <c r="B11" t="s">
        <v>33</v>
      </c>
      <c r="C11" t="s">
        <v>6</v>
      </c>
      <c r="E11" t="s">
        <v>8</v>
      </c>
      <c r="F11" t="s">
        <v>25</v>
      </c>
      <c r="G11" t="s">
        <v>9</v>
      </c>
      <c r="H11" t="s">
        <v>23</v>
      </c>
      <c r="I11" t="s">
        <v>10</v>
      </c>
      <c r="J11" t="s">
        <v>24</v>
      </c>
      <c r="L11" t="s">
        <v>26</v>
      </c>
      <c r="M11" t="s">
        <v>31</v>
      </c>
      <c r="N11" t="s">
        <v>32</v>
      </c>
      <c r="O11" t="s">
        <v>35</v>
      </c>
      <c r="P11" s="8" t="s">
        <v>27</v>
      </c>
      <c r="Q11" s="8" t="s">
        <v>36</v>
      </c>
      <c r="R11" s="8" t="s">
        <v>28</v>
      </c>
      <c r="S11" s="8" t="s">
        <v>37</v>
      </c>
      <c r="T11" s="8" t="s">
        <v>38</v>
      </c>
    </row>
    <row r="12" spans="1:20" x14ac:dyDescent="0.25">
      <c r="A12">
        <v>1</v>
      </c>
      <c r="B12" s="2" t="s">
        <v>34</v>
      </c>
      <c r="C12">
        <v>4.5</v>
      </c>
      <c r="E12" s="4">
        <v>0</v>
      </c>
      <c r="F12" s="9">
        <f>$E12/($F$4*1)*$J$3</f>
        <v>0</v>
      </c>
      <c r="G12" s="4">
        <v>0</v>
      </c>
      <c r="H12" s="9">
        <f>$G12/($F$4*1)*$J$3</f>
        <v>0</v>
      </c>
      <c r="I12" s="4">
        <v>0</v>
      </c>
      <c r="J12" s="9">
        <f>$I12/($F$4*1)*$J$3</f>
        <v>0</v>
      </c>
      <c r="L12">
        <v>0</v>
      </c>
      <c r="M12" s="9">
        <f>VLOOKUP(M$11,$B$12:$J$21,5,)</f>
        <v>1.9148936170212767E-6</v>
      </c>
      <c r="N12" s="9">
        <f>VLOOKUP(N$11,$B$12:$J$21,5,)</f>
        <v>0</v>
      </c>
      <c r="O12" s="9">
        <f t="shared" ref="O12:T12" si="0">VLOOKUP(O$11,$B$12:$J$21,5,)</f>
        <v>2.8723404255319147E-6</v>
      </c>
      <c r="P12" s="9">
        <f t="shared" si="0"/>
        <v>5.4255319148936176E-6</v>
      </c>
      <c r="Q12" s="9">
        <f t="shared" si="0"/>
        <v>3.51063829787234E-6</v>
      </c>
      <c r="R12" s="9">
        <f t="shared" si="0"/>
        <v>6.3829787234042563E-6</v>
      </c>
      <c r="S12" s="9">
        <f t="shared" si="0"/>
        <v>1.0531914893617022E-5</v>
      </c>
      <c r="T12" s="9">
        <f t="shared" si="0"/>
        <v>8.2978723404255322E-6</v>
      </c>
    </row>
    <row r="13" spans="1:20" x14ac:dyDescent="0.25">
      <c r="A13">
        <v>2</v>
      </c>
      <c r="B13" s="2" t="s">
        <v>31</v>
      </c>
      <c r="C13">
        <v>4.47</v>
      </c>
      <c r="E13" s="4">
        <v>6.0000000000000001E-3</v>
      </c>
      <c r="F13" s="9">
        <f t="shared" ref="F13:F21" si="1">$E13/($F$4*1)*$J$3</f>
        <v>1.9148936170212767E-6</v>
      </c>
      <c r="G13" s="5">
        <v>9.7000000000000003E-2</v>
      </c>
      <c r="H13" s="9">
        <f>$G13/($F$4*1)*$J$3</f>
        <v>3.0957446808510636E-5</v>
      </c>
      <c r="I13" s="4">
        <v>0.156</v>
      </c>
      <c r="J13" s="9">
        <f>$I13/($F$4*1)*$J$3</f>
        <v>4.978723404255319E-5</v>
      </c>
      <c r="L13">
        <v>10</v>
      </c>
      <c r="M13" s="9">
        <f>VLOOKUP(M$11,$B$12:$J$21,7,)</f>
        <v>3.0957446808510636E-5</v>
      </c>
      <c r="N13" s="9">
        <f>VLOOKUP(N$11,$B$12:$J$21,7,)</f>
        <v>3.4787234042553191E-5</v>
      </c>
      <c r="O13" s="9">
        <f t="shared" ref="O13:T13" si="2">VLOOKUP(O$11,$B$12:$J$21,7,)</f>
        <v>6.7340425531914897E-5</v>
      </c>
      <c r="P13" s="9">
        <f t="shared" si="2"/>
        <v>8.2021276595744673E-5</v>
      </c>
      <c r="Q13" s="9">
        <f t="shared" si="2"/>
        <v>1.1010638297872339E-4</v>
      </c>
      <c r="R13" s="9">
        <f t="shared" si="2"/>
        <v>1.1968085106382978E-4</v>
      </c>
      <c r="S13" s="9">
        <f t="shared" si="2"/>
        <v>1.4393617021276597E-4</v>
      </c>
      <c r="T13" s="9">
        <f t="shared" si="2"/>
        <v>1.3851063829787235E-4</v>
      </c>
    </row>
    <row r="14" spans="1:20" x14ac:dyDescent="0.25">
      <c r="A14">
        <v>3</v>
      </c>
      <c r="B14" s="2" t="s">
        <v>32</v>
      </c>
      <c r="C14">
        <v>4.45</v>
      </c>
      <c r="E14" s="5">
        <v>0</v>
      </c>
      <c r="F14" s="9">
        <f t="shared" si="1"/>
        <v>0</v>
      </c>
      <c r="G14" s="4">
        <v>0.109</v>
      </c>
      <c r="H14" s="9">
        <f>$G14/($F$4*1)*$J$3</f>
        <v>3.4787234042553191E-5</v>
      </c>
      <c r="I14" s="4">
        <v>0.17299999999999999</v>
      </c>
      <c r="J14" s="9">
        <f>$I14/($F$4*1)*$J$3</f>
        <v>5.5212765957446808E-5</v>
      </c>
      <c r="L14">
        <v>20</v>
      </c>
      <c r="M14" s="9">
        <f>VLOOKUP(M$11,$B$12:$J$21,9,)</f>
        <v>4.978723404255319E-5</v>
      </c>
      <c r="N14" s="9">
        <f>VLOOKUP(N$11,$B$12:$J$21,9,)</f>
        <v>5.5212765957446808E-5</v>
      </c>
      <c r="O14" s="9">
        <f t="shared" ref="O14:T14" si="3">VLOOKUP(O$11,$B$12:$J$21,9,)</f>
        <v>1.1808510638297871E-4</v>
      </c>
      <c r="P14" s="9">
        <f t="shared" si="3"/>
        <v>1.5127659574468085E-4</v>
      </c>
      <c r="Q14" s="9">
        <f t="shared" si="3"/>
        <v>1.9499999999999997E-4</v>
      </c>
      <c r="R14" s="9">
        <f t="shared" si="3"/>
        <v>2.2276595744680848E-4</v>
      </c>
      <c r="S14" s="9">
        <f t="shared" si="3"/>
        <v>2.6808510638297875E-4</v>
      </c>
      <c r="T14" s="9">
        <f t="shared" si="3"/>
        <v>2.770212765957447E-4</v>
      </c>
    </row>
    <row r="15" spans="1:20" x14ac:dyDescent="0.25">
      <c r="A15">
        <v>4</v>
      </c>
      <c r="B15" s="2" t="s">
        <v>35</v>
      </c>
      <c r="C15">
        <v>4.4000000000000004</v>
      </c>
      <c r="E15" s="4">
        <v>8.9999999999999993E-3</v>
      </c>
      <c r="F15" s="9">
        <f t="shared" si="1"/>
        <v>2.8723404255319147E-6</v>
      </c>
      <c r="G15" s="4">
        <v>0.21099999999999999</v>
      </c>
      <c r="H15" s="9">
        <f>$G15/($F$4*1)*$J$3</f>
        <v>6.7340425531914897E-5</v>
      </c>
      <c r="I15" s="4">
        <v>0.37</v>
      </c>
      <c r="J15" s="9">
        <f>$I15/($F$4*1)*$J$3</f>
        <v>1.1808510638297871E-4</v>
      </c>
    </row>
    <row r="16" spans="1:20" x14ac:dyDescent="0.25">
      <c r="A16">
        <v>5</v>
      </c>
      <c r="B16" s="2" t="s">
        <v>27</v>
      </c>
      <c r="C16">
        <v>4.3</v>
      </c>
      <c r="E16" s="4">
        <v>1.7000000000000001E-2</v>
      </c>
      <c r="F16" s="9">
        <f t="shared" si="1"/>
        <v>5.4255319148936176E-6</v>
      </c>
      <c r="G16" s="4">
        <v>0.25700000000000001</v>
      </c>
      <c r="H16" s="9">
        <f>$G16/($F$4*1)*$J$3</f>
        <v>8.2021276595744673E-5</v>
      </c>
      <c r="I16" s="4">
        <v>0.47399999999999998</v>
      </c>
      <c r="J16" s="9">
        <f>$I16/($F$4*1)*$J$3</f>
        <v>1.5127659574468085E-4</v>
      </c>
    </row>
    <row r="17" spans="1:20" x14ac:dyDescent="0.25">
      <c r="A17">
        <v>6</v>
      </c>
      <c r="B17" s="2" t="s">
        <v>36</v>
      </c>
      <c r="C17">
        <v>4.2</v>
      </c>
      <c r="E17" s="4">
        <v>1.0999999999999999E-2</v>
      </c>
      <c r="F17" s="9">
        <f t="shared" si="1"/>
        <v>3.51063829787234E-6</v>
      </c>
      <c r="G17" s="4">
        <v>0.34499999999999997</v>
      </c>
      <c r="H17" s="9">
        <f>$G17/($F$4*1)*$J$3</f>
        <v>1.1010638297872339E-4</v>
      </c>
      <c r="I17" s="4">
        <v>0.61099999999999999</v>
      </c>
      <c r="J17" s="9">
        <f>$I17/($F$4*1)*$J$3</f>
        <v>1.9499999999999997E-4</v>
      </c>
    </row>
    <row r="18" spans="1:20" x14ac:dyDescent="0.25">
      <c r="A18">
        <v>7</v>
      </c>
      <c r="B18" s="2" t="s">
        <v>28</v>
      </c>
      <c r="C18">
        <v>4</v>
      </c>
      <c r="E18" s="4">
        <v>0.02</v>
      </c>
      <c r="F18" s="9">
        <f t="shared" si="1"/>
        <v>6.3829787234042563E-6</v>
      </c>
      <c r="G18" s="4">
        <v>0.375</v>
      </c>
      <c r="H18" s="9">
        <f>$G18/($F$4*1)*$J$3</f>
        <v>1.1968085106382978E-4</v>
      </c>
      <c r="I18" s="4">
        <v>0.69799999999999995</v>
      </c>
      <c r="J18" s="9">
        <f>$I18/($F$4*1)*$J$3</f>
        <v>2.2276595744680848E-4</v>
      </c>
    </row>
    <row r="19" spans="1:20" x14ac:dyDescent="0.25">
      <c r="A19">
        <v>8</v>
      </c>
      <c r="B19" s="2" t="s">
        <v>37</v>
      </c>
      <c r="C19">
        <v>3.8</v>
      </c>
      <c r="E19" s="5">
        <v>3.3000000000000002E-2</v>
      </c>
      <c r="F19" s="9">
        <f t="shared" si="1"/>
        <v>1.0531914893617022E-5</v>
      </c>
      <c r="G19" s="4">
        <v>0.45100000000000001</v>
      </c>
      <c r="H19" s="9">
        <f>$G19/($F$4*1)*$J$3</f>
        <v>1.4393617021276597E-4</v>
      </c>
      <c r="I19" s="4">
        <v>0.84</v>
      </c>
      <c r="J19" s="9">
        <f>$I19/($F$4*1)*$J$3</f>
        <v>2.6808510638297875E-4</v>
      </c>
    </row>
    <row r="20" spans="1:20" x14ac:dyDescent="0.25">
      <c r="A20">
        <v>9</v>
      </c>
      <c r="B20" s="2" t="s">
        <v>38</v>
      </c>
      <c r="C20">
        <v>3.5</v>
      </c>
      <c r="E20" s="4">
        <v>2.5999999999999999E-2</v>
      </c>
      <c r="F20" s="9">
        <f t="shared" si="1"/>
        <v>8.2978723404255322E-6</v>
      </c>
      <c r="G20" s="4">
        <v>0.434</v>
      </c>
      <c r="H20" s="9">
        <f>$G20/($F$4*1)*$J$3</f>
        <v>1.3851063829787235E-4</v>
      </c>
      <c r="I20" s="4">
        <v>0.86799999999999999</v>
      </c>
      <c r="J20" s="9">
        <f>$I20/($F$4*1)*$J$3</f>
        <v>2.770212765957447E-4</v>
      </c>
    </row>
    <row r="21" spans="1:20" x14ac:dyDescent="0.25">
      <c r="A21">
        <v>10</v>
      </c>
      <c r="B21">
        <v>1000</v>
      </c>
      <c r="C21">
        <v>4</v>
      </c>
      <c r="E21" s="4">
        <v>2.5999999999999999E-2</v>
      </c>
      <c r="F21" s="9">
        <f t="shared" si="1"/>
        <v>8.2978723404255322E-6</v>
      </c>
      <c r="G21" s="4">
        <v>2.8000000000000001E-2</v>
      </c>
      <c r="H21" s="9">
        <f>$G21/($F$4*1)*$J$3</f>
        <v>8.9361702127659575E-6</v>
      </c>
      <c r="I21" s="4">
        <v>0.28000000000000003</v>
      </c>
      <c r="J21" s="9">
        <f>$I21/($F$4*1)*$J$3</f>
        <v>8.9361702127659589E-5</v>
      </c>
    </row>
    <row r="23" spans="1:20" ht="18.75" x14ac:dyDescent="0.3">
      <c r="A23" s="1" t="s">
        <v>3</v>
      </c>
      <c r="B23" t="s">
        <v>5</v>
      </c>
      <c r="C23" t="s">
        <v>6</v>
      </c>
      <c r="D23" t="s">
        <v>7</v>
      </c>
      <c r="E23" t="s">
        <v>8</v>
      </c>
      <c r="F23" t="s">
        <v>25</v>
      </c>
      <c r="G23" t="s">
        <v>9</v>
      </c>
      <c r="H23" t="s">
        <v>23</v>
      </c>
      <c r="I23" t="s">
        <v>10</v>
      </c>
      <c r="J23" t="s">
        <v>24</v>
      </c>
      <c r="L23" t="s">
        <v>26</v>
      </c>
      <c r="M23" t="s">
        <v>31</v>
      </c>
      <c r="N23" t="s">
        <v>32</v>
      </c>
      <c r="O23" t="s">
        <v>35</v>
      </c>
      <c r="P23" s="8" t="s">
        <v>27</v>
      </c>
      <c r="Q23" s="8" t="s">
        <v>36</v>
      </c>
      <c r="R23" s="8" t="s">
        <v>28</v>
      </c>
      <c r="S23" s="8" t="s">
        <v>37</v>
      </c>
      <c r="T23" s="8" t="s">
        <v>38</v>
      </c>
    </row>
    <row r="24" spans="1:20" x14ac:dyDescent="0.25">
      <c r="A24">
        <v>1</v>
      </c>
      <c r="B24" s="2" t="s">
        <v>34</v>
      </c>
      <c r="C24">
        <v>4.3</v>
      </c>
      <c r="D24">
        <v>200</v>
      </c>
      <c r="E24" s="4">
        <v>0</v>
      </c>
      <c r="F24" s="9">
        <f>$E24/($F$4*1)*$J$3</f>
        <v>0</v>
      </c>
      <c r="G24" s="4">
        <v>0</v>
      </c>
      <c r="H24" s="9">
        <f>$G24/($F$4*1)*$J$3</f>
        <v>0</v>
      </c>
      <c r="I24" s="4">
        <v>0</v>
      </c>
      <c r="J24" s="9">
        <f>$I24/($F$4*1)*$J$3</f>
        <v>0</v>
      </c>
      <c r="L24">
        <v>0</v>
      </c>
      <c r="M24" s="9">
        <f>VLOOKUP(M$23,$B$24:$J$32,5,)</f>
        <v>-6.3829787234042563E-6</v>
      </c>
      <c r="N24" s="9">
        <f t="shared" ref="N24:T24" si="4">VLOOKUP(N$23,$B$24:$J$32,5,)</f>
        <v>0</v>
      </c>
      <c r="O24" s="9">
        <f t="shared" si="4"/>
        <v>-6.3829787234042563E-6</v>
      </c>
      <c r="P24" s="9">
        <f t="shared" si="4"/>
        <v>2.5531914893617025E-5</v>
      </c>
      <c r="Q24" s="9">
        <f t="shared" si="4"/>
        <v>5.1063829787234041E-6</v>
      </c>
      <c r="R24" s="9">
        <f t="shared" si="4"/>
        <v>5.7446808510638294E-6</v>
      </c>
      <c r="S24" s="9">
        <f t="shared" si="4"/>
        <v>5.1063829787234041E-6</v>
      </c>
      <c r="T24" s="9">
        <f t="shared" si="4"/>
        <v>5.4255319148936176E-6</v>
      </c>
    </row>
    <row r="25" spans="1:20" x14ac:dyDescent="0.25">
      <c r="A25">
        <v>2</v>
      </c>
      <c r="B25" s="2" t="s">
        <v>31</v>
      </c>
      <c r="C25">
        <v>4.2699999999999996</v>
      </c>
      <c r="D25">
        <v>200</v>
      </c>
      <c r="E25" s="4">
        <v>-0.02</v>
      </c>
      <c r="F25" s="9">
        <f t="shared" ref="F25:F32" si="5">$E25/($F$4*1)*$J$3</f>
        <v>-6.3829787234042563E-6</v>
      </c>
      <c r="G25" s="4">
        <v>7.0000000000000007E-2</v>
      </c>
      <c r="H25" s="9">
        <f>$G25/($F$4*1)*$J$3</f>
        <v>2.2340425531914897E-5</v>
      </c>
      <c r="I25" s="4">
        <v>0.112</v>
      </c>
      <c r="J25" s="9">
        <f>$I25/($F$4*1)*$J$3</f>
        <v>3.574468085106383E-5</v>
      </c>
      <c r="L25">
        <v>10</v>
      </c>
      <c r="M25" s="9">
        <f>VLOOKUP(M$23,$B$24:$J$32,7,)</f>
        <v>2.2340425531914897E-5</v>
      </c>
      <c r="N25" s="9">
        <f t="shared" ref="N25:T25" si="6">VLOOKUP(N$23,$B$24:$J$32,7,)</f>
        <v>2.3297872340425529E-5</v>
      </c>
      <c r="O25" s="9">
        <f t="shared" si="6"/>
        <v>3.2553191489361699E-5</v>
      </c>
      <c r="P25" s="9">
        <f t="shared" si="6"/>
        <v>6.6063829787234036E-5</v>
      </c>
      <c r="Q25" s="9">
        <f t="shared" si="6"/>
        <v>7.8191489361702132E-5</v>
      </c>
      <c r="R25" s="9">
        <f t="shared" si="6"/>
        <v>9.0957446808510631E-5</v>
      </c>
      <c r="S25" s="9">
        <f t="shared" si="6"/>
        <v>1.021276595744681E-4</v>
      </c>
      <c r="T25" s="9">
        <f t="shared" si="6"/>
        <v>1.1265957446808509E-4</v>
      </c>
    </row>
    <row r="26" spans="1:20" x14ac:dyDescent="0.25">
      <c r="A26">
        <v>3</v>
      </c>
      <c r="B26" s="2" t="s">
        <v>32</v>
      </c>
      <c r="C26">
        <v>4.25</v>
      </c>
      <c r="D26">
        <v>200</v>
      </c>
      <c r="E26" s="4">
        <v>0</v>
      </c>
      <c r="F26" s="9">
        <f t="shared" si="5"/>
        <v>0</v>
      </c>
      <c r="G26" s="4">
        <v>7.2999999999999995E-2</v>
      </c>
      <c r="H26" s="9">
        <f>$G26/($F$4*1)*$J$3</f>
        <v>2.3297872340425529E-5</v>
      </c>
      <c r="I26" s="4">
        <v>0.151</v>
      </c>
      <c r="J26" s="9">
        <f>$I26/($F$4*1)*$J$3</f>
        <v>4.8191489361702134E-5</v>
      </c>
      <c r="L26">
        <v>20</v>
      </c>
      <c r="M26" s="9">
        <f>VLOOKUP(M$23,$B$24:$J$32,9,)</f>
        <v>3.574468085106383E-5</v>
      </c>
      <c r="N26" s="9">
        <f t="shared" ref="N26:T26" si="7">VLOOKUP(N$23,$B$24:$J$32,9,)</f>
        <v>4.8191489361702134E-5</v>
      </c>
      <c r="O26" s="9">
        <f t="shared" si="7"/>
        <v>9.2872340425531908E-5</v>
      </c>
      <c r="P26" s="9">
        <f t="shared" si="7"/>
        <v>1.1138297872340424E-4</v>
      </c>
      <c r="Q26" s="9">
        <f t="shared" si="7"/>
        <v>1.3436170212765956E-4</v>
      </c>
      <c r="R26" s="9">
        <f t="shared" si="7"/>
        <v>1.8191489361702126E-4</v>
      </c>
      <c r="S26" s="9">
        <f t="shared" si="7"/>
        <v>2.0074468085106383E-4</v>
      </c>
      <c r="T26" s="9">
        <f t="shared" si="7"/>
        <v>2.1957446808510637E-4</v>
      </c>
    </row>
    <row r="27" spans="1:20" x14ac:dyDescent="0.25">
      <c r="A27">
        <v>4</v>
      </c>
      <c r="B27" s="2" t="s">
        <v>35</v>
      </c>
      <c r="C27">
        <v>4.2</v>
      </c>
      <c r="D27">
        <v>200</v>
      </c>
      <c r="E27" s="4">
        <v>-0.02</v>
      </c>
      <c r="F27" s="9">
        <f t="shared" si="5"/>
        <v>-6.3829787234042563E-6</v>
      </c>
      <c r="G27" s="4">
        <v>0.10199999999999999</v>
      </c>
      <c r="H27" s="9">
        <f>$G27/($F$4*1)*$J$3</f>
        <v>3.2553191489361699E-5</v>
      </c>
      <c r="I27" s="4">
        <v>0.29099999999999998</v>
      </c>
      <c r="J27" s="9">
        <f>$I27/($F$4*1)*$J$3</f>
        <v>9.2872340425531908E-5</v>
      </c>
    </row>
    <row r="28" spans="1:20" x14ac:dyDescent="0.25">
      <c r="A28">
        <v>5</v>
      </c>
      <c r="B28" s="2" t="s">
        <v>27</v>
      </c>
      <c r="C28">
        <v>4.0999999999999996</v>
      </c>
      <c r="D28">
        <v>200</v>
      </c>
      <c r="E28" s="4">
        <v>0.08</v>
      </c>
      <c r="F28" s="9">
        <f t="shared" si="5"/>
        <v>2.5531914893617025E-5</v>
      </c>
      <c r="G28" s="4">
        <v>0.20699999999999999</v>
      </c>
      <c r="H28" s="9">
        <f>$G28/($F$4*1)*$J$3</f>
        <v>6.6063829787234036E-5</v>
      </c>
      <c r="I28" s="4">
        <v>0.34899999999999998</v>
      </c>
      <c r="J28" s="9">
        <f>$I28/($F$4*1)*$J$3</f>
        <v>1.1138297872340424E-4</v>
      </c>
    </row>
    <row r="29" spans="1:20" x14ac:dyDescent="0.25">
      <c r="A29">
        <v>6</v>
      </c>
      <c r="B29" s="2" t="s">
        <v>36</v>
      </c>
      <c r="C29">
        <v>4</v>
      </c>
      <c r="D29">
        <v>200</v>
      </c>
      <c r="E29" s="4">
        <v>1.6E-2</v>
      </c>
      <c r="F29" s="9">
        <f t="shared" si="5"/>
        <v>5.1063829787234041E-6</v>
      </c>
      <c r="G29" s="4">
        <v>0.245</v>
      </c>
      <c r="H29" s="9">
        <f>$G29/($F$4*1)*$J$3</f>
        <v>7.8191489361702132E-5</v>
      </c>
      <c r="I29" s="4">
        <v>0.42099999999999999</v>
      </c>
      <c r="J29" s="9">
        <f>$I29/($F$4*1)*$J$3</f>
        <v>1.3436170212765956E-4</v>
      </c>
    </row>
    <row r="30" spans="1:20" x14ac:dyDescent="0.25">
      <c r="A30">
        <v>7</v>
      </c>
      <c r="B30" s="2" t="s">
        <v>28</v>
      </c>
      <c r="C30">
        <v>3.8</v>
      </c>
      <c r="D30">
        <v>200</v>
      </c>
      <c r="E30" s="4">
        <v>1.7999999999999999E-2</v>
      </c>
      <c r="F30" s="9">
        <f t="shared" si="5"/>
        <v>5.7446808510638294E-6</v>
      </c>
      <c r="G30" s="4">
        <v>0.28499999999999998</v>
      </c>
      <c r="H30" s="9">
        <f>$G30/($F$4*1)*$J$3</f>
        <v>9.0957446808510631E-5</v>
      </c>
      <c r="I30" s="4">
        <v>0.56999999999999995</v>
      </c>
      <c r="J30" s="9">
        <f>$I30/($F$4*1)*$J$3</f>
        <v>1.8191489361702126E-4</v>
      </c>
    </row>
    <row r="31" spans="1:20" x14ac:dyDescent="0.25">
      <c r="A31">
        <v>8</v>
      </c>
      <c r="B31" s="2" t="s">
        <v>37</v>
      </c>
      <c r="C31">
        <v>3.6</v>
      </c>
      <c r="D31">
        <v>200</v>
      </c>
      <c r="E31" s="4">
        <v>1.6E-2</v>
      </c>
      <c r="F31" s="9">
        <f t="shared" si="5"/>
        <v>5.1063829787234041E-6</v>
      </c>
      <c r="G31" s="4">
        <v>0.32</v>
      </c>
      <c r="H31" s="9">
        <f>$G31/($F$4*1)*$J$3</f>
        <v>1.021276595744681E-4</v>
      </c>
      <c r="I31" s="4">
        <v>0.629</v>
      </c>
      <c r="J31" s="9">
        <f>$I31/($F$4*1)*$J$3</f>
        <v>2.0074468085106383E-4</v>
      </c>
    </row>
    <row r="32" spans="1:20" x14ac:dyDescent="0.25">
      <c r="A32">
        <v>9</v>
      </c>
      <c r="B32" s="2" t="s">
        <v>38</v>
      </c>
      <c r="C32">
        <v>3.3</v>
      </c>
      <c r="D32">
        <v>200</v>
      </c>
      <c r="E32" s="4">
        <v>1.7000000000000001E-2</v>
      </c>
      <c r="F32" s="9">
        <f t="shared" si="5"/>
        <v>5.4255319148936176E-6</v>
      </c>
      <c r="G32" s="5">
        <v>0.35299999999999998</v>
      </c>
      <c r="H32" s="9">
        <f>$G32/($F$4*1)*$J$3</f>
        <v>1.1265957446808509E-4</v>
      </c>
      <c r="I32" s="4">
        <v>0.68799999999999994</v>
      </c>
      <c r="J32" s="9">
        <f>$I32/($F$4*1)*$J$3</f>
        <v>2.1957446808510637E-4</v>
      </c>
    </row>
    <row r="34" spans="1:20" ht="18.75" x14ac:dyDescent="0.3">
      <c r="A34" s="1" t="s">
        <v>4</v>
      </c>
      <c r="B34" t="s">
        <v>5</v>
      </c>
      <c r="C34" t="s">
        <v>6</v>
      </c>
      <c r="D34" t="s">
        <v>7</v>
      </c>
      <c r="E34" t="s">
        <v>8</v>
      </c>
      <c r="F34" t="s">
        <v>25</v>
      </c>
      <c r="G34" t="s">
        <v>9</v>
      </c>
      <c r="H34" t="s">
        <v>23</v>
      </c>
      <c r="I34" t="s">
        <v>10</v>
      </c>
      <c r="J34" t="s">
        <v>24</v>
      </c>
      <c r="L34" t="s">
        <v>26</v>
      </c>
      <c r="M34" t="s">
        <v>31</v>
      </c>
      <c r="N34" t="s">
        <v>32</v>
      </c>
      <c r="O34" t="s">
        <v>35</v>
      </c>
      <c r="P34" s="8" t="s">
        <v>27</v>
      </c>
      <c r="Q34" s="8" t="s">
        <v>36</v>
      </c>
      <c r="R34" s="8" t="s">
        <v>28</v>
      </c>
      <c r="S34" s="8" t="s">
        <v>37</v>
      </c>
      <c r="T34" s="8" t="s">
        <v>38</v>
      </c>
    </row>
    <row r="35" spans="1:20" x14ac:dyDescent="0.25">
      <c r="A35">
        <v>1</v>
      </c>
      <c r="B35" s="2" t="s">
        <v>34</v>
      </c>
      <c r="C35">
        <v>4.3</v>
      </c>
      <c r="D35">
        <v>200</v>
      </c>
      <c r="E35" s="4">
        <v>0</v>
      </c>
      <c r="F35" s="9">
        <f>$E35/($F$4*1)*$J$3</f>
        <v>0</v>
      </c>
      <c r="G35" s="4">
        <v>0</v>
      </c>
      <c r="H35" s="9">
        <f>$G35/($F$4*1)*$J$3</f>
        <v>0</v>
      </c>
      <c r="I35" s="4">
        <v>0</v>
      </c>
      <c r="J35" s="9">
        <f>$I35/($F$4*1)*$J$3</f>
        <v>0</v>
      </c>
      <c r="L35">
        <v>0</v>
      </c>
      <c r="M35" s="9">
        <f>VLOOKUP(M$34,$B$35:$J$43,5,0)</f>
        <v>7.6595744680851069E-6</v>
      </c>
      <c r="N35" s="9">
        <f t="shared" ref="N35:T35" si="8">VLOOKUP(N$34,$B$35:$J$43,5,0)</f>
        <v>3.51063829787234E-6</v>
      </c>
      <c r="O35" s="9">
        <f t="shared" si="8"/>
        <v>3.1914893617021282E-6</v>
      </c>
      <c r="P35" s="9">
        <f t="shared" si="8"/>
        <v>3.1914893617021282E-6</v>
      </c>
      <c r="Q35" s="9">
        <f t="shared" si="8"/>
        <v>5.4255319148936176E-6</v>
      </c>
      <c r="R35" s="9">
        <f t="shared" si="8"/>
        <v>7.3404255319148934E-6</v>
      </c>
      <c r="S35" s="9">
        <f t="shared" si="8"/>
        <v>7.6595744680851069E-6</v>
      </c>
      <c r="T35" s="9">
        <f t="shared" si="8"/>
        <v>9.5744680851063828E-6</v>
      </c>
    </row>
    <row r="36" spans="1:20" x14ac:dyDescent="0.25">
      <c r="A36">
        <v>2</v>
      </c>
      <c r="B36" s="2" t="s">
        <v>31</v>
      </c>
      <c r="C36">
        <v>4.2699999999999996</v>
      </c>
      <c r="D36">
        <v>200</v>
      </c>
      <c r="E36" s="4">
        <v>2.4E-2</v>
      </c>
      <c r="F36" s="9">
        <f t="shared" ref="F36:F43" si="9">$E36/($F$4*1)*$J$3</f>
        <v>7.6595744680851069E-6</v>
      </c>
      <c r="G36" s="4">
        <v>0.03</v>
      </c>
      <c r="H36" s="9">
        <f>$G36/($F$4*1)*$J$3</f>
        <v>9.5744680851063828E-6</v>
      </c>
      <c r="I36" s="4">
        <v>7.3999999999999996E-2</v>
      </c>
      <c r="J36" s="9">
        <f>$I36/($F$4*1)*$J$3</f>
        <v>2.3617021276595741E-5</v>
      </c>
      <c r="L36">
        <v>10</v>
      </c>
      <c r="M36" s="9">
        <f>VLOOKUP(M$34,$B$35:$J$43,7,0)</f>
        <v>9.5744680851063828E-6</v>
      </c>
      <c r="N36" s="9">
        <f t="shared" ref="N36:T36" si="10">VLOOKUP(N$34,$B$35:$J$43,7,0)</f>
        <v>8.2978723404255322E-6</v>
      </c>
      <c r="O36" s="9">
        <f t="shared" si="10"/>
        <v>1.2765957446808513E-5</v>
      </c>
      <c r="P36" s="9">
        <f t="shared" si="10"/>
        <v>2.4574468085106383E-5</v>
      </c>
      <c r="Q36" s="9">
        <f t="shared" si="10"/>
        <v>4.4042553191489364E-5</v>
      </c>
      <c r="R36" s="9">
        <f t="shared" si="10"/>
        <v>5.9042553191489356E-5</v>
      </c>
      <c r="S36" s="9">
        <f t="shared" si="10"/>
        <v>4.340425531914894E-5</v>
      </c>
      <c r="T36" s="9">
        <f t="shared" si="10"/>
        <v>6.3510638297872341E-5</v>
      </c>
    </row>
    <row r="37" spans="1:20" x14ac:dyDescent="0.25">
      <c r="A37">
        <v>3</v>
      </c>
      <c r="B37" s="2" t="s">
        <v>32</v>
      </c>
      <c r="C37">
        <v>4.25</v>
      </c>
      <c r="D37">
        <v>200</v>
      </c>
      <c r="E37" s="4">
        <v>1.0999999999999999E-2</v>
      </c>
      <c r="F37" s="9">
        <f t="shared" si="9"/>
        <v>3.51063829787234E-6</v>
      </c>
      <c r="G37" s="7">
        <v>2.5999999999999999E-2</v>
      </c>
      <c r="H37" s="9">
        <f>$G37/($F$4*1)*$J$3</f>
        <v>8.2978723404255322E-6</v>
      </c>
      <c r="I37" s="4">
        <v>0.09</v>
      </c>
      <c r="J37" s="9">
        <f>$I37/($F$4*1)*$J$3</f>
        <v>2.872340425531915E-5</v>
      </c>
      <c r="L37">
        <v>20</v>
      </c>
      <c r="M37" s="9">
        <f>VLOOKUP(M$34,$B$35:$J$43,9,0)</f>
        <v>2.3617021276595741E-5</v>
      </c>
      <c r="N37" s="9">
        <f t="shared" ref="N37:T37" si="11">VLOOKUP(N$34,$B$35:$J$43,9,0)</f>
        <v>2.872340425531915E-5</v>
      </c>
      <c r="O37" s="9" t="e">
        <f t="shared" si="11"/>
        <v>#VALUE!</v>
      </c>
      <c r="P37" s="9">
        <f t="shared" si="11"/>
        <v>4.3723404255319149E-5</v>
      </c>
      <c r="Q37" s="9">
        <f t="shared" si="11"/>
        <v>9.3510638297872325E-5</v>
      </c>
      <c r="R37" s="9">
        <f t="shared" si="11"/>
        <v>9.4148936170212756E-5</v>
      </c>
      <c r="S37" s="9">
        <f t="shared" si="11"/>
        <v>1.0180851063829787E-4</v>
      </c>
      <c r="T37" s="9">
        <f t="shared" si="11"/>
        <v>1.4329787234042553E-4</v>
      </c>
    </row>
    <row r="38" spans="1:20" x14ac:dyDescent="0.25">
      <c r="A38">
        <v>4</v>
      </c>
      <c r="B38" s="2" t="s">
        <v>35</v>
      </c>
      <c r="C38">
        <v>4.2</v>
      </c>
      <c r="D38">
        <v>200</v>
      </c>
      <c r="E38" s="4">
        <v>0.01</v>
      </c>
      <c r="F38" s="9">
        <f t="shared" si="9"/>
        <v>3.1914893617021282E-6</v>
      </c>
      <c r="G38" s="4">
        <v>0.04</v>
      </c>
      <c r="H38" s="9">
        <f>$G38/($F$4*1)*$J$3</f>
        <v>1.2765957446808513E-5</v>
      </c>
      <c r="I38" s="10" t="s">
        <v>18</v>
      </c>
      <c r="J38" s="9" t="e">
        <f>$I38/($F$4*1)*$J$3</f>
        <v>#VALUE!</v>
      </c>
    </row>
    <row r="39" spans="1:20" x14ac:dyDescent="0.25">
      <c r="A39">
        <v>5</v>
      </c>
      <c r="B39" s="2" t="s">
        <v>27</v>
      </c>
      <c r="C39">
        <v>4.0999999999999996</v>
      </c>
      <c r="D39">
        <v>200</v>
      </c>
      <c r="E39" s="4">
        <v>0.01</v>
      </c>
      <c r="F39" s="9">
        <f t="shared" si="9"/>
        <v>3.1914893617021282E-6</v>
      </c>
      <c r="G39" s="4">
        <v>7.6999999999999999E-2</v>
      </c>
      <c r="H39" s="9">
        <f>$G39/($F$4*1)*$J$3</f>
        <v>2.4574468085106383E-5</v>
      </c>
      <c r="I39" s="4">
        <v>0.13700000000000001</v>
      </c>
      <c r="J39" s="9">
        <f>$I39/($F$4*1)*$J$3</f>
        <v>4.3723404255319149E-5</v>
      </c>
    </row>
    <row r="40" spans="1:20" x14ac:dyDescent="0.25">
      <c r="A40">
        <v>6</v>
      </c>
      <c r="B40" s="2" t="s">
        <v>36</v>
      </c>
      <c r="C40">
        <v>4</v>
      </c>
      <c r="D40">
        <v>200</v>
      </c>
      <c r="E40" s="4">
        <v>1.7000000000000001E-2</v>
      </c>
      <c r="F40" s="9">
        <f t="shared" si="9"/>
        <v>5.4255319148936176E-6</v>
      </c>
      <c r="G40" s="4">
        <v>0.13800000000000001</v>
      </c>
      <c r="H40" s="9">
        <f>$G40/($F$4*1)*$J$3</f>
        <v>4.4042553191489364E-5</v>
      </c>
      <c r="I40" s="4">
        <v>0.29299999999999998</v>
      </c>
      <c r="J40" s="9">
        <f>$I40/($F$4*1)*$J$3</f>
        <v>9.3510638297872325E-5</v>
      </c>
    </row>
    <row r="41" spans="1:20" x14ac:dyDescent="0.25">
      <c r="A41">
        <v>7</v>
      </c>
      <c r="B41" s="2" t="s">
        <v>28</v>
      </c>
      <c r="C41">
        <v>3.8</v>
      </c>
      <c r="D41">
        <v>200</v>
      </c>
      <c r="E41" s="4">
        <v>2.3E-2</v>
      </c>
      <c r="F41" s="9">
        <f t="shared" si="9"/>
        <v>7.3404255319148934E-6</v>
      </c>
      <c r="G41" s="4">
        <v>0.185</v>
      </c>
      <c r="H41" s="9">
        <f>$G41/($F$4*1)*$J$3</f>
        <v>5.9042553191489356E-5</v>
      </c>
      <c r="I41" s="4">
        <v>0.29499999999999998</v>
      </c>
      <c r="J41" s="9">
        <f>$I41/($F$4*1)*$J$3</f>
        <v>9.4148936170212756E-5</v>
      </c>
    </row>
    <row r="42" spans="1:20" x14ac:dyDescent="0.25">
      <c r="A42">
        <v>8</v>
      </c>
      <c r="B42" s="2" t="s">
        <v>37</v>
      </c>
      <c r="C42">
        <v>3.6</v>
      </c>
      <c r="D42">
        <v>200</v>
      </c>
      <c r="E42" s="4">
        <v>2.4E-2</v>
      </c>
      <c r="F42" s="9">
        <f t="shared" si="9"/>
        <v>7.6595744680851069E-6</v>
      </c>
      <c r="G42" s="7">
        <v>0.13600000000000001</v>
      </c>
      <c r="H42" s="9">
        <f>$G42/($F$4*1)*$J$3</f>
        <v>4.340425531914894E-5</v>
      </c>
      <c r="I42" s="4">
        <v>0.31900000000000001</v>
      </c>
      <c r="J42" s="9">
        <f>$I42/($F$4*1)*$J$3</f>
        <v>1.0180851063829787E-4</v>
      </c>
    </row>
    <row r="43" spans="1:20" x14ac:dyDescent="0.25">
      <c r="A43">
        <v>9</v>
      </c>
      <c r="B43" s="2" t="s">
        <v>38</v>
      </c>
      <c r="C43">
        <v>3.3</v>
      </c>
      <c r="D43">
        <v>200</v>
      </c>
      <c r="E43" s="4">
        <v>0.03</v>
      </c>
      <c r="F43" s="9">
        <f t="shared" si="9"/>
        <v>9.5744680851063828E-6</v>
      </c>
      <c r="G43" s="4">
        <v>0.19900000000000001</v>
      </c>
      <c r="H43" s="9">
        <f>$G43/($F$4*1)*$J$3</f>
        <v>6.3510638297872341E-5</v>
      </c>
      <c r="I43" s="4">
        <v>0.44900000000000001</v>
      </c>
      <c r="J43" s="9">
        <f>$I43/($F$4*1)*$J$3</f>
        <v>1.4329787234042553E-4</v>
      </c>
    </row>
    <row r="45" spans="1:20" ht="18.75" x14ac:dyDescent="0.3">
      <c r="A45" s="1" t="s">
        <v>2</v>
      </c>
      <c r="B45" t="s">
        <v>5</v>
      </c>
      <c r="C45" t="s">
        <v>6</v>
      </c>
      <c r="D45" t="s">
        <v>7</v>
      </c>
      <c r="E45" t="s">
        <v>8</v>
      </c>
      <c r="F45" t="s">
        <v>25</v>
      </c>
      <c r="G45" t="s">
        <v>9</v>
      </c>
      <c r="H45" t="s">
        <v>23</v>
      </c>
      <c r="I45" t="s">
        <v>10</v>
      </c>
      <c r="J45" t="s">
        <v>24</v>
      </c>
      <c r="L45" t="s">
        <v>26</v>
      </c>
      <c r="M45" t="s">
        <v>31</v>
      </c>
      <c r="N45" t="s">
        <v>32</v>
      </c>
      <c r="O45" t="s">
        <v>35</v>
      </c>
      <c r="P45" s="8" t="s">
        <v>27</v>
      </c>
      <c r="Q45" s="8" t="s">
        <v>36</v>
      </c>
      <c r="R45" s="8" t="s">
        <v>28</v>
      </c>
      <c r="S45" s="8" t="s">
        <v>37</v>
      </c>
      <c r="T45" s="8" t="s">
        <v>38</v>
      </c>
    </row>
    <row r="46" spans="1:20" x14ac:dyDescent="0.25">
      <c r="A46">
        <v>1</v>
      </c>
      <c r="B46" s="2" t="s">
        <v>34</v>
      </c>
      <c r="C46">
        <v>4.3</v>
      </c>
      <c r="D46">
        <v>200</v>
      </c>
      <c r="E46" s="4">
        <v>0</v>
      </c>
      <c r="F46" s="9">
        <f>$E46/($F$4*1)*$J$3</f>
        <v>0</v>
      </c>
      <c r="G46" s="4">
        <v>0</v>
      </c>
      <c r="H46" s="9">
        <f>$G46/($F$4*1)*$J$3</f>
        <v>0</v>
      </c>
      <c r="I46" s="4">
        <v>0</v>
      </c>
      <c r="J46" s="9">
        <f>$I46/($F$4*1)*$J$3</f>
        <v>0</v>
      </c>
      <c r="L46">
        <v>0</v>
      </c>
      <c r="M46" s="9">
        <f>VLOOKUP(M$45,$B$46:$J$54,5,)</f>
        <v>1.5957446808510641E-6</v>
      </c>
      <c r="N46" s="9">
        <f t="shared" ref="N46:T46" si="12">VLOOKUP(N$45,$B$46:$J$54,5,)</f>
        <v>-3.1914893617021275E-7</v>
      </c>
      <c r="O46" s="9">
        <f t="shared" si="12"/>
        <v>0</v>
      </c>
      <c r="P46" s="9">
        <f t="shared" si="12"/>
        <v>3.1914893617021275E-7</v>
      </c>
      <c r="Q46" s="9">
        <f t="shared" si="12"/>
        <v>1.5957446808510641E-6</v>
      </c>
      <c r="R46" s="9">
        <f t="shared" si="12"/>
        <v>5.1063829787234041E-6</v>
      </c>
      <c r="S46" s="9">
        <f t="shared" si="12"/>
        <v>1.0212765957446808E-5</v>
      </c>
      <c r="T46" s="9">
        <f t="shared" si="12"/>
        <v>3.8297872340425535E-6</v>
      </c>
    </row>
    <row r="47" spans="1:20" x14ac:dyDescent="0.25">
      <c r="A47">
        <v>2</v>
      </c>
      <c r="B47" s="2" t="s">
        <v>31</v>
      </c>
      <c r="C47">
        <v>4.2699999999999996</v>
      </c>
      <c r="D47">
        <v>200</v>
      </c>
      <c r="E47" s="4">
        <v>5.0000000000000001E-3</v>
      </c>
      <c r="F47" s="9">
        <f t="shared" ref="F47:F54" si="13">$E47/($F$4*1)*$J$3</f>
        <v>1.5957446808510641E-6</v>
      </c>
      <c r="G47" s="4">
        <v>1.6E-2</v>
      </c>
      <c r="H47" s="9">
        <f>$G47/($F$4*1)*$J$3</f>
        <v>5.1063829787234041E-6</v>
      </c>
      <c r="I47" s="4">
        <v>1.4E-2</v>
      </c>
      <c r="J47" s="9">
        <f>$I47/($F$4*1)*$J$3</f>
        <v>4.4680851063829788E-6</v>
      </c>
      <c r="L47">
        <v>10</v>
      </c>
      <c r="M47" s="9">
        <f>VLOOKUP(M$45,$B$46:$J$54,7,)</f>
        <v>5.1063829787234041E-6</v>
      </c>
      <c r="N47" s="9">
        <f t="shared" ref="N47:T47" si="14">VLOOKUP(N$45,$B$46:$J$54,7,)</f>
        <v>3.1914893617021282E-6</v>
      </c>
      <c r="O47" s="9">
        <f t="shared" si="14"/>
        <v>7.0212765957446799E-6</v>
      </c>
      <c r="P47" s="9">
        <f t="shared" si="14"/>
        <v>8.9361702127659575E-6</v>
      </c>
      <c r="Q47" s="9">
        <f t="shared" si="14"/>
        <v>1.75531914893617E-5</v>
      </c>
      <c r="R47" s="9">
        <f t="shared" si="14"/>
        <v>3.574468085106383E-5</v>
      </c>
      <c r="S47" s="9">
        <f t="shared" si="14"/>
        <v>2.9680851063829789E-5</v>
      </c>
      <c r="T47" s="9">
        <f t="shared" si="14"/>
        <v>5.4893617021276592E-5</v>
      </c>
    </row>
    <row r="48" spans="1:20" x14ac:dyDescent="0.25">
      <c r="A48">
        <v>3</v>
      </c>
      <c r="B48" s="2" t="s">
        <v>32</v>
      </c>
      <c r="C48">
        <v>4.25</v>
      </c>
      <c r="D48">
        <v>200</v>
      </c>
      <c r="E48" s="4">
        <v>-1E-3</v>
      </c>
      <c r="F48" s="9">
        <f t="shared" si="13"/>
        <v>-3.1914893617021275E-7</v>
      </c>
      <c r="G48" s="4">
        <v>0.01</v>
      </c>
      <c r="H48" s="9">
        <f>$G48/($F$4*1)*$J$3</f>
        <v>3.1914893617021282E-6</v>
      </c>
      <c r="I48" s="4">
        <v>1.4999999999999999E-2</v>
      </c>
      <c r="J48" s="9">
        <f>$I48/($F$4*1)*$J$3</f>
        <v>4.7872340425531914E-6</v>
      </c>
      <c r="L48">
        <v>20</v>
      </c>
      <c r="M48" s="9">
        <f>VLOOKUP(M$45,$B$46:$J$54,9,)</f>
        <v>4.4680851063829788E-6</v>
      </c>
      <c r="N48" s="9">
        <f t="shared" ref="N48:T48" si="15">VLOOKUP(N$45,$B$46:$J$54,9,)</f>
        <v>4.7872340425531914E-6</v>
      </c>
      <c r="O48" s="9">
        <f t="shared" si="15"/>
        <v>1.0531914893617022E-5</v>
      </c>
      <c r="P48" s="9">
        <f t="shared" si="15"/>
        <v>2.4893617021276595E-5</v>
      </c>
      <c r="Q48" s="9">
        <f t="shared" si="15"/>
        <v>3.7340425531914899E-5</v>
      </c>
      <c r="R48" s="9">
        <f t="shared" si="15"/>
        <v>5.8723404255319148E-5</v>
      </c>
      <c r="S48" s="9">
        <f t="shared" si="15"/>
        <v>3.7978723404255316E-5</v>
      </c>
      <c r="T48" s="9">
        <f t="shared" si="15"/>
        <v>8.8404255319148936E-5</v>
      </c>
    </row>
    <row r="49" spans="1:10" x14ac:dyDescent="0.25">
      <c r="A49">
        <v>4</v>
      </c>
      <c r="B49" s="2" t="s">
        <v>35</v>
      </c>
      <c r="C49">
        <v>4.2</v>
      </c>
      <c r="D49">
        <v>200</v>
      </c>
      <c r="E49" s="4">
        <v>0</v>
      </c>
      <c r="F49" s="9">
        <f t="shared" si="13"/>
        <v>0</v>
      </c>
      <c r="G49" s="4">
        <v>2.1999999999999999E-2</v>
      </c>
      <c r="H49" s="9">
        <f>$G49/($F$4*1)*$J$3</f>
        <v>7.0212765957446799E-6</v>
      </c>
      <c r="I49" s="4">
        <v>3.3000000000000002E-2</v>
      </c>
      <c r="J49" s="9">
        <f>$I49/($F$4*1)*$J$3</f>
        <v>1.0531914893617022E-5</v>
      </c>
    </row>
    <row r="50" spans="1:10" x14ac:dyDescent="0.25">
      <c r="A50">
        <v>5</v>
      </c>
      <c r="B50" s="2" t="s">
        <v>27</v>
      </c>
      <c r="C50">
        <v>4.0999999999999996</v>
      </c>
      <c r="D50">
        <v>200</v>
      </c>
      <c r="E50" s="4">
        <v>1E-3</v>
      </c>
      <c r="F50" s="9">
        <f t="shared" si="13"/>
        <v>3.1914893617021275E-7</v>
      </c>
      <c r="G50" s="4">
        <v>2.8000000000000001E-2</v>
      </c>
      <c r="H50" s="9">
        <f>$G50/($F$4*1)*$J$3</f>
        <v>8.9361702127659575E-6</v>
      </c>
      <c r="I50" s="4">
        <v>7.8E-2</v>
      </c>
      <c r="J50" s="9">
        <f>$I50/($F$4*1)*$J$3</f>
        <v>2.4893617021276595E-5</v>
      </c>
    </row>
    <row r="51" spans="1:10" x14ac:dyDescent="0.25">
      <c r="A51">
        <v>6</v>
      </c>
      <c r="B51" s="2" t="s">
        <v>36</v>
      </c>
      <c r="C51">
        <v>4</v>
      </c>
      <c r="D51">
        <v>200</v>
      </c>
      <c r="E51" s="4">
        <v>5.0000000000000001E-3</v>
      </c>
      <c r="F51" s="9">
        <f t="shared" si="13"/>
        <v>1.5957446808510641E-6</v>
      </c>
      <c r="G51" s="4">
        <v>5.5E-2</v>
      </c>
      <c r="H51" s="9">
        <f>$G51/($F$4*1)*$J$3</f>
        <v>1.75531914893617E-5</v>
      </c>
      <c r="I51" s="5">
        <v>0.11700000000000001</v>
      </c>
      <c r="J51" s="9">
        <f>$I51/($F$4*1)*$J$3</f>
        <v>3.7340425531914899E-5</v>
      </c>
    </row>
    <row r="52" spans="1:10" x14ac:dyDescent="0.25">
      <c r="A52">
        <v>7</v>
      </c>
      <c r="B52" s="2" t="s">
        <v>28</v>
      </c>
      <c r="C52">
        <v>3.8</v>
      </c>
      <c r="D52">
        <v>200</v>
      </c>
      <c r="E52" s="4">
        <v>1.6E-2</v>
      </c>
      <c r="F52" s="9">
        <f t="shared" si="13"/>
        <v>5.1063829787234041E-6</v>
      </c>
      <c r="G52" s="4">
        <v>0.112</v>
      </c>
      <c r="H52" s="9">
        <f>$G52/($F$4*1)*$J$3</f>
        <v>3.574468085106383E-5</v>
      </c>
      <c r="I52" s="5">
        <v>0.184</v>
      </c>
      <c r="J52" s="9">
        <f>$I52/($F$4*1)*$J$3</f>
        <v>5.8723404255319148E-5</v>
      </c>
    </row>
    <row r="53" spans="1:10" x14ac:dyDescent="0.25">
      <c r="A53">
        <v>8</v>
      </c>
      <c r="B53" s="2" t="s">
        <v>37</v>
      </c>
      <c r="C53">
        <v>3.6</v>
      </c>
      <c r="D53">
        <v>200</v>
      </c>
      <c r="E53" s="4">
        <v>3.2000000000000001E-2</v>
      </c>
      <c r="F53" s="9">
        <f t="shared" si="13"/>
        <v>1.0212765957446808E-5</v>
      </c>
      <c r="G53" s="5">
        <v>9.2999999999999999E-2</v>
      </c>
      <c r="H53" s="9">
        <f>$G53/($F$4*1)*$J$3</f>
        <v>2.9680851063829789E-5</v>
      </c>
      <c r="I53" s="4">
        <v>0.11899999999999999</v>
      </c>
      <c r="J53" s="9">
        <f>$I53/($F$4*1)*$J$3</f>
        <v>3.7978723404255316E-5</v>
      </c>
    </row>
    <row r="54" spans="1:10" x14ac:dyDescent="0.25">
      <c r="A54">
        <v>9</v>
      </c>
      <c r="B54" s="2" t="s">
        <v>38</v>
      </c>
      <c r="C54">
        <v>3.3</v>
      </c>
      <c r="D54">
        <v>200</v>
      </c>
      <c r="E54" s="4">
        <v>1.2E-2</v>
      </c>
      <c r="F54" s="9">
        <f t="shared" si="13"/>
        <v>3.8297872340425535E-6</v>
      </c>
      <c r="G54" s="4">
        <v>0.17199999999999999</v>
      </c>
      <c r="H54" s="9">
        <f>$G54/($F$4*1)*$J$3</f>
        <v>5.4893617021276592E-5</v>
      </c>
      <c r="I54" s="4">
        <v>0.27700000000000002</v>
      </c>
      <c r="J54" s="9">
        <f>$I54/($F$4*1)*$J$3</f>
        <v>8.8404255319148936E-5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josefk</dc:creator>
  <cp:lastModifiedBy>josefk</cp:lastModifiedBy>
  <dcterms:created xsi:type="dcterms:W3CDTF">2018-10-18T14:21:35Z</dcterms:created>
  <dcterms:modified xsi:type="dcterms:W3CDTF">2018-10-18T16:08:01Z</dcterms:modified>
</cp:coreProperties>
</file>