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57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5" i="2"/>
  <c r="F23" i="3"/>
  <c r="M28"/>
  <c r="F18"/>
  <c r="L31"/>
  <c r="J25"/>
  <c r="N25" s="1"/>
  <c r="F17"/>
  <c r="F16"/>
  <c r="F12"/>
  <c r="I6"/>
  <c r="I4"/>
  <c r="W1" i="2"/>
  <c r="I2" i="3"/>
  <c r="AB1" i="2"/>
  <c r="I12" i="3"/>
  <c r="S1" i="2"/>
  <c r="AI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AC5"/>
  <c r="O1"/>
  <c r="K25" i="3" l="1"/>
  <c r="J26" s="1"/>
  <c r="M25"/>
  <c r="F13"/>
  <c r="F15" s="1"/>
  <c r="F14"/>
  <c r="K26" l="1"/>
  <c r="J27" s="1"/>
  <c r="N27" s="1"/>
  <c r="N26"/>
  <c r="F19"/>
  <c r="F22" s="1"/>
  <c r="K27"/>
  <c r="J28" s="1"/>
  <c r="N28" s="1"/>
  <c r="N31" s="1"/>
  <c r="K28" l="1"/>
  <c r="K31" s="1"/>
</calcChain>
</file>

<file path=xl/sharedStrings.xml><?xml version="1.0" encoding="utf-8"?>
<sst xmlns="http://schemas.openxmlformats.org/spreadsheetml/2006/main" count="113" uniqueCount="93">
  <si>
    <t>Sector 0</t>
  </si>
  <si>
    <t>Tabla de directorios</t>
  </si>
  <si>
    <t>Mapa de bists</t>
  </si>
  <si>
    <t>tabla de directorios</t>
  </si>
  <si>
    <t>mapa de bists</t>
  </si>
  <si>
    <t>Bloques de datos</t>
  </si>
  <si>
    <t>Usuarios</t>
  </si>
  <si>
    <t>usuarios</t>
  </si>
  <si>
    <t>Size</t>
  </si>
  <si>
    <t>Tabla directorios</t>
  </si>
  <si>
    <t>tabla de mapa de bits</t>
  </si>
  <si>
    <t>bloque de datos</t>
  </si>
  <si>
    <t>Usuario</t>
  </si>
  <si>
    <t>indice</t>
  </si>
  <si>
    <t>Nombre</t>
  </si>
  <si>
    <t>extension</t>
  </si>
  <si>
    <t>permisos</t>
  </si>
  <si>
    <t>H. modificacion</t>
  </si>
  <si>
    <t>F. modificacion</t>
  </si>
  <si>
    <t>H. creacion</t>
  </si>
  <si>
    <t>F. Creacion</t>
  </si>
  <si>
    <t>Binicio</t>
  </si>
  <si>
    <t>Padre</t>
  </si>
  <si>
    <t>tamaño archivo</t>
  </si>
  <si>
    <t>Esta vacio</t>
  </si>
  <si>
    <t>Propietario</t>
  </si>
  <si>
    <t>buffer</t>
  </si>
  <si>
    <t>siguiente</t>
  </si>
  <si>
    <t>Indice</t>
  </si>
  <si>
    <t>Password</t>
  </si>
  <si>
    <t>Tamaño disco</t>
  </si>
  <si>
    <t>No. Cluster</t>
  </si>
  <si>
    <t>Ini. Bloque dat</t>
  </si>
  <si>
    <t>Ini. Direc</t>
  </si>
  <si>
    <t>Inic. Usuario</t>
  </si>
  <si>
    <t>Inic.Mapa bits</t>
  </si>
  <si>
    <t>programas</t>
  </si>
  <si>
    <t>fol</t>
  </si>
  <si>
    <t>...</t>
  </si>
  <si>
    <t>1 kb</t>
  </si>
  <si>
    <t>ffkjfkjdf</t>
  </si>
  <si>
    <t>David</t>
  </si>
  <si>
    <t>archivos</t>
  </si>
  <si>
    <t>1kb</t>
  </si>
  <si>
    <t>fdgdgdgdg</t>
  </si>
  <si>
    <t>null</t>
  </si>
  <si>
    <t>Jessy</t>
  </si>
  <si>
    <t>qt</t>
  </si>
  <si>
    <t>exe</t>
  </si>
  <si>
    <t>developer</t>
  </si>
  <si>
    <t>Cant usuarios</t>
  </si>
  <si>
    <t>Cantidad</t>
  </si>
  <si>
    <t>Tamaño individual</t>
  </si>
  <si>
    <t>%</t>
  </si>
  <si>
    <t>Usar</t>
  </si>
  <si>
    <t>observaciones</t>
  </si>
  <si>
    <t>Tamaño del disco</t>
  </si>
  <si>
    <t>mb</t>
  </si>
  <si>
    <t>Bytes</t>
  </si>
  <si>
    <t>espacio total del disco duro</t>
  </si>
  <si>
    <t>Porcentaje que tomara el bloque de datos</t>
  </si>
  <si>
    <t>Cantidad de Registros en directorio posibles</t>
  </si>
  <si>
    <t>Status</t>
  </si>
  <si>
    <t>Tabla de usuarios</t>
  </si>
  <si>
    <t>Bloque de datos</t>
  </si>
  <si>
    <t>Tabla Mapa Bits</t>
  </si>
  <si>
    <t>No. de Cluster</t>
  </si>
  <si>
    <t>Otras tablas e informacion</t>
  </si>
  <si>
    <t>espacio en mb ocupado en tablas e informacion</t>
  </si>
  <si>
    <t>kb</t>
  </si>
  <si>
    <t>Tamaño Esperado</t>
  </si>
  <si>
    <t>Tamaño real</t>
  </si>
  <si>
    <t>usuario</t>
  </si>
  <si>
    <t>directorio</t>
  </si>
  <si>
    <t>datablock</t>
  </si>
  <si>
    <t>sector cero</t>
  </si>
  <si>
    <t>mapa bits</t>
  </si>
  <si>
    <t>Objeto</t>
  </si>
  <si>
    <t>Sector cero</t>
  </si>
  <si>
    <t>Bloque de usuarios</t>
  </si>
  <si>
    <t>Mapa de bits</t>
  </si>
  <si>
    <t>Bloque de directorios</t>
  </si>
  <si>
    <t>Espacio en disco</t>
  </si>
  <si>
    <t>Finaliza correctamente</t>
  </si>
  <si>
    <t>Orden r/w</t>
  </si>
  <si>
    <t>Inicio - Real</t>
  </si>
  <si>
    <t>Diferencia</t>
  </si>
  <si>
    <t>Final-Real</t>
  </si>
  <si>
    <t>Final-Estimado</t>
  </si>
  <si>
    <t>Inicio-Estimado</t>
  </si>
  <si>
    <t>Estructura de DRAOS-FS</t>
  </si>
  <si>
    <t>CLASE</t>
  </si>
  <si>
    <t>*** NO ESTA EN USO***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</si>
</sst>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8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355E00"/>
        <bgColor rgb="FF333333"/>
      </patternFill>
    </fill>
    <fill>
      <patternFill patternType="solid">
        <fgColor rgb="FFFFCC99"/>
        <bgColor rgb="FFE6E6E6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E6E6E6"/>
        <bgColor rgb="FFFFFFFF"/>
      </patternFill>
    </fill>
    <fill>
      <patternFill patternType="solid">
        <fgColor rgb="FF99CCFF"/>
        <bgColor rgb="FFCCCCFF"/>
      </patternFill>
    </fill>
    <fill>
      <patternFill patternType="solid">
        <fgColor rgb="FF0084D1"/>
        <bgColor rgb="FF008080"/>
      </patternFill>
    </fill>
    <fill>
      <patternFill patternType="solid">
        <fgColor rgb="FF00FF00"/>
        <bgColor rgb="FF33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85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6" borderId="0" xfId="0" applyFont="1" applyFill="1"/>
    <xf numFmtId="0" fontId="4" fillId="0" borderId="0" xfId="0" applyFont="1"/>
    <xf numFmtId="0" fontId="0" fillId="7" borderId="0" xfId="0" applyFont="1" applyFill="1"/>
    <xf numFmtId="0" fontId="0" fillId="6" borderId="2" xfId="0" applyFill="1" applyBorder="1"/>
    <xf numFmtId="0" fontId="0" fillId="8" borderId="0" xfId="0" applyFill="1"/>
    <xf numFmtId="0" fontId="0" fillId="9" borderId="0" xfId="0" applyFill="1"/>
    <xf numFmtId="0" fontId="0" fillId="0" borderId="0" xfId="0"/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0" fillId="9" borderId="1" xfId="0" applyFill="1" applyBorder="1"/>
    <xf numFmtId="0" fontId="0" fillId="0" borderId="4" xfId="0" applyBorder="1"/>
    <xf numFmtId="0" fontId="0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2" fillId="11" borderId="0" xfId="0" applyFont="1" applyFill="1"/>
    <xf numFmtId="0" fontId="0" fillId="0" borderId="0" xfId="0" applyFont="1" applyAlignment="1">
      <alignment horizontal="left"/>
    </xf>
    <xf numFmtId="10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0" fontId="0" fillId="12" borderId="0" xfId="0" applyFill="1"/>
    <xf numFmtId="0" fontId="0" fillId="12" borderId="0" xfId="0" applyFont="1" applyFill="1" applyAlignment="1">
      <alignment horizontal="left"/>
    </xf>
    <xf numFmtId="10" fontId="0" fillId="12" borderId="0" xfId="0" applyNumberFormat="1" applyFill="1" applyAlignment="1">
      <alignment horizontal="center"/>
    </xf>
    <xf numFmtId="0" fontId="6" fillId="12" borderId="0" xfId="0" applyFont="1" applyFill="1" applyAlignment="1">
      <alignment horizontal="right" wrapText="1"/>
    </xf>
    <xf numFmtId="10" fontId="4" fillId="12" borderId="0" xfId="0" applyNumberFormat="1" applyFont="1" applyFill="1" applyAlignment="1">
      <alignment horizontal="center"/>
    </xf>
    <xf numFmtId="3" fontId="4" fillId="12" borderId="0" xfId="0" applyNumberFormat="1" applyFont="1" applyFill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10" fontId="0" fillId="0" borderId="0" xfId="0" applyNumberFormat="1" applyAlignment="1">
      <alignment horizontal="center"/>
    </xf>
    <xf numFmtId="0" fontId="0" fillId="0" borderId="0" xfId="0"/>
    <xf numFmtId="0" fontId="0" fillId="12" borderId="0" xfId="0" applyFill="1" applyAlignment="1">
      <alignment horizontal="left"/>
    </xf>
    <xf numFmtId="1" fontId="6" fillId="0" borderId="0" xfId="0" applyNumberFormat="1" applyFont="1" applyAlignment="1">
      <alignment horizontal="right" wrapText="1"/>
    </xf>
    <xf numFmtId="0" fontId="0" fillId="13" borderId="0" xfId="0" applyFill="1"/>
    <xf numFmtId="0" fontId="0" fillId="14" borderId="0" xfId="0" applyFont="1" applyFill="1" applyAlignment="1">
      <alignment horizontal="left"/>
    </xf>
    <xf numFmtId="10" fontId="0" fillId="14" borderId="0" xfId="0" applyNumberFormat="1" applyFill="1" applyAlignment="1">
      <alignment horizontal="center"/>
    </xf>
    <xf numFmtId="0" fontId="6" fillId="14" borderId="0" xfId="0" applyFont="1" applyFill="1" applyAlignment="1">
      <alignment horizontal="right" wrapText="1"/>
    </xf>
    <xf numFmtId="10" fontId="4" fillId="14" borderId="0" xfId="0" applyNumberFormat="1" applyFont="1" applyFill="1" applyAlignment="1">
      <alignment horizontal="center"/>
    </xf>
    <xf numFmtId="3" fontId="4" fillId="14" borderId="0" xfId="0" applyNumberFormat="1" applyFont="1" applyFill="1" applyAlignment="1">
      <alignment horizontal="righ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0" borderId="0" xfId="0" applyAlignment="1"/>
    <xf numFmtId="0" fontId="9" fillId="15" borderId="0" xfId="1" applyFont="1" applyAlignment="1">
      <alignment horizontal="center"/>
    </xf>
    <xf numFmtId="3" fontId="0" fillId="0" borderId="0" xfId="0" applyNumberFormat="1"/>
    <xf numFmtId="0" fontId="4" fillId="16" borderId="0" xfId="0" applyFont="1" applyFill="1" applyAlignment="1">
      <alignment horizontal="center"/>
    </xf>
    <xf numFmtId="0" fontId="4" fillId="16" borderId="0" xfId="0" applyFont="1" applyFill="1"/>
    <xf numFmtId="0" fontId="8" fillId="15" borderId="0" xfId="1" applyFont="1" applyAlignment="1">
      <alignment horizontal="center"/>
    </xf>
    <xf numFmtId="1" fontId="0" fillId="0" borderId="0" xfId="0" applyNumberFormat="1"/>
    <xf numFmtId="43" fontId="0" fillId="0" borderId="0" xfId="0" applyNumberFormat="1"/>
    <xf numFmtId="4" fontId="10" fillId="0" borderId="0" xfId="0" applyNumberFormat="1" applyFont="1" applyAlignment="1">
      <alignment horizontal="right" wrapText="1"/>
    </xf>
    <xf numFmtId="164" fontId="0" fillId="0" borderId="0" xfId="0" applyNumberFormat="1"/>
    <xf numFmtId="164" fontId="1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</cellXfs>
  <cellStyles count="2">
    <cellStyle name="Buena" xfId="1" builtinId="26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55E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31"/>
  <sheetViews>
    <sheetView workbookViewId="0">
      <selection activeCell="I8" sqref="I8"/>
    </sheetView>
  </sheetViews>
  <sheetFormatPr baseColWidth="10" defaultRowHeight="12.75"/>
  <cols>
    <col min="1" max="14" width="11.5703125"/>
    <col min="15" max="15" width="17.85546875"/>
    <col min="16" max="1025" width="11.5703125"/>
  </cols>
  <sheetData>
    <row r="3" spans="1:15">
      <c r="E3" s="77" t="s">
        <v>90</v>
      </c>
      <c r="F3" s="77"/>
      <c r="G3" s="77"/>
      <c r="H3" s="77"/>
      <c r="I3" s="77"/>
      <c r="J3" s="77"/>
      <c r="K3" s="77"/>
      <c r="L3" s="77"/>
      <c r="M3" s="77"/>
      <c r="O3" s="1" t="s">
        <v>0</v>
      </c>
    </row>
    <row r="4" spans="1:15">
      <c r="E4" s="77"/>
      <c r="F4" s="77"/>
      <c r="G4" s="77"/>
      <c r="H4" s="77"/>
      <c r="I4" s="77"/>
      <c r="J4" s="77"/>
      <c r="K4" s="77"/>
      <c r="L4" s="77"/>
      <c r="M4" s="77"/>
      <c r="O4" s="2" t="s">
        <v>1</v>
      </c>
    </row>
    <row r="5" spans="1:15">
      <c r="E5" s="77"/>
      <c r="F5" s="77"/>
      <c r="G5" s="77"/>
      <c r="H5" s="77"/>
      <c r="I5" s="77"/>
      <c r="J5" s="77"/>
      <c r="K5" s="77"/>
      <c r="L5" s="77"/>
      <c r="M5" s="77"/>
      <c r="O5" s="3" t="s">
        <v>2</v>
      </c>
    </row>
    <row r="6" spans="1:15">
      <c r="E6" s="78" t="s">
        <v>0</v>
      </c>
      <c r="F6" s="78"/>
      <c r="G6" s="79" t="s">
        <v>3</v>
      </c>
      <c r="H6" s="79"/>
      <c r="I6" s="79"/>
      <c r="J6" s="79"/>
      <c r="K6" s="79"/>
      <c r="L6" s="80" t="s">
        <v>4</v>
      </c>
      <c r="M6" s="80"/>
      <c r="O6" s="4" t="s">
        <v>5</v>
      </c>
    </row>
    <row r="7" spans="1:15">
      <c r="A7" s="5"/>
      <c r="E7" s="78"/>
      <c r="F7" s="78"/>
      <c r="G7" s="79"/>
      <c r="H7" s="79"/>
      <c r="I7" s="79"/>
      <c r="J7" s="79"/>
      <c r="K7" s="79"/>
      <c r="L7" s="80"/>
      <c r="M7" s="80"/>
      <c r="O7" s="6" t="s">
        <v>6</v>
      </c>
    </row>
    <row r="8" spans="1:15">
      <c r="E8" s="81" t="s">
        <v>7</v>
      </c>
      <c r="F8" s="81"/>
      <c r="G8" s="7"/>
      <c r="H8" s="7"/>
      <c r="I8" s="7"/>
      <c r="J8" s="7"/>
      <c r="K8" s="7"/>
      <c r="L8" s="7"/>
      <c r="M8" s="7"/>
    </row>
    <row r="9" spans="1:15">
      <c r="E9" s="7"/>
      <c r="F9" s="7"/>
      <c r="G9" s="7"/>
      <c r="H9" s="7"/>
      <c r="I9" s="7"/>
      <c r="J9" s="7"/>
      <c r="K9" s="7"/>
      <c r="L9" s="7"/>
      <c r="M9" s="7"/>
    </row>
    <row r="10" spans="1:15">
      <c r="E10" s="7"/>
      <c r="F10" s="7"/>
      <c r="G10" s="7"/>
      <c r="H10" s="7"/>
      <c r="I10" s="7"/>
      <c r="J10" s="7"/>
      <c r="K10" s="7"/>
      <c r="L10" s="7"/>
      <c r="M10" s="7"/>
    </row>
    <row r="11" spans="1:15">
      <c r="E11" s="7"/>
      <c r="F11" s="7"/>
      <c r="G11" s="7"/>
      <c r="H11" s="7"/>
      <c r="I11" s="7"/>
      <c r="J11" s="7"/>
      <c r="K11" s="7"/>
      <c r="L11" s="7"/>
      <c r="M11" s="7"/>
    </row>
    <row r="12" spans="1:15">
      <c r="A12" s="5"/>
      <c r="E12" s="7"/>
      <c r="F12" s="7"/>
      <c r="G12" s="7"/>
      <c r="H12" s="7"/>
      <c r="I12" s="7"/>
      <c r="J12" s="7"/>
      <c r="K12" s="7"/>
      <c r="L12" s="7"/>
      <c r="M12" s="7"/>
    </row>
    <row r="13" spans="1:15">
      <c r="E13" s="7"/>
      <c r="F13" s="7"/>
      <c r="G13" s="7"/>
      <c r="H13" s="7"/>
      <c r="I13" s="7"/>
      <c r="J13" s="7"/>
      <c r="K13" s="7"/>
      <c r="L13" s="7"/>
      <c r="M13" s="7"/>
    </row>
    <row r="14" spans="1:15">
      <c r="E14" s="7"/>
      <c r="F14" s="7"/>
      <c r="G14" s="7"/>
      <c r="H14" s="7"/>
      <c r="I14" s="7"/>
      <c r="J14" s="7"/>
      <c r="K14" s="7"/>
      <c r="L14" s="7"/>
      <c r="M14" s="7"/>
    </row>
    <row r="15" spans="1:15">
      <c r="E15" s="7"/>
      <c r="F15" s="7"/>
      <c r="G15" s="7"/>
      <c r="H15" s="7"/>
      <c r="I15" s="7"/>
      <c r="J15" s="7"/>
      <c r="K15" s="7"/>
      <c r="L15" s="7"/>
      <c r="M15" s="7"/>
    </row>
    <row r="16" spans="1:15">
      <c r="E16" s="7"/>
      <c r="F16" s="7"/>
      <c r="G16" s="7"/>
      <c r="H16" s="7"/>
      <c r="I16" s="7"/>
      <c r="J16" s="7"/>
      <c r="K16" s="7"/>
      <c r="L16" s="7"/>
      <c r="M16" s="7"/>
    </row>
    <row r="17" spans="5:13">
      <c r="E17" s="7"/>
      <c r="F17" s="7"/>
      <c r="G17" s="7"/>
      <c r="H17" s="7"/>
      <c r="I17" s="7"/>
      <c r="J17" s="7"/>
      <c r="K17" s="7"/>
      <c r="L17" s="7"/>
      <c r="M17" s="7"/>
    </row>
    <row r="18" spans="5:13">
      <c r="E18" s="7"/>
      <c r="F18" s="7"/>
      <c r="G18" s="7"/>
      <c r="H18" s="7"/>
      <c r="I18" s="7"/>
      <c r="J18" s="7"/>
      <c r="K18" s="7"/>
      <c r="L18" s="7"/>
      <c r="M18" s="7"/>
    </row>
    <row r="19" spans="5:13">
      <c r="E19" s="7"/>
      <c r="F19" s="7"/>
      <c r="G19" s="7"/>
      <c r="H19" s="7"/>
      <c r="I19" s="7"/>
      <c r="J19" s="7"/>
      <c r="K19" s="7"/>
      <c r="L19" s="7"/>
      <c r="M19" s="7"/>
    </row>
    <row r="20" spans="5:13">
      <c r="E20" s="7"/>
      <c r="F20" s="7"/>
      <c r="G20" s="7"/>
      <c r="H20" s="7"/>
      <c r="I20" s="7"/>
      <c r="J20" s="7"/>
      <c r="K20" s="7"/>
      <c r="L20" s="7"/>
      <c r="M20" s="7"/>
    </row>
    <row r="21" spans="5:13">
      <c r="E21" s="7"/>
      <c r="F21" s="7"/>
      <c r="G21" s="7"/>
      <c r="H21" s="7"/>
      <c r="I21" s="7"/>
      <c r="J21" s="7"/>
      <c r="K21" s="7"/>
      <c r="L21" s="7"/>
      <c r="M21" s="7"/>
    </row>
    <row r="22" spans="5:13">
      <c r="E22" s="7"/>
      <c r="F22" s="7"/>
      <c r="G22" s="7"/>
      <c r="H22" s="7"/>
      <c r="I22" s="7"/>
      <c r="J22" s="7"/>
      <c r="K22" s="7"/>
      <c r="L22" s="7"/>
      <c r="M22" s="7"/>
    </row>
    <row r="23" spans="5:13">
      <c r="E23" s="7"/>
      <c r="F23" s="7"/>
      <c r="G23" s="7"/>
      <c r="H23" s="7"/>
      <c r="I23" s="7"/>
      <c r="J23" s="7"/>
      <c r="K23" s="7"/>
      <c r="L23" s="7"/>
      <c r="M23" s="7"/>
    </row>
    <row r="24" spans="5:13">
      <c r="E24" s="7"/>
      <c r="F24" s="7"/>
      <c r="G24" s="7"/>
      <c r="H24" s="7"/>
      <c r="I24" s="7"/>
      <c r="J24" s="7"/>
      <c r="K24" s="7"/>
      <c r="L24" s="7"/>
      <c r="M24" s="7"/>
    </row>
    <row r="25" spans="5:13">
      <c r="E25" s="7"/>
      <c r="F25" s="7"/>
      <c r="G25" s="7"/>
      <c r="H25" s="7"/>
      <c r="I25" s="7"/>
      <c r="J25" s="7"/>
      <c r="K25" s="7"/>
      <c r="L25" s="7"/>
      <c r="M25" s="7"/>
    </row>
    <row r="26" spans="5:13">
      <c r="E26" s="7"/>
      <c r="F26" s="7"/>
      <c r="G26" s="7"/>
      <c r="H26" s="7"/>
      <c r="I26" s="7"/>
      <c r="J26" s="7"/>
      <c r="K26" s="7"/>
      <c r="L26" s="7"/>
      <c r="M26" s="7"/>
    </row>
    <row r="27" spans="5:13">
      <c r="E27" s="7"/>
      <c r="F27" s="7"/>
      <c r="G27" s="7"/>
      <c r="H27" s="7"/>
      <c r="I27" s="7"/>
      <c r="J27" s="7"/>
      <c r="K27" s="7"/>
      <c r="L27" s="7"/>
      <c r="M27" s="7"/>
    </row>
    <row r="28" spans="5:13">
      <c r="E28" s="7"/>
      <c r="F28" s="7"/>
      <c r="G28" s="7"/>
      <c r="H28" s="7"/>
      <c r="I28" s="7"/>
      <c r="J28" s="7"/>
      <c r="K28" s="7"/>
      <c r="L28" s="7"/>
      <c r="M28" s="7"/>
    </row>
    <row r="29" spans="5:13">
      <c r="E29" s="7"/>
      <c r="F29" s="7"/>
      <c r="G29" s="7"/>
      <c r="H29" s="7"/>
      <c r="I29" s="7"/>
      <c r="J29" s="7"/>
      <c r="K29" s="7"/>
      <c r="L29" s="7"/>
      <c r="M29" s="7"/>
    </row>
    <row r="30" spans="5:13">
      <c r="E30" s="7"/>
      <c r="F30" s="7"/>
      <c r="G30" s="7"/>
      <c r="H30" s="7"/>
      <c r="I30" s="7"/>
      <c r="J30" s="7"/>
      <c r="K30" s="7"/>
      <c r="L30" s="7"/>
      <c r="M30" s="7"/>
    </row>
    <row r="31" spans="5:13">
      <c r="E31" s="7"/>
      <c r="F31" s="7"/>
      <c r="G31" s="7"/>
      <c r="H31" s="7"/>
      <c r="I31" s="7"/>
      <c r="J31" s="7"/>
      <c r="K31" s="7"/>
      <c r="L31" s="7"/>
      <c r="M31" s="7"/>
    </row>
  </sheetData>
  <mergeCells count="5">
    <mergeCell ref="E3:M5"/>
    <mergeCell ref="E6:F7"/>
    <mergeCell ref="G6:K7"/>
    <mergeCell ref="L6:M7"/>
    <mergeCell ref="E8:F8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I45"/>
  <sheetViews>
    <sheetView topLeftCell="S1" workbookViewId="0">
      <selection activeCell="AE5" sqref="AE5"/>
    </sheetView>
  </sheetViews>
  <sheetFormatPr baseColWidth="10" defaultRowHeight="12.75"/>
  <cols>
    <col min="1" max="1" width="11.5703125" style="8"/>
    <col min="2" max="2" width="11.5703125"/>
    <col min="3" max="3" width="15"/>
    <col min="4" max="4" width="10"/>
    <col min="5" max="5" width="9.7109375"/>
    <col min="6" max="6" width="15.28515625"/>
    <col min="7" max="7" width="15.140625"/>
    <col min="8" max="8" width="11.5703125"/>
    <col min="9" max="9" width="14.28515625"/>
    <col min="10" max="10" width="11.5703125"/>
    <col min="11" max="12" width="15"/>
    <col min="13" max="13" width="0" style="9" hidden="1"/>
    <col min="14" max="14" width="11.5703125" style="10"/>
    <col min="15" max="18" width="11.5703125"/>
    <col min="19" max="19" width="8.7109375"/>
    <col min="20" max="20" width="7"/>
    <col min="21" max="21" width="15.28515625"/>
    <col min="22" max="23" width="11.5703125"/>
    <col min="24" max="25" width="11.5703125" style="11"/>
    <col min="26" max="26" width="11.42578125" style="11"/>
    <col min="27" max="27" width="11.5703125" style="11"/>
    <col min="28" max="28" width="11.5703125"/>
    <col min="29" max="29" width="13.85546875"/>
    <col min="30" max="30" width="11.140625"/>
    <col min="31" max="31" width="14.28515625"/>
    <col min="32" max="32" width="11.5703125"/>
    <col min="33" max="33" width="12.5703125"/>
    <col min="34" max="34" width="13.7109375"/>
    <col min="35" max="1026" width="11.5703125"/>
  </cols>
  <sheetData>
    <row r="1" spans="1:35" s="18" customFormat="1">
      <c r="A1" s="12" t="s">
        <v>8</v>
      </c>
      <c r="B1" s="13">
        <v>4</v>
      </c>
      <c r="C1" s="13">
        <v>10</v>
      </c>
      <c r="D1" s="13">
        <v>3</v>
      </c>
      <c r="E1" s="13">
        <v>3</v>
      </c>
      <c r="F1" s="13">
        <v>6</v>
      </c>
      <c r="G1" s="13">
        <v>8</v>
      </c>
      <c r="H1" s="13">
        <v>6</v>
      </c>
      <c r="I1" s="13">
        <v>8</v>
      </c>
      <c r="J1" s="13">
        <v>4</v>
      </c>
      <c r="K1" s="13">
        <v>4</v>
      </c>
      <c r="L1" s="13">
        <v>4</v>
      </c>
      <c r="M1" s="14"/>
      <c r="N1" s="15">
        <v>4</v>
      </c>
      <c r="O1" s="14">
        <f>SUM(B1:N1)</f>
        <v>64</v>
      </c>
      <c r="P1" s="16"/>
      <c r="Q1" s="17">
        <v>4</v>
      </c>
      <c r="R1" s="17">
        <v>1</v>
      </c>
      <c r="S1" s="16">
        <f>SUM(Q1:R1)</f>
        <v>5</v>
      </c>
      <c r="U1" s="17">
        <v>508</v>
      </c>
      <c r="V1" s="17">
        <v>4</v>
      </c>
      <c r="W1" s="16">
        <f>SUM(U1:V1)</f>
        <v>512</v>
      </c>
      <c r="X1" s="17">
        <v>4</v>
      </c>
      <c r="Y1" s="17">
        <v>12</v>
      </c>
      <c r="Z1" s="17">
        <v>1</v>
      </c>
      <c r="AA1" s="16">
        <v>10</v>
      </c>
      <c r="AB1" s="18">
        <f>SUM(X1:AA1)</f>
        <v>27</v>
      </c>
      <c r="AC1" s="18">
        <v>4</v>
      </c>
      <c r="AD1" s="18">
        <v>4</v>
      </c>
      <c r="AE1" s="18">
        <v>4</v>
      </c>
      <c r="AF1" s="18">
        <v>4</v>
      </c>
      <c r="AG1" s="18">
        <v>4</v>
      </c>
      <c r="AH1" s="18">
        <v>4</v>
      </c>
      <c r="AI1" s="18">
        <f>SUM(AC1:AH1)</f>
        <v>24</v>
      </c>
    </row>
    <row r="2" spans="1:35">
      <c r="A2" s="83"/>
      <c r="B2" s="82" t="s">
        <v>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19"/>
      <c r="Q2" s="82" t="s">
        <v>10</v>
      </c>
      <c r="R2" s="82"/>
      <c r="U2" s="82" t="s">
        <v>11</v>
      </c>
      <c r="V2" s="82"/>
      <c r="X2" s="82" t="s">
        <v>12</v>
      </c>
      <c r="Y2" s="82"/>
      <c r="Z2" s="82"/>
      <c r="AA2" s="82"/>
      <c r="AC2" s="82" t="s">
        <v>0</v>
      </c>
      <c r="AD2" s="82"/>
      <c r="AE2" s="82"/>
      <c r="AF2" s="82"/>
      <c r="AG2" s="82"/>
      <c r="AH2" s="82"/>
    </row>
    <row r="3" spans="1:35">
      <c r="A3" s="83"/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1"/>
      <c r="O3" s="22"/>
      <c r="P3" s="19"/>
      <c r="Q3" s="20"/>
      <c r="R3" s="22"/>
      <c r="U3" s="20"/>
      <c r="V3" s="22"/>
      <c r="X3" s="23"/>
      <c r="Y3" s="24"/>
      <c r="Z3" s="39"/>
      <c r="AA3" s="24"/>
      <c r="AC3" s="20"/>
      <c r="AD3" s="19"/>
      <c r="AE3" s="19"/>
      <c r="AF3" s="19"/>
      <c r="AG3" s="19"/>
      <c r="AH3" s="22"/>
    </row>
    <row r="4" spans="1:35">
      <c r="A4" s="83"/>
      <c r="B4" s="25" t="s">
        <v>13</v>
      </c>
      <c r="C4" s="26" t="s">
        <v>14</v>
      </c>
      <c r="D4" s="26" t="s">
        <v>15</v>
      </c>
      <c r="E4" s="26" t="s">
        <v>16</v>
      </c>
      <c r="F4" s="26" t="s">
        <v>17</v>
      </c>
      <c r="G4" s="26" t="s">
        <v>18</v>
      </c>
      <c r="H4" s="26" t="s">
        <v>19</v>
      </c>
      <c r="I4" s="26" t="s">
        <v>20</v>
      </c>
      <c r="J4" s="26" t="s">
        <v>21</v>
      </c>
      <c r="K4" s="26" t="s">
        <v>22</v>
      </c>
      <c r="L4" s="26" t="s">
        <v>23</v>
      </c>
      <c r="M4" s="27" t="s">
        <v>24</v>
      </c>
      <c r="N4" s="28" t="s">
        <v>25</v>
      </c>
      <c r="O4" s="22"/>
      <c r="P4" s="19"/>
      <c r="Q4" s="25" t="s">
        <v>13</v>
      </c>
      <c r="R4" s="29" t="s">
        <v>24</v>
      </c>
      <c r="U4" s="25" t="s">
        <v>26</v>
      </c>
      <c r="V4" s="30" t="s">
        <v>27</v>
      </c>
      <c r="X4" s="25" t="s">
        <v>28</v>
      </c>
      <c r="Y4" s="30" t="s">
        <v>14</v>
      </c>
      <c r="Z4" s="30" t="s">
        <v>62</v>
      </c>
      <c r="AA4" s="30" t="s">
        <v>29</v>
      </c>
      <c r="AC4" s="31" t="s">
        <v>30</v>
      </c>
      <c r="AD4" s="32" t="s">
        <v>31</v>
      </c>
      <c r="AE4" s="32" t="s">
        <v>32</v>
      </c>
      <c r="AF4" s="32" t="s">
        <v>33</v>
      </c>
      <c r="AG4" s="32" t="s">
        <v>34</v>
      </c>
      <c r="AH4" s="33" t="s">
        <v>35</v>
      </c>
    </row>
    <row r="5" spans="1:35">
      <c r="A5" s="83"/>
      <c r="B5" s="20"/>
      <c r="C5" s="26"/>
      <c r="D5" s="26"/>
      <c r="E5" s="26"/>
      <c r="F5" s="26"/>
      <c r="G5" s="26"/>
      <c r="H5" s="26"/>
      <c r="I5" s="26"/>
      <c r="J5" s="26"/>
      <c r="K5" s="26"/>
      <c r="L5" s="26"/>
      <c r="M5" s="34"/>
      <c r="N5" s="28"/>
      <c r="O5" s="22"/>
      <c r="P5" s="19"/>
      <c r="Q5" s="20"/>
      <c r="R5" s="35"/>
      <c r="U5" s="20"/>
      <c r="V5" s="22"/>
      <c r="X5" s="23"/>
      <c r="Y5" s="24"/>
      <c r="Z5" s="39"/>
      <c r="AA5" s="24"/>
      <c r="AC5" s="20">
        <f>Sheet3!F12</f>
        <v>10485760</v>
      </c>
      <c r="AD5" s="19">
        <f>Sheet3!F15</f>
        <v>18432</v>
      </c>
      <c r="AE5" s="19"/>
      <c r="AF5" s="19"/>
      <c r="AG5" s="19"/>
      <c r="AH5" s="22"/>
    </row>
    <row r="6" spans="1:35">
      <c r="A6" s="83"/>
      <c r="B6" s="20">
        <v>1</v>
      </c>
      <c r="C6" s="36" t="s">
        <v>36</v>
      </c>
      <c r="D6" s="36" t="s">
        <v>37</v>
      </c>
      <c r="E6" s="36">
        <v>777</v>
      </c>
      <c r="F6" s="36" t="s">
        <v>38</v>
      </c>
      <c r="G6" s="36" t="s">
        <v>38</v>
      </c>
      <c r="H6" s="36"/>
      <c r="I6" s="36"/>
      <c r="J6" s="36">
        <v>0</v>
      </c>
      <c r="K6" s="36">
        <v>0</v>
      </c>
      <c r="L6" s="36" t="s">
        <v>39</v>
      </c>
      <c r="M6" s="37">
        <v>0</v>
      </c>
      <c r="N6" s="38">
        <v>1</v>
      </c>
      <c r="O6" s="22"/>
      <c r="P6" s="19"/>
      <c r="Q6" s="20">
        <v>1</v>
      </c>
      <c r="R6" s="39">
        <v>1</v>
      </c>
      <c r="U6" s="23" t="s">
        <v>40</v>
      </c>
      <c r="V6" s="24">
        <v>5</v>
      </c>
      <c r="X6" s="23">
        <v>1</v>
      </c>
      <c r="Y6" s="24" t="s">
        <v>41</v>
      </c>
      <c r="Z6" s="39"/>
      <c r="AA6" s="24">
        <v>123</v>
      </c>
    </row>
    <row r="7" spans="1:35">
      <c r="A7" s="83"/>
      <c r="B7" s="20">
        <f t="shared" ref="B7:B40" si="0">1+B6</f>
        <v>2</v>
      </c>
      <c r="C7" s="36" t="s">
        <v>42</v>
      </c>
      <c r="D7" s="36" t="s">
        <v>37</v>
      </c>
      <c r="E7" s="36">
        <v>777</v>
      </c>
      <c r="F7" s="36" t="s">
        <v>38</v>
      </c>
      <c r="G7" s="36" t="s">
        <v>38</v>
      </c>
      <c r="H7" s="36"/>
      <c r="I7" s="36"/>
      <c r="J7" s="36">
        <v>15</v>
      </c>
      <c r="K7" s="36">
        <v>0</v>
      </c>
      <c r="L7" s="36" t="s">
        <v>43</v>
      </c>
      <c r="M7" s="37">
        <v>1</v>
      </c>
      <c r="N7" s="38">
        <v>1</v>
      </c>
      <c r="O7" s="22"/>
      <c r="P7" s="19"/>
      <c r="Q7" s="20">
        <f t="shared" ref="Q7:Q40" si="1">1+Q6</f>
        <v>2</v>
      </c>
      <c r="R7" s="39">
        <v>1</v>
      </c>
      <c r="U7" s="23" t="s">
        <v>44</v>
      </c>
      <c r="V7" s="24" t="s">
        <v>45</v>
      </c>
      <c r="X7" s="23">
        <v>2</v>
      </c>
      <c r="Y7" s="24" t="s">
        <v>46</v>
      </c>
      <c r="Z7" s="39"/>
      <c r="AA7" s="24">
        <v>1323</v>
      </c>
    </row>
    <row r="8" spans="1:35">
      <c r="A8" s="83"/>
      <c r="B8" s="20">
        <f t="shared" si="0"/>
        <v>3</v>
      </c>
      <c r="C8" s="36" t="s">
        <v>47</v>
      </c>
      <c r="D8" s="36" t="s">
        <v>48</v>
      </c>
      <c r="E8" s="36">
        <v>777</v>
      </c>
      <c r="F8" s="36" t="s">
        <v>38</v>
      </c>
      <c r="G8" s="36" t="s">
        <v>38</v>
      </c>
      <c r="H8" s="36"/>
      <c r="I8" s="36"/>
      <c r="J8" s="36">
        <v>512</v>
      </c>
      <c r="K8" s="36">
        <v>1</v>
      </c>
      <c r="L8" s="36">
        <v>700</v>
      </c>
      <c r="M8" s="37">
        <v>0</v>
      </c>
      <c r="N8" s="38">
        <v>2</v>
      </c>
      <c r="O8" s="22"/>
      <c r="P8" s="19"/>
      <c r="Q8" s="20">
        <f t="shared" si="1"/>
        <v>3</v>
      </c>
      <c r="R8" s="39">
        <v>1</v>
      </c>
      <c r="U8" s="23"/>
      <c r="V8" s="24"/>
      <c r="X8" s="23"/>
      <c r="Y8" s="24"/>
      <c r="Z8" s="39"/>
      <c r="AA8" s="24"/>
    </row>
    <row r="9" spans="1:35">
      <c r="A9" s="83"/>
      <c r="B9" s="20">
        <f t="shared" si="0"/>
        <v>4</v>
      </c>
      <c r="C9" s="36" t="s">
        <v>49</v>
      </c>
      <c r="D9" s="36" t="s">
        <v>37</v>
      </c>
      <c r="E9" s="36">
        <v>777</v>
      </c>
      <c r="F9" s="36" t="s">
        <v>38</v>
      </c>
      <c r="G9" s="36" t="s">
        <v>38</v>
      </c>
      <c r="H9" s="36"/>
      <c r="I9" s="36"/>
      <c r="J9" s="36">
        <v>0</v>
      </c>
      <c r="K9" s="36">
        <v>1</v>
      </c>
      <c r="L9" s="36" t="s">
        <v>39</v>
      </c>
      <c r="M9" s="37">
        <v>0</v>
      </c>
      <c r="N9" s="38">
        <v>2</v>
      </c>
      <c r="O9" s="22"/>
      <c r="P9" s="19"/>
      <c r="Q9" s="20">
        <f t="shared" si="1"/>
        <v>4</v>
      </c>
      <c r="R9" s="39">
        <v>1</v>
      </c>
      <c r="U9" s="23"/>
      <c r="V9" s="24"/>
      <c r="X9" s="23"/>
      <c r="Y9" s="24"/>
      <c r="Z9" s="39"/>
      <c r="AA9" s="24"/>
    </row>
    <row r="10" spans="1:35">
      <c r="A10" s="83"/>
      <c r="B10" s="20">
        <f t="shared" si="0"/>
        <v>5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7"/>
      <c r="N10" s="38"/>
      <c r="O10" s="22"/>
      <c r="P10" s="19"/>
      <c r="Q10" s="20">
        <f t="shared" si="1"/>
        <v>5</v>
      </c>
      <c r="R10" s="39">
        <v>1</v>
      </c>
      <c r="U10" s="23"/>
      <c r="V10" s="24"/>
      <c r="X10" s="23"/>
      <c r="Y10" s="24"/>
      <c r="Z10" s="39"/>
      <c r="AA10" s="24"/>
    </row>
    <row r="11" spans="1:35">
      <c r="A11" s="83"/>
      <c r="B11" s="20">
        <f t="shared" si="0"/>
        <v>6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7"/>
      <c r="N11" s="38"/>
      <c r="O11" s="22"/>
      <c r="P11" s="19"/>
      <c r="Q11" s="20">
        <f t="shared" si="1"/>
        <v>6</v>
      </c>
      <c r="R11" s="39"/>
      <c r="U11" s="23"/>
      <c r="V11" s="24"/>
      <c r="X11" s="23"/>
      <c r="Y11" s="24"/>
      <c r="Z11" s="39"/>
      <c r="AA11" s="24"/>
    </row>
    <row r="12" spans="1:35">
      <c r="A12" s="83"/>
      <c r="B12" s="20">
        <f t="shared" si="0"/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  <c r="N12" s="38"/>
      <c r="O12" s="22"/>
      <c r="P12" s="19"/>
      <c r="Q12" s="20">
        <f t="shared" si="1"/>
        <v>7</v>
      </c>
      <c r="R12" s="39"/>
      <c r="U12" s="23"/>
      <c r="V12" s="24"/>
      <c r="X12" s="23"/>
      <c r="Y12" s="24"/>
      <c r="Z12" s="39"/>
      <c r="AA12" s="24"/>
    </row>
    <row r="13" spans="1:35">
      <c r="A13" s="83"/>
      <c r="B13" s="20">
        <f t="shared" si="0"/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7"/>
      <c r="N13" s="38"/>
      <c r="O13" s="22"/>
      <c r="P13" s="19"/>
      <c r="Q13" s="20">
        <f t="shared" si="1"/>
        <v>8</v>
      </c>
      <c r="R13" s="39"/>
      <c r="U13" s="23"/>
      <c r="V13" s="24"/>
      <c r="X13" s="23"/>
      <c r="Y13" s="24"/>
      <c r="Z13" s="39"/>
      <c r="AA13" s="24"/>
    </row>
    <row r="14" spans="1:35">
      <c r="A14" s="83"/>
      <c r="B14" s="20">
        <f t="shared" si="0"/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38"/>
      <c r="O14" s="22"/>
      <c r="P14" s="19"/>
      <c r="Q14" s="20">
        <f t="shared" si="1"/>
        <v>9</v>
      </c>
      <c r="R14" s="39"/>
      <c r="U14" s="23"/>
      <c r="V14" s="24"/>
      <c r="X14" s="23"/>
      <c r="Y14" s="24"/>
      <c r="Z14" s="39"/>
      <c r="AA14" s="24"/>
    </row>
    <row r="15" spans="1:35">
      <c r="A15" s="83"/>
      <c r="B15" s="20">
        <f t="shared" si="0"/>
        <v>10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7"/>
      <c r="N15" s="38"/>
      <c r="O15" s="22"/>
      <c r="P15" s="19"/>
      <c r="Q15" s="20">
        <f t="shared" si="1"/>
        <v>10</v>
      </c>
      <c r="R15" s="39"/>
      <c r="U15" s="23"/>
      <c r="V15" s="24"/>
      <c r="X15" s="23"/>
      <c r="Y15" s="24"/>
      <c r="Z15" s="39"/>
      <c r="AA15" s="24"/>
    </row>
    <row r="16" spans="1:35">
      <c r="A16" s="83"/>
      <c r="B16" s="20">
        <f t="shared" si="0"/>
        <v>11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7"/>
      <c r="N16" s="38"/>
      <c r="O16" s="22"/>
      <c r="P16" s="19"/>
      <c r="Q16" s="20">
        <f t="shared" si="1"/>
        <v>11</v>
      </c>
      <c r="R16" s="39"/>
      <c r="U16" s="23"/>
      <c r="V16" s="24"/>
      <c r="X16" s="23"/>
      <c r="Y16" s="24"/>
      <c r="Z16" s="39"/>
      <c r="AA16" s="24"/>
    </row>
    <row r="17" spans="1:27">
      <c r="A17" s="83"/>
      <c r="B17" s="20">
        <f t="shared" si="0"/>
        <v>12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7"/>
      <c r="N17" s="38"/>
      <c r="O17" s="22"/>
      <c r="P17" s="19"/>
      <c r="Q17" s="20">
        <f t="shared" si="1"/>
        <v>12</v>
      </c>
      <c r="R17" s="39"/>
      <c r="U17" s="23"/>
      <c r="V17" s="24"/>
      <c r="X17" s="23"/>
      <c r="Y17" s="24"/>
      <c r="Z17" s="39"/>
      <c r="AA17" s="24"/>
    </row>
    <row r="18" spans="1:27">
      <c r="A18" s="83"/>
      <c r="B18" s="20">
        <f t="shared" si="0"/>
        <v>13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7"/>
      <c r="N18" s="38"/>
      <c r="O18" s="22"/>
      <c r="P18" s="19"/>
      <c r="Q18" s="20">
        <f t="shared" si="1"/>
        <v>13</v>
      </c>
      <c r="R18" s="39"/>
      <c r="U18" s="23"/>
      <c r="V18" s="24"/>
      <c r="X18" s="23"/>
      <c r="Y18" s="24"/>
      <c r="Z18" s="39"/>
      <c r="AA18" s="24"/>
    </row>
    <row r="19" spans="1:27">
      <c r="A19" s="83"/>
      <c r="B19" s="20">
        <f t="shared" si="0"/>
        <v>14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7"/>
      <c r="N19" s="38"/>
      <c r="O19" s="22"/>
      <c r="P19" s="19"/>
      <c r="Q19" s="20">
        <f t="shared" si="1"/>
        <v>14</v>
      </c>
      <c r="R19" s="39"/>
      <c r="U19" s="23"/>
      <c r="V19" s="24"/>
      <c r="X19" s="23"/>
      <c r="Y19" s="24"/>
      <c r="Z19" s="39"/>
      <c r="AA19" s="24"/>
    </row>
    <row r="20" spans="1:27">
      <c r="A20" s="83"/>
      <c r="B20" s="20">
        <f t="shared" si="0"/>
        <v>15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7"/>
      <c r="N20" s="38"/>
      <c r="O20" s="22"/>
      <c r="P20" s="19"/>
      <c r="Q20" s="20">
        <f t="shared" si="1"/>
        <v>15</v>
      </c>
      <c r="R20" s="39"/>
      <c r="U20" s="23"/>
      <c r="V20" s="24"/>
      <c r="X20" s="23"/>
      <c r="Y20" s="24"/>
      <c r="Z20" s="39"/>
      <c r="AA20" s="24"/>
    </row>
    <row r="21" spans="1:27">
      <c r="A21" s="83"/>
      <c r="B21" s="20">
        <f t="shared" si="0"/>
        <v>16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38"/>
      <c r="O21" s="22"/>
      <c r="P21" s="19"/>
      <c r="Q21" s="20">
        <f t="shared" si="1"/>
        <v>16</v>
      </c>
      <c r="R21" s="39"/>
      <c r="U21" s="23"/>
      <c r="V21" s="24"/>
      <c r="X21" s="23"/>
      <c r="Y21" s="24"/>
      <c r="Z21" s="39"/>
      <c r="AA21" s="24"/>
    </row>
    <row r="22" spans="1:27">
      <c r="A22" s="83"/>
      <c r="B22" s="20">
        <f t="shared" si="0"/>
        <v>17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38"/>
      <c r="O22" s="22"/>
      <c r="P22" s="19"/>
      <c r="Q22" s="20">
        <f t="shared" si="1"/>
        <v>17</v>
      </c>
      <c r="R22" s="39"/>
      <c r="U22" s="23"/>
      <c r="V22" s="24"/>
      <c r="X22" s="23"/>
      <c r="Y22" s="24"/>
      <c r="Z22" s="39"/>
      <c r="AA22" s="24"/>
    </row>
    <row r="23" spans="1:27">
      <c r="A23" s="83"/>
      <c r="B23" s="20">
        <f t="shared" si="0"/>
        <v>18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7"/>
      <c r="N23" s="38"/>
      <c r="O23" s="22"/>
      <c r="P23" s="19"/>
      <c r="Q23" s="20">
        <f t="shared" si="1"/>
        <v>18</v>
      </c>
      <c r="R23" s="39"/>
      <c r="U23" s="23"/>
      <c r="V23" s="24"/>
      <c r="X23" s="23"/>
      <c r="Y23" s="24"/>
      <c r="Z23" s="39"/>
      <c r="AA23" s="24"/>
    </row>
    <row r="24" spans="1:27">
      <c r="A24" s="83"/>
      <c r="B24" s="20">
        <f t="shared" si="0"/>
        <v>19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  <c r="N24" s="38"/>
      <c r="O24" s="22"/>
      <c r="P24" s="19"/>
      <c r="Q24" s="20">
        <f t="shared" si="1"/>
        <v>19</v>
      </c>
      <c r="R24" s="39"/>
      <c r="U24" s="23"/>
      <c r="V24" s="24"/>
      <c r="X24" s="23"/>
      <c r="Y24" s="24"/>
      <c r="Z24" s="39"/>
      <c r="AA24" s="24"/>
    </row>
    <row r="25" spans="1:27">
      <c r="A25" s="83"/>
      <c r="B25" s="20">
        <f t="shared" si="0"/>
        <v>20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N25" s="38"/>
      <c r="O25" s="22"/>
      <c r="P25" s="19"/>
      <c r="Q25" s="20">
        <f t="shared" si="1"/>
        <v>20</v>
      </c>
      <c r="R25" s="39"/>
      <c r="U25" s="23"/>
      <c r="V25" s="24"/>
      <c r="X25" s="23"/>
      <c r="Y25" s="24"/>
      <c r="Z25" s="39"/>
      <c r="AA25" s="24"/>
    </row>
    <row r="26" spans="1:27">
      <c r="A26" s="83"/>
      <c r="B26" s="20">
        <f t="shared" si="0"/>
        <v>21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7"/>
      <c r="N26" s="38"/>
      <c r="O26" s="22"/>
      <c r="P26" s="19"/>
      <c r="Q26" s="20">
        <f t="shared" si="1"/>
        <v>21</v>
      </c>
      <c r="R26" s="39"/>
      <c r="U26" s="23"/>
      <c r="V26" s="24"/>
      <c r="X26" s="23"/>
      <c r="Y26" s="24"/>
      <c r="Z26" s="39"/>
      <c r="AA26" s="24"/>
    </row>
    <row r="27" spans="1:27">
      <c r="A27" s="83"/>
      <c r="B27" s="20">
        <f t="shared" si="0"/>
        <v>22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8"/>
      <c r="O27" s="22"/>
      <c r="P27" s="19"/>
      <c r="Q27" s="20">
        <f t="shared" si="1"/>
        <v>22</v>
      </c>
      <c r="R27" s="39"/>
      <c r="U27" s="23"/>
      <c r="V27" s="24"/>
      <c r="X27" s="23"/>
      <c r="Y27" s="24"/>
      <c r="Z27" s="39"/>
      <c r="AA27" s="24"/>
    </row>
    <row r="28" spans="1:27">
      <c r="A28" s="83"/>
      <c r="B28" s="20">
        <f t="shared" si="0"/>
        <v>23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7"/>
      <c r="N28" s="38"/>
      <c r="O28" s="22"/>
      <c r="P28" s="19"/>
      <c r="Q28" s="20">
        <f t="shared" si="1"/>
        <v>23</v>
      </c>
      <c r="R28" s="39"/>
      <c r="U28" s="23"/>
      <c r="V28" s="24"/>
      <c r="X28" s="23"/>
      <c r="Y28" s="24"/>
      <c r="Z28" s="39"/>
      <c r="AA28" s="24"/>
    </row>
    <row r="29" spans="1:27">
      <c r="A29" s="83"/>
      <c r="B29" s="20">
        <f t="shared" si="0"/>
        <v>24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7"/>
      <c r="N29" s="38"/>
      <c r="O29" s="22"/>
      <c r="P29" s="19"/>
      <c r="Q29" s="20">
        <f t="shared" si="1"/>
        <v>24</v>
      </c>
      <c r="R29" s="39"/>
      <c r="U29" s="23"/>
      <c r="V29" s="24"/>
      <c r="X29" s="23"/>
      <c r="Y29" s="24"/>
      <c r="Z29" s="39"/>
      <c r="AA29" s="24"/>
    </row>
    <row r="30" spans="1:27">
      <c r="A30" s="83"/>
      <c r="B30" s="20">
        <f t="shared" si="0"/>
        <v>25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8"/>
      <c r="O30" s="22"/>
      <c r="P30" s="19"/>
      <c r="Q30" s="20">
        <f t="shared" si="1"/>
        <v>25</v>
      </c>
      <c r="R30" s="39"/>
      <c r="U30" s="23"/>
      <c r="V30" s="24"/>
      <c r="X30" s="23"/>
      <c r="Y30" s="24"/>
      <c r="Z30" s="39"/>
      <c r="AA30" s="24"/>
    </row>
    <row r="31" spans="1:27">
      <c r="A31" s="83"/>
      <c r="B31" s="20">
        <f t="shared" si="0"/>
        <v>26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8"/>
      <c r="O31" s="22"/>
      <c r="P31" s="19"/>
      <c r="Q31" s="20">
        <f t="shared" si="1"/>
        <v>26</v>
      </c>
      <c r="R31" s="39"/>
      <c r="U31" s="23"/>
      <c r="V31" s="24"/>
      <c r="X31" s="23"/>
      <c r="Y31" s="24"/>
      <c r="Z31" s="39"/>
      <c r="AA31" s="24"/>
    </row>
    <row r="32" spans="1:27">
      <c r="A32" s="83"/>
      <c r="B32" s="20">
        <f t="shared" si="0"/>
        <v>27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7"/>
      <c r="N32" s="38"/>
      <c r="O32" s="22"/>
      <c r="P32" s="19"/>
      <c r="Q32" s="20">
        <f t="shared" si="1"/>
        <v>27</v>
      </c>
      <c r="R32" s="39"/>
      <c r="U32" s="23"/>
      <c r="V32" s="24"/>
      <c r="X32" s="23"/>
      <c r="Y32" s="24"/>
      <c r="Z32" s="39"/>
      <c r="AA32" s="24"/>
    </row>
    <row r="33" spans="1:27">
      <c r="A33" s="83"/>
      <c r="B33" s="20">
        <f t="shared" si="0"/>
        <v>28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38"/>
      <c r="O33" s="22"/>
      <c r="P33" s="19"/>
      <c r="Q33" s="20">
        <f t="shared" si="1"/>
        <v>28</v>
      </c>
      <c r="R33" s="39"/>
      <c r="U33" s="23"/>
      <c r="V33" s="24"/>
      <c r="X33" s="23"/>
      <c r="Y33" s="24"/>
      <c r="Z33" s="39"/>
      <c r="AA33" s="24"/>
    </row>
    <row r="34" spans="1:27">
      <c r="A34" s="83"/>
      <c r="B34" s="20">
        <f t="shared" si="0"/>
        <v>29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7"/>
      <c r="N34" s="38"/>
      <c r="O34" s="22"/>
      <c r="P34" s="19"/>
      <c r="Q34" s="20">
        <f t="shared" si="1"/>
        <v>29</v>
      </c>
      <c r="R34" s="39"/>
      <c r="U34" s="23"/>
      <c r="V34" s="24"/>
      <c r="X34" s="23"/>
      <c r="Y34" s="24"/>
      <c r="Z34" s="39"/>
      <c r="AA34" s="24"/>
    </row>
    <row r="35" spans="1:27">
      <c r="A35" s="83"/>
      <c r="B35" s="20">
        <f t="shared" si="0"/>
        <v>30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  <c r="N35" s="38"/>
      <c r="O35" s="22"/>
      <c r="P35" s="19"/>
      <c r="Q35" s="20">
        <f t="shared" si="1"/>
        <v>30</v>
      </c>
      <c r="R35" s="39"/>
      <c r="U35" s="23"/>
      <c r="V35" s="24"/>
      <c r="X35" s="23"/>
      <c r="Y35" s="24"/>
      <c r="Z35" s="39"/>
      <c r="AA35" s="24"/>
    </row>
    <row r="36" spans="1:27">
      <c r="A36" s="83"/>
      <c r="B36" s="20">
        <f t="shared" si="0"/>
        <v>31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7"/>
      <c r="N36" s="38"/>
      <c r="O36" s="22"/>
      <c r="P36" s="19"/>
      <c r="Q36" s="20">
        <f t="shared" si="1"/>
        <v>31</v>
      </c>
      <c r="R36" s="39"/>
      <c r="U36" s="23"/>
      <c r="V36" s="24"/>
      <c r="X36" s="23"/>
      <c r="Y36" s="24"/>
      <c r="Z36" s="39"/>
      <c r="AA36" s="24"/>
    </row>
    <row r="37" spans="1:27">
      <c r="A37" s="83"/>
      <c r="B37" s="20">
        <f t="shared" si="0"/>
        <v>32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7"/>
      <c r="N37" s="38"/>
      <c r="O37" s="22"/>
      <c r="P37" s="19"/>
      <c r="Q37" s="20">
        <f t="shared" si="1"/>
        <v>32</v>
      </c>
      <c r="R37" s="39"/>
      <c r="U37" s="23"/>
      <c r="V37" s="24"/>
      <c r="X37" s="23"/>
      <c r="Y37" s="24"/>
      <c r="Z37" s="39"/>
      <c r="AA37" s="24"/>
    </row>
    <row r="38" spans="1:27">
      <c r="A38" s="83"/>
      <c r="B38" s="20">
        <f t="shared" si="0"/>
        <v>33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7"/>
      <c r="N38" s="38"/>
      <c r="O38" s="22"/>
      <c r="P38" s="19"/>
      <c r="Q38" s="20">
        <f t="shared" si="1"/>
        <v>33</v>
      </c>
      <c r="R38" s="39"/>
      <c r="U38" s="23"/>
      <c r="V38" s="24"/>
      <c r="X38" s="23"/>
      <c r="Y38" s="24"/>
      <c r="Z38" s="39"/>
      <c r="AA38" s="24"/>
    </row>
    <row r="39" spans="1:27">
      <c r="A39" s="83"/>
      <c r="B39" s="20">
        <f t="shared" si="0"/>
        <v>34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7"/>
      <c r="N39" s="38"/>
      <c r="O39" s="22"/>
      <c r="P39" s="19"/>
      <c r="Q39" s="20">
        <f t="shared" si="1"/>
        <v>34</v>
      </c>
      <c r="R39" s="39"/>
      <c r="U39" s="23"/>
      <c r="V39" s="24"/>
      <c r="X39" s="23"/>
      <c r="Y39" s="24"/>
      <c r="Z39" s="39"/>
      <c r="AA39" s="24"/>
    </row>
    <row r="40" spans="1:27">
      <c r="A40" s="83"/>
      <c r="B40" s="20">
        <f t="shared" si="0"/>
        <v>35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7"/>
      <c r="N40" s="38"/>
      <c r="O40" s="22"/>
      <c r="P40" s="19"/>
      <c r="Q40" s="20">
        <f t="shared" si="1"/>
        <v>35</v>
      </c>
      <c r="R40" s="39"/>
      <c r="U40" s="23"/>
      <c r="V40" s="24"/>
      <c r="X40" s="23"/>
      <c r="Y40" s="24"/>
      <c r="Z40" s="39"/>
      <c r="AA40" s="24"/>
    </row>
    <row r="41" spans="1:27">
      <c r="A41" s="84"/>
    </row>
    <row r="42" spans="1:27">
      <c r="A42" s="84"/>
    </row>
    <row r="43" spans="1:27">
      <c r="A43" s="84"/>
    </row>
    <row r="44" spans="1:27">
      <c r="A44" s="84"/>
    </row>
    <row r="45" spans="1:27">
      <c r="A45" s="84"/>
    </row>
  </sheetData>
  <mergeCells count="6">
    <mergeCell ref="AC2:AH2"/>
    <mergeCell ref="A2:A45"/>
    <mergeCell ref="B2:O2"/>
    <mergeCell ref="Q2:R2"/>
    <mergeCell ref="U2:V2"/>
    <mergeCell ref="X2:AA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C1:N33"/>
  <sheetViews>
    <sheetView tabSelected="1" workbookViewId="0">
      <selection activeCell="J27" sqref="J27"/>
    </sheetView>
  </sheetViews>
  <sheetFormatPr baseColWidth="10" defaultRowHeight="12.75"/>
  <cols>
    <col min="1" max="2" width="11.5703125"/>
    <col min="3" max="3" width="29.7109375"/>
    <col min="4" max="4" width="24.140625"/>
    <col min="5" max="5" width="11.5703125"/>
    <col min="6" max="6" width="18.42578125"/>
    <col min="7" max="7" width="11.5703125"/>
    <col min="8" max="8" width="15.28515625" customWidth="1"/>
    <col min="9" max="9" width="20.140625" bestFit="1" customWidth="1"/>
    <col min="10" max="10" width="14.7109375" bestFit="1" customWidth="1"/>
    <col min="11" max="11" width="51"/>
    <col min="12" max="12" width="12.85546875" bestFit="1" customWidth="1"/>
    <col min="13" max="13" width="14.85546875" style="55" bestFit="1" customWidth="1"/>
    <col min="14" max="1026" width="11.5703125"/>
  </cols>
  <sheetData>
    <row r="1" spans="3:11" ht="15">
      <c r="G1" s="11"/>
      <c r="H1" s="67" t="s">
        <v>91</v>
      </c>
      <c r="I1" s="67" t="s">
        <v>70</v>
      </c>
      <c r="J1" s="67" t="s">
        <v>71</v>
      </c>
    </row>
    <row r="2" spans="3:11">
      <c r="G2" s="11"/>
      <c r="H2" s="11" t="s">
        <v>72</v>
      </c>
      <c r="I2" s="11">
        <f>Sheet2!AB1</f>
        <v>27</v>
      </c>
      <c r="J2" s="11">
        <v>28</v>
      </c>
    </row>
    <row r="3" spans="3:11">
      <c r="F3" t="s">
        <v>50</v>
      </c>
      <c r="G3" s="11">
        <v>16</v>
      </c>
      <c r="H3" s="11" t="s">
        <v>73</v>
      </c>
      <c r="I3" s="11">
        <v>75</v>
      </c>
      <c r="J3" s="11">
        <v>76</v>
      </c>
    </row>
    <row r="4" spans="3:11">
      <c r="H4" s="11" t="s">
        <v>74</v>
      </c>
      <c r="I4" s="11">
        <f>Sheet2!W1</f>
        <v>512</v>
      </c>
      <c r="J4" s="11">
        <v>512</v>
      </c>
    </row>
    <row r="5" spans="3:11" s="55" customFormat="1">
      <c r="H5" s="11" t="s">
        <v>75</v>
      </c>
      <c r="I5" s="11">
        <v>28</v>
      </c>
      <c r="J5" s="11">
        <v>28</v>
      </c>
    </row>
    <row r="6" spans="3:11" s="55" customFormat="1">
      <c r="H6" s="11" t="s">
        <v>76</v>
      </c>
      <c r="I6" s="11">
        <f>Sheet2!S1</f>
        <v>5</v>
      </c>
      <c r="J6" s="11">
        <v>8</v>
      </c>
    </row>
    <row r="7" spans="3:11" s="55" customFormat="1">
      <c r="H7" s="66"/>
      <c r="I7" s="11"/>
      <c r="J7" s="11"/>
    </row>
    <row r="8" spans="3:11" s="55" customFormat="1">
      <c r="H8" s="66"/>
      <c r="I8" s="11"/>
      <c r="J8" s="11"/>
    </row>
    <row r="9" spans="3:11" s="55" customFormat="1">
      <c r="H9" s="66"/>
      <c r="I9" s="11"/>
      <c r="J9" s="11"/>
    </row>
    <row r="11" spans="3:11">
      <c r="C11" s="40" t="s">
        <v>0</v>
      </c>
      <c r="D11" s="41" t="s">
        <v>51</v>
      </c>
      <c r="E11" s="42"/>
      <c r="F11" s="41" t="s">
        <v>52</v>
      </c>
      <c r="G11" s="42"/>
      <c r="H11" s="41" t="s">
        <v>53</v>
      </c>
      <c r="I11" s="41" t="s">
        <v>54</v>
      </c>
      <c r="J11" s="42"/>
      <c r="K11" s="41" t="s">
        <v>55</v>
      </c>
    </row>
    <row r="12" spans="3:11">
      <c r="C12" s="43" t="s">
        <v>56</v>
      </c>
      <c r="D12" s="11">
        <v>10</v>
      </c>
      <c r="E12" s="43" t="s">
        <v>57</v>
      </c>
      <c r="F12" s="74">
        <f>D12*1024*1024</f>
        <v>10485760</v>
      </c>
      <c r="G12" s="43" t="s">
        <v>58</v>
      </c>
      <c r="H12" s="44">
        <v>1</v>
      </c>
      <c r="I12" s="45">
        <f>D12*H12</f>
        <v>10</v>
      </c>
      <c r="J12" s="10" t="s">
        <v>57</v>
      </c>
      <c r="K12" t="s">
        <v>59</v>
      </c>
    </row>
    <row r="13" spans="3:11" s="46" customFormat="1">
      <c r="C13" s="56" t="s">
        <v>64</v>
      </c>
      <c r="D13" s="48"/>
      <c r="E13" s="47"/>
      <c r="F13" s="49">
        <f>F12*H13</f>
        <v>9437184</v>
      </c>
      <c r="G13" s="47"/>
      <c r="H13" s="50">
        <v>0.9</v>
      </c>
      <c r="I13" s="51"/>
      <c r="K13" s="46" t="s">
        <v>60</v>
      </c>
    </row>
    <row r="14" spans="3:11" s="46" customFormat="1">
      <c r="C14" s="56" t="s">
        <v>67</v>
      </c>
      <c r="D14" s="48"/>
      <c r="E14" s="47"/>
      <c r="F14" s="49">
        <f>F12*H14</f>
        <v>1048576</v>
      </c>
      <c r="G14" s="47"/>
      <c r="H14" s="50">
        <v>0.1</v>
      </c>
      <c r="I14" s="51"/>
    </row>
    <row r="15" spans="3:11" s="58" customFormat="1">
      <c r="C15" s="58" t="s">
        <v>66</v>
      </c>
      <c r="F15" s="58">
        <f>F13/J4</f>
        <v>18432</v>
      </c>
    </row>
    <row r="16" spans="3:11" s="64" customFormat="1">
      <c r="C16" s="59" t="s">
        <v>0</v>
      </c>
      <c r="D16" s="60"/>
      <c r="E16" s="59"/>
      <c r="F16" s="61">
        <f>J5</f>
        <v>28</v>
      </c>
      <c r="G16" s="59"/>
      <c r="H16" s="62"/>
      <c r="I16" s="63"/>
    </row>
    <row r="17" spans="3:14" s="64" customFormat="1">
      <c r="C17" s="65" t="s">
        <v>63</v>
      </c>
      <c r="D17" s="60"/>
      <c r="E17" s="59"/>
      <c r="F17" s="61">
        <f>G3*J2</f>
        <v>448</v>
      </c>
      <c r="G17" s="59"/>
      <c r="H17" s="62"/>
      <c r="I17" s="63"/>
    </row>
    <row r="18" spans="3:14" s="64" customFormat="1">
      <c r="C18" s="65" t="s">
        <v>65</v>
      </c>
      <c r="D18" s="60"/>
      <c r="E18" s="59"/>
      <c r="F18" s="61">
        <f>F15*J6</f>
        <v>147456</v>
      </c>
      <c r="G18" s="59"/>
      <c r="H18" s="62"/>
      <c r="I18" s="63"/>
    </row>
    <row r="19" spans="3:14" s="64" customFormat="1">
      <c r="C19" s="65" t="s">
        <v>1</v>
      </c>
      <c r="D19" s="60"/>
      <c r="E19" s="59"/>
      <c r="F19" s="61">
        <f xml:space="preserve"> F14-SUM(F16:F18)</f>
        <v>900644</v>
      </c>
      <c r="G19" s="59"/>
      <c r="H19" s="62"/>
      <c r="I19" s="63"/>
    </row>
    <row r="20" spans="3:14" s="55" customFormat="1">
      <c r="D20" s="54"/>
      <c r="E20" s="52"/>
      <c r="F20" s="53"/>
      <c r="G20" s="52"/>
      <c r="H20" s="44"/>
      <c r="I20" s="45"/>
    </row>
    <row r="21" spans="3:14">
      <c r="I21" s="45"/>
      <c r="J21" s="10"/>
    </row>
    <row r="22" spans="3:14">
      <c r="C22" s="43" t="s">
        <v>61</v>
      </c>
      <c r="D22" s="54"/>
      <c r="E22" s="43"/>
      <c r="F22" s="57">
        <f>F19/J3</f>
        <v>11850.578947368422</v>
      </c>
      <c r="G22" s="43"/>
      <c r="H22" s="44"/>
      <c r="I22" s="45"/>
      <c r="J22" s="10"/>
      <c r="K22" s="55" t="s">
        <v>92</v>
      </c>
    </row>
    <row r="23" spans="3:14" ht="15">
      <c r="C23" s="55" t="s">
        <v>68</v>
      </c>
      <c r="F23">
        <f>F14/1024</f>
        <v>1024</v>
      </c>
      <c r="G23" s="55" t="s">
        <v>69</v>
      </c>
      <c r="H23" s="71" t="s">
        <v>84</v>
      </c>
      <c r="I23" s="67" t="s">
        <v>77</v>
      </c>
      <c r="J23" s="67" t="s">
        <v>89</v>
      </c>
      <c r="K23" s="67" t="s">
        <v>88</v>
      </c>
      <c r="L23" s="67" t="s">
        <v>85</v>
      </c>
      <c r="M23" s="67" t="s">
        <v>87</v>
      </c>
      <c r="N23" s="67" t="s">
        <v>86</v>
      </c>
    </row>
    <row r="24" spans="3:14">
      <c r="H24" s="11">
        <v>1</v>
      </c>
      <c r="I24" s="55" t="s">
        <v>78</v>
      </c>
      <c r="J24" s="73">
        <v>0</v>
      </c>
      <c r="K24" s="75">
        <v>27</v>
      </c>
      <c r="L24" s="75">
        <v>0</v>
      </c>
      <c r="M24" s="75">
        <v>23</v>
      </c>
    </row>
    <row r="25" spans="3:14">
      <c r="C25" s="55" t="s">
        <v>82</v>
      </c>
      <c r="F25" s="68">
        <v>10489856</v>
      </c>
      <c r="H25" s="11">
        <v>2</v>
      </c>
      <c r="I25" s="55" t="s">
        <v>79</v>
      </c>
      <c r="J25" s="75">
        <f>K24+1</f>
        <v>28</v>
      </c>
      <c r="K25" s="75">
        <f>J25+F17</f>
        <v>476</v>
      </c>
      <c r="L25" s="75">
        <v>24</v>
      </c>
      <c r="M25" s="75">
        <f>L25+F17</f>
        <v>472</v>
      </c>
      <c r="N25">
        <f>L25-J25</f>
        <v>-4</v>
      </c>
    </row>
    <row r="26" spans="3:14">
      <c r="H26" s="11">
        <v>3</v>
      </c>
      <c r="I26" s="55" t="s">
        <v>80</v>
      </c>
      <c r="J26" s="75">
        <f>K25+1</f>
        <v>477</v>
      </c>
      <c r="K26" s="75">
        <f>J26+F18</f>
        <v>147933</v>
      </c>
      <c r="L26" s="75">
        <v>473</v>
      </c>
      <c r="M26" s="75">
        <v>148256</v>
      </c>
      <c r="N26">
        <f>L26-J26</f>
        <v>-4</v>
      </c>
    </row>
    <row r="27" spans="3:14">
      <c r="H27" s="11">
        <v>4</v>
      </c>
      <c r="I27" s="55" t="s">
        <v>81</v>
      </c>
      <c r="J27" s="75">
        <f>K26+1</f>
        <v>147934</v>
      </c>
      <c r="K27" s="75">
        <f>J27+F19</f>
        <v>1048578</v>
      </c>
      <c r="L27" s="75">
        <v>148257</v>
      </c>
      <c r="M27" s="75">
        <v>1048864</v>
      </c>
      <c r="N27">
        <f>L27-J27</f>
        <v>323</v>
      </c>
    </row>
    <row r="28" spans="3:14">
      <c r="H28" s="11">
        <v>5</v>
      </c>
      <c r="I28" s="55" t="s">
        <v>64</v>
      </c>
      <c r="J28" s="75">
        <f>K27+1</f>
        <v>1048579</v>
      </c>
      <c r="K28" s="76">
        <f>J28+F13</f>
        <v>10485763</v>
      </c>
      <c r="L28" s="75">
        <v>1048865</v>
      </c>
      <c r="M28" s="75">
        <f>L28+F13</f>
        <v>10486049</v>
      </c>
      <c r="N28">
        <f>L28-J28</f>
        <v>286</v>
      </c>
    </row>
    <row r="31" spans="3:14">
      <c r="I31" s="70" t="s">
        <v>83</v>
      </c>
      <c r="J31" s="70"/>
      <c r="K31" s="69" t="str">
        <f>IF(F12=K28,"SI","NO")</f>
        <v>NO</v>
      </c>
      <c r="L31" s="73">
        <f>SUM(L24:L29)</f>
        <v>1197619</v>
      </c>
      <c r="M31" s="73"/>
      <c r="N31">
        <f>SUM(N24:N28)</f>
        <v>601</v>
      </c>
    </row>
    <row r="33" spans="12:13">
      <c r="L33" s="72"/>
      <c r="M33" s="72"/>
    </row>
  </sheetData>
  <conditionalFormatting sqref="K31">
    <cfRule type="containsText" dxfId="0" priority="1" operator="containsText" text="NO">
      <formula>NOT(ISERROR(SEARCH("NO",K31)))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200" verticalDpi="2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21637</TotalTime>
  <Application>LibreOffice/3.6$Linux_X86_64 LibreOffice_project/360m1$Build-2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Ramos</dc:creator>
  <cp:lastModifiedBy>David Ramos</cp:lastModifiedBy>
  <cp:revision>47</cp:revision>
  <dcterms:created xsi:type="dcterms:W3CDTF">2012-11-16T18:41:34Z</dcterms:created>
  <dcterms:modified xsi:type="dcterms:W3CDTF">2012-12-12T02:23:55Z</dcterms:modified>
</cp:coreProperties>
</file>