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defaultThemeVersion="166925"/>
  <mc:AlternateContent xmlns:mc="http://schemas.openxmlformats.org/markup-compatibility/2006">
    <mc:Choice Requires="x15">
      <x15ac:absPath xmlns:x15ac="http://schemas.microsoft.com/office/spreadsheetml/2010/11/ac" url="/Users/davidromoff/Downloads/AA/GoodStuff/"/>
    </mc:Choice>
  </mc:AlternateContent>
  <xr:revisionPtr revIDLastSave="0" documentId="13_ncr:1_{9CC9FA40-0601-544B-A4AE-8C6D8311ED7F}" xr6:coauthVersionLast="47" xr6:coauthVersionMax="47" xr10:uidLastSave="{00000000-0000-0000-0000-000000000000}"/>
  <bookViews>
    <workbookView xWindow="0" yWindow="0" windowWidth="28800" windowHeight="18000" activeTab="5" xr2:uid="{C1F6CC11-1296-3549-A35C-9D74F73648F5}"/>
  </bookViews>
  <sheets>
    <sheet name="Office1_Filter" sheetId="26" state="hidden" r:id="rId1"/>
    <sheet name="Office_Pivot" sheetId="27" state="hidden" r:id="rId2"/>
    <sheet name="Computer" sheetId="31" state="hidden" r:id="rId3"/>
    <sheet name="AWS" sheetId="29" state="hidden" r:id="rId4"/>
    <sheet name="Overloading" sheetId="48" state="hidden" r:id="rId5"/>
    <sheet name="BigPicture" sheetId="85" r:id="rId6"/>
    <sheet name="Today" sheetId="84" r:id="rId7"/>
    <sheet name="OOP0" sheetId="83" r:id="rId8"/>
    <sheet name="OOP1" sheetId="82" r:id="rId9"/>
    <sheet name="OOP2" sheetId="81" r:id="rId10"/>
    <sheet name="OOP3" sheetId="80" r:id="rId11"/>
    <sheet name="Map" sheetId="87" r:id="rId12"/>
    <sheet name="Filter" sheetId="88" r:id="rId13"/>
    <sheet name="Lanbda" sheetId="89" r:id="rId14"/>
    <sheet name="Comprehension" sheetId="90" r:id="rId15"/>
    <sheet name="args" sheetId="91" r:id="rId16"/>
    <sheet name="kwargs" sheetId="92" r:id="rId17"/>
    <sheet name="Contexts" sheetId="93" r:id="rId18"/>
    <sheet name="Wrapper" sheetId="94" r:id="rId19"/>
    <sheet name="Decorator" sheetId="95" r:id="rId20"/>
    <sheet name="Prework4NextClass" sheetId="28" r:id="rId21"/>
    <sheet name="InClassProjects" sheetId="21" r:id="rId22"/>
    <sheet name="SQL_GroupBy" sheetId="96" r:id="rId23"/>
    <sheet name="qOffice1_Filter" sheetId="22" state="hidden" r:id="rId24"/>
    <sheet name="qOffice_Pivot" sheetId="23" state="hidden" r:id="rId25"/>
    <sheet name="qDataTypes1" sheetId="15" state="hidden" r:id="rId26"/>
    <sheet name="qDataTypes2" sheetId="30" state="hidden" r:id="rId27"/>
    <sheet name="NextTime" sheetId="25" state="hidden" r:id="rId28"/>
    <sheet name="qGetReturns2" sheetId="72" state="hidden" r:id="rId29"/>
    <sheet name="qPVariance" sheetId="50" state="hidden" r:id="rId30"/>
  </sheets>
  <externalReferences>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_xlnm._FilterDatabase" localSheetId="0" hidden="1">Office1_Filter!$B$2:$E$869</definedName>
    <definedName name="_xlnm._FilterDatabase" localSheetId="23" hidden="1">qOffice1_Filter!$B$2:$E$869</definedName>
    <definedName name="_r2" localSheetId="5">#REF!</definedName>
    <definedName name="_r2" localSheetId="7">#REF!</definedName>
    <definedName name="_r2" localSheetId="8">#REF!</definedName>
    <definedName name="_r2" localSheetId="9">#REF!</definedName>
    <definedName name="_r2" localSheetId="10">#REF!</definedName>
    <definedName name="_r2" localSheetId="6">#REF!</definedName>
    <definedName name="_r2">#REF!</definedName>
    <definedName name="_R2_orig">[1]RSquareAdj!$C$6</definedName>
    <definedName name="A">[2]NextClass1_MeanVar!#REF!</definedName>
    <definedName name="A_x">[3]ProductRule!$C$14</definedName>
    <definedName name="A_x_h">[3]ProductRule!$C$16</definedName>
    <definedName name="AccrualPMT">[4]CDS!$I$21:$I$25</definedName>
    <definedName name="alan">[5]Excel!$C$10</definedName>
    <definedName name="alpha">[6]Liquidity_VaR!$G$28</definedName>
    <definedName name="B">[2]NextClass1_MeanVar!#REF!</definedName>
    <definedName name="b0" localSheetId="5">#REF!</definedName>
    <definedName name="b0" localSheetId="7">#REF!</definedName>
    <definedName name="b0" localSheetId="8">#REF!</definedName>
    <definedName name="b0" localSheetId="9">#REF!</definedName>
    <definedName name="b0" localSheetId="10">#REF!</definedName>
    <definedName name="b0" localSheetId="6">#REF!</definedName>
    <definedName name="b0">#REF!</definedName>
    <definedName name="b1_" localSheetId="5">#REF!</definedName>
    <definedName name="b1_" localSheetId="7">#REF!</definedName>
    <definedName name="b1_" localSheetId="8">#REF!</definedName>
    <definedName name="b1_" localSheetId="9">#REF!</definedName>
    <definedName name="b1_" localSheetId="10">#REF!</definedName>
    <definedName name="b1_" localSheetId="6">#REF!</definedName>
    <definedName name="b1_">#REF!</definedName>
    <definedName name="beta" localSheetId="5">#REF!</definedName>
    <definedName name="beta" localSheetId="7">#REF!</definedName>
    <definedName name="beta" localSheetId="8">#REF!</definedName>
    <definedName name="beta" localSheetId="9">#REF!</definedName>
    <definedName name="beta" localSheetId="10">#REF!</definedName>
    <definedName name="beta" localSheetId="6">#REF!</definedName>
    <definedName name="beta">#REF!</definedName>
    <definedName name="beta_0">[1]QualityOfFit!$C$1</definedName>
    <definedName name="beta0">[1]ExcelOutput!$C$1</definedName>
    <definedName name="beta1" localSheetId="5">#REF!</definedName>
    <definedName name="beta1" localSheetId="7">#REF!</definedName>
    <definedName name="beta1" localSheetId="8">#REF!</definedName>
    <definedName name="beta1" localSheetId="9">#REF!</definedName>
    <definedName name="beta1" localSheetId="10">#REF!</definedName>
    <definedName name="beta1" localSheetId="6">#REF!</definedName>
    <definedName name="beta1">#REF!</definedName>
    <definedName name="beta2" localSheetId="5">#REF!</definedName>
    <definedName name="beta2" localSheetId="7">#REF!</definedName>
    <definedName name="beta2" localSheetId="8">#REF!</definedName>
    <definedName name="beta2" localSheetId="9">#REF!</definedName>
    <definedName name="beta2" localSheetId="10">#REF!</definedName>
    <definedName name="beta2" localSheetId="6">#REF!</definedName>
    <definedName name="beta2">#REF!</definedName>
    <definedName name="bid">[6]Liquidity_VaR!$C$7:$C$23</definedName>
    <definedName name="Bins" localSheetId="5">#REF!</definedName>
    <definedName name="Bins" localSheetId="7">#REF!</definedName>
    <definedName name="Bins" localSheetId="8">#REF!</definedName>
    <definedName name="Bins" localSheetId="9">#REF!</definedName>
    <definedName name="Bins" localSheetId="10">#REF!</definedName>
    <definedName name="Bins" localSheetId="6">#REF!</definedName>
    <definedName name="Bins">#REF!</definedName>
    <definedName name="Bond_Value" localSheetId="5">#REF!</definedName>
    <definedName name="Bond_Value" localSheetId="7">#REF!</definedName>
    <definedName name="Bond_Value" localSheetId="8">#REF!</definedName>
    <definedName name="Bond_Value" localSheetId="9">#REF!</definedName>
    <definedName name="Bond_Value" localSheetId="10">#REF!</definedName>
    <definedName name="Bond_Value" localSheetId="6">#REF!</definedName>
    <definedName name="Bond_Value">#REF!</definedName>
    <definedName name="Bond_Value_" localSheetId="5">#REF!</definedName>
    <definedName name="Bond_Value_" localSheetId="7">#REF!</definedName>
    <definedName name="Bond_Value_" localSheetId="8">#REF!</definedName>
    <definedName name="Bond_Value_" localSheetId="9">#REF!</definedName>
    <definedName name="Bond_Value_" localSheetId="10">#REF!</definedName>
    <definedName name="Bond_Value_" localSheetId="6">#REF!</definedName>
    <definedName name="Bond_Value_">#REF!</definedName>
    <definedName name="C_">[7]OptionsHW!$C$20:$E$20</definedName>
    <definedName name="Cd">[8]Options2!#REF!</definedName>
    <definedName name="Change">[5]VaR0!#REF!</definedName>
    <definedName name="change1" localSheetId="5">#REF!</definedName>
    <definedName name="change1" localSheetId="7">#REF!</definedName>
    <definedName name="change1" localSheetId="8">#REF!</definedName>
    <definedName name="change1" localSheetId="9">#REF!</definedName>
    <definedName name="change1" localSheetId="10">#REF!</definedName>
    <definedName name="change1" localSheetId="29">qPVariance!$D$27:$D$38</definedName>
    <definedName name="change1" localSheetId="6">#REF!</definedName>
    <definedName name="change1">#REF!</definedName>
    <definedName name="change2" localSheetId="5">#REF!</definedName>
    <definedName name="change2" localSheetId="7">#REF!</definedName>
    <definedName name="change2" localSheetId="8">#REF!</definedName>
    <definedName name="change2" localSheetId="9">#REF!</definedName>
    <definedName name="change2" localSheetId="10">#REF!</definedName>
    <definedName name="change2" localSheetId="29">qPVariance!$E$27:$E$38</definedName>
    <definedName name="change2" localSheetId="6">#REF!</definedName>
    <definedName name="change2">#REF!</definedName>
    <definedName name="change3" localSheetId="5">#REF!</definedName>
    <definedName name="change3" localSheetId="7">#REF!</definedName>
    <definedName name="change3" localSheetId="8">#REF!</definedName>
    <definedName name="change3" localSheetId="9">#REF!</definedName>
    <definedName name="change3" localSheetId="10">#REF!</definedName>
    <definedName name="change3" localSheetId="29">qPVariance!$F$27:$F$38</definedName>
    <definedName name="change3" localSheetId="6">#REF!</definedName>
    <definedName name="change3">#REF!</definedName>
    <definedName name="change4" localSheetId="5">#REF!</definedName>
    <definedName name="change4" localSheetId="7">#REF!</definedName>
    <definedName name="change4" localSheetId="8">#REF!</definedName>
    <definedName name="change4" localSheetId="9">#REF!</definedName>
    <definedName name="change4" localSheetId="10">#REF!</definedName>
    <definedName name="change4" localSheetId="29">qPVariance!$G$27:$G$38</definedName>
    <definedName name="change4" localSheetId="6">#REF!</definedName>
    <definedName name="change4">#REF!</definedName>
    <definedName name="change5" localSheetId="5">#REF!</definedName>
    <definedName name="change5" localSheetId="7">#REF!</definedName>
    <definedName name="change5" localSheetId="8">#REF!</definedName>
    <definedName name="change5" localSheetId="9">#REF!</definedName>
    <definedName name="change5" localSheetId="10">#REF!</definedName>
    <definedName name="change5" localSheetId="29">qPVariance!$H$27:$H$38</definedName>
    <definedName name="change5" localSheetId="6">#REF!</definedName>
    <definedName name="change5">#REF!</definedName>
    <definedName name="CI" localSheetId="5">#REF!</definedName>
    <definedName name="CI" localSheetId="7">#REF!</definedName>
    <definedName name="CI" localSheetId="8">#REF!</definedName>
    <definedName name="CI" localSheetId="9">#REF!</definedName>
    <definedName name="CI" localSheetId="10">#REF!</definedName>
    <definedName name="CI" localSheetId="29">#REF!</definedName>
    <definedName name="CI" localSheetId="6">#REF!</definedName>
    <definedName name="CI">#REF!</definedName>
    <definedName name="CI_lo" localSheetId="5">#REF!</definedName>
    <definedName name="CI_lo" localSheetId="7">#REF!</definedName>
    <definedName name="CI_lo" localSheetId="8">#REF!</definedName>
    <definedName name="CI_lo" localSheetId="9">#REF!</definedName>
    <definedName name="CI_lo" localSheetId="10">#REF!</definedName>
    <definedName name="CI_lo" localSheetId="29">#REF!</definedName>
    <definedName name="CI_lo" localSheetId="6">#REF!</definedName>
    <definedName name="CI_lo">#REF!</definedName>
    <definedName name="Coffee" localSheetId="5">#REF!</definedName>
    <definedName name="Coffee" localSheetId="7">#REF!</definedName>
    <definedName name="Coffee" localSheetId="8">#REF!</definedName>
    <definedName name="Coffee" localSheetId="9">#REF!</definedName>
    <definedName name="Coffee" localSheetId="10">#REF!</definedName>
    <definedName name="Coffee" localSheetId="6">#REF!</definedName>
    <definedName name="Coffee">#REF!</definedName>
    <definedName name="contracts">[7]OptionsHW!$C$26:$E$26</definedName>
    <definedName name="corrmat" localSheetId="29">qPVariance!$M$43:$Q$47</definedName>
    <definedName name="corrmat">[9]PortfolioVaRExample!$M$43:$Q$47</definedName>
    <definedName name="CouponPmt" localSheetId="5">#REF!</definedName>
    <definedName name="CouponPmt" localSheetId="7">#REF!</definedName>
    <definedName name="CouponPmt" localSheetId="8">#REF!</definedName>
    <definedName name="CouponPmt" localSheetId="9">#REF!</definedName>
    <definedName name="CouponPmt" localSheetId="10">#REF!</definedName>
    <definedName name="CouponPmt" localSheetId="6">#REF!</definedName>
    <definedName name="CouponPmt">#REF!</definedName>
    <definedName name="couponRate">[10]qFunctions!$C$8</definedName>
    <definedName name="covmat" localSheetId="29">qPVariance!$D$43:$H$47</definedName>
    <definedName name="covmat">[11]VaR3!$D$43:$H$47</definedName>
    <definedName name="covmat_calc" localSheetId="29">qPVariance!$M$59:$Q$63</definedName>
    <definedName name="covmat_calc">[9]PortfolioVaRExample!$M$59:$Q$63</definedName>
    <definedName name="Cu">[8]Options2!#REF!</definedName>
    <definedName name="d">[8]Options2!$C$7</definedName>
    <definedName name="d1_" localSheetId="5">#REF!</definedName>
    <definedName name="d1_" localSheetId="7">#REF!</definedName>
    <definedName name="d1_" localSheetId="8">#REF!</definedName>
    <definedName name="d1_" localSheetId="9">#REF!</definedName>
    <definedName name="d1_" localSheetId="10">#REF!</definedName>
    <definedName name="d1_" localSheetId="29">#REF!</definedName>
    <definedName name="d1_" localSheetId="6">#REF!</definedName>
    <definedName name="d1_">#REF!</definedName>
    <definedName name="d2_" localSheetId="5">#REF!</definedName>
    <definedName name="d2_" localSheetId="7">#REF!</definedName>
    <definedName name="d2_" localSheetId="8">#REF!</definedName>
    <definedName name="d2_" localSheetId="9">#REF!</definedName>
    <definedName name="d2_" localSheetId="10">#REF!</definedName>
    <definedName name="d2_" localSheetId="29">#REF!</definedName>
    <definedName name="d2_" localSheetId="6">#REF!</definedName>
    <definedName name="d2_">#REF!</definedName>
    <definedName name="data" localSheetId="5">#REF!</definedName>
    <definedName name="data" localSheetId="7">#REF!</definedName>
    <definedName name="data" localSheetId="8">#REF!</definedName>
    <definedName name="data" localSheetId="9">#REF!</definedName>
    <definedName name="data" localSheetId="10">#REF!</definedName>
    <definedName name="data" localSheetId="6">#REF!</definedName>
    <definedName name="data">#REF!</definedName>
    <definedName name="df" localSheetId="5">#REF!</definedName>
    <definedName name="df" localSheetId="7">#REF!</definedName>
    <definedName name="df" localSheetId="8">#REF!</definedName>
    <definedName name="df" localSheetId="9">#REF!</definedName>
    <definedName name="df" localSheetId="10">#REF!</definedName>
    <definedName name="df" localSheetId="6">#REF!</definedName>
    <definedName name="df">#REF!</definedName>
    <definedName name="dollar_rate">[12]FX_Intro!$C$67</definedName>
    <definedName name="e" localSheetId="5">#REF!</definedName>
    <definedName name="e" localSheetId="7">#REF!</definedName>
    <definedName name="e" localSheetId="8">#REF!</definedName>
    <definedName name="e" localSheetId="9">#REF!</definedName>
    <definedName name="e" localSheetId="10">#REF!</definedName>
    <definedName name="e" localSheetId="6">#REF!</definedName>
    <definedName name="e">#REF!</definedName>
    <definedName name="e_2" localSheetId="5">#REF!</definedName>
    <definedName name="e_2" localSheetId="7">#REF!</definedName>
    <definedName name="e_2" localSheetId="8">#REF!</definedName>
    <definedName name="e_2" localSheetId="9">#REF!</definedName>
    <definedName name="e_2" localSheetId="10">#REF!</definedName>
    <definedName name="e_2" localSheetId="6">#REF!</definedName>
    <definedName name="e_2">#REF!</definedName>
    <definedName name="Eloss">[4]Spread2PD!$C$16</definedName>
    <definedName name="Epayoff">[4]CDS!$E$21:$E$25</definedName>
    <definedName name="ErrorFraction">[1]RSquareAdj!$C$7</definedName>
    <definedName name="F">[13]CentralLimitTheorem!$E$3</definedName>
    <definedName name="F_Draw">[13]FnS!$B$7:$B$106</definedName>
    <definedName name="F_Row">[13]CentralLimitTheorem!$E$5:$P$5</definedName>
    <definedName name="f_x">[3]ProductRule!$C$12</definedName>
    <definedName name="f_x_h">[3]ProductRule!$C$20</definedName>
    <definedName name="face">[10]qFunctions!$C$6</definedName>
    <definedName name="forward_rate">[12]FX_Intro!$C$68</definedName>
    <definedName name="Frequency" localSheetId="5">#REF!</definedName>
    <definedName name="Frequency" localSheetId="7">#REF!</definedName>
    <definedName name="Frequency" localSheetId="8">#REF!</definedName>
    <definedName name="Frequency" localSheetId="9">#REF!</definedName>
    <definedName name="Frequency" localSheetId="10">#REF!</definedName>
    <definedName name="Frequency" localSheetId="6">#REF!</definedName>
    <definedName name="Frequency">#REF!</definedName>
    <definedName name="g_x">[3]ProductRule!$C$13</definedName>
    <definedName name="g_x_h">[3]ProductRule!$D$20</definedName>
    <definedName name="h">[3]ProductRule!$C$15</definedName>
    <definedName name="hazard">[4]CDS!$B$7:$B$7</definedName>
    <definedName name="Heights">[14]Calcs_Mean2!$C$10:$C$109</definedName>
    <definedName name="Heights1">[14]Calcs_MeanDiff!$C$10:$C$109</definedName>
    <definedName name="Heights2">[14]Calcs_MeanDiff!$D$10:$D$109</definedName>
    <definedName name="idx" localSheetId="5">#REF!</definedName>
    <definedName name="idx" localSheetId="7">#REF!</definedName>
    <definedName name="idx" localSheetId="8">#REF!</definedName>
    <definedName name="idx" localSheetId="9">#REF!</definedName>
    <definedName name="idx" localSheetId="10">#REF!</definedName>
    <definedName name="idx" localSheetId="6">#REF!</definedName>
    <definedName name="idx">#REF!</definedName>
    <definedName name="Inflator">[1]RSquareAdj!$C$10</definedName>
    <definedName name="K" localSheetId="29">[15]MatrixMult_CovCorr!$P$34:$R$36</definedName>
    <definedName name="k">[2]Binomial!$C$14</definedName>
    <definedName name="LN_Sim" localSheetId="5">#REF!</definedName>
    <definedName name="LN_Sim" localSheetId="7">#REF!</definedName>
    <definedName name="LN_Sim" localSheetId="8">#REF!</definedName>
    <definedName name="LN_Sim" localSheetId="9">#REF!</definedName>
    <definedName name="LN_Sim" localSheetId="10">#REF!</definedName>
    <definedName name="LN_Sim" localSheetId="6">#REF!</definedName>
    <definedName name="LN_Sim">#REF!</definedName>
    <definedName name="loss" localSheetId="5">#REF!</definedName>
    <definedName name="loss" localSheetId="7">#REF!</definedName>
    <definedName name="loss" localSheetId="8">#REF!</definedName>
    <definedName name="loss" localSheetId="9">#REF!</definedName>
    <definedName name="loss" localSheetId="10">#REF!</definedName>
    <definedName name="loss" localSheetId="29">#REF!</definedName>
    <definedName name="loss" localSheetId="6">#REF!</definedName>
    <definedName name="loss">#REF!</definedName>
    <definedName name="loss_30" localSheetId="5">#REF!</definedName>
    <definedName name="loss_30" localSheetId="7">#REF!</definedName>
    <definedName name="loss_30" localSheetId="8">#REF!</definedName>
    <definedName name="loss_30" localSheetId="9">#REF!</definedName>
    <definedName name="loss_30" localSheetId="10">#REF!</definedName>
    <definedName name="loss_30" localSheetId="29">#REF!</definedName>
    <definedName name="loss_30" localSheetId="6">#REF!</definedName>
    <definedName name="loss_30">#REF!</definedName>
    <definedName name="loss_t" localSheetId="5">#REF!</definedName>
    <definedName name="loss_t" localSheetId="7">#REF!</definedName>
    <definedName name="loss_t" localSheetId="8">#REF!</definedName>
    <definedName name="loss_t" localSheetId="9">#REF!</definedName>
    <definedName name="loss_t" localSheetId="10">#REF!</definedName>
    <definedName name="loss_t" localSheetId="29">#REF!</definedName>
    <definedName name="loss_t" localSheetId="6">#REF!</definedName>
    <definedName name="loss_t">#REF!</definedName>
    <definedName name="lossAmount">[4]Spread2PD!$G$45</definedName>
    <definedName name="M" localSheetId="29">[15]MatrixMult_Credit!$I$7:$K$9</definedName>
    <definedName name="M">[9]MatrixMult_Credit!$I$7:$K$9</definedName>
    <definedName name="M1_" localSheetId="5">[9]MatrixMult_Credit!#REF!</definedName>
    <definedName name="M1_" localSheetId="7">[9]MatrixMult_Credit!#REF!</definedName>
    <definedName name="M1_" localSheetId="8">[9]MatrixMult_Credit!#REF!</definedName>
    <definedName name="M1_" localSheetId="9">[9]MatrixMult_Credit!#REF!</definedName>
    <definedName name="M1_" localSheetId="10">[9]MatrixMult_Credit!#REF!</definedName>
    <definedName name="M1_" localSheetId="29">[15]MatrixMult_Credit!#REF!</definedName>
    <definedName name="M1_" localSheetId="6">[9]MatrixMult_Credit!#REF!</definedName>
    <definedName name="M1_">[9]MatrixMult_Credit!#REF!</definedName>
    <definedName name="M2_" localSheetId="5">[9]MatrixMult_Credit!#REF!</definedName>
    <definedName name="M2_" localSheetId="7">[9]MatrixMult_Credit!#REF!</definedName>
    <definedName name="M2_" localSheetId="8">[9]MatrixMult_Credit!#REF!</definedName>
    <definedName name="M2_" localSheetId="9">[9]MatrixMult_Credit!#REF!</definedName>
    <definedName name="M2_" localSheetId="10">[9]MatrixMult_Credit!#REF!</definedName>
    <definedName name="M2_" localSheetId="29">[15]MatrixMult_Credit!#REF!</definedName>
    <definedName name="M2_" localSheetId="6">[9]MatrixMult_Credit!#REF!</definedName>
    <definedName name="M2_">[9]MatrixMult_Credit!#REF!</definedName>
    <definedName name="max">[2]NextClass1_MeanVar!$E$25</definedName>
    <definedName name="Mean" localSheetId="5">#REF!</definedName>
    <definedName name="Mean" localSheetId="7">#REF!</definedName>
    <definedName name="Mean" localSheetId="8">#REF!</definedName>
    <definedName name="Mean" localSheetId="9">#REF!</definedName>
    <definedName name="Mean" localSheetId="10">#REF!</definedName>
    <definedName name="Mean" localSheetId="29">#REF!</definedName>
    <definedName name="Mean" localSheetId="6">#REF!</definedName>
    <definedName name="Mean">#REF!</definedName>
    <definedName name="midprice">[6]Liquidity_VaR!$E$7:$E$23</definedName>
    <definedName name="min">[2]NextClass1_MeanVar!$E$24</definedName>
    <definedName name="mu">[14]Calcs_Mean2!$O$23</definedName>
    <definedName name="MyBank">[16]Cor_N_Cov!$G$14:$G$35</definedName>
    <definedName name="MyBankDeposits">[16]Cor_N_Cov!$D$14:$D$35</definedName>
    <definedName name="MyFriendsBank">[16]Cor_N_Cov!$H$14:$H$35</definedName>
    <definedName name="MyFriendsDeposits">[16]Cor_N_Cov!$E$14:$E$35</definedName>
    <definedName name="n">[2]Binomial!$C$12</definedName>
    <definedName name="n_" localSheetId="5">#REF!</definedName>
    <definedName name="n_" localSheetId="7">#REF!</definedName>
    <definedName name="n_" localSheetId="8">#REF!</definedName>
    <definedName name="n_" localSheetId="9">#REF!</definedName>
    <definedName name="n_" localSheetId="10">#REF!</definedName>
    <definedName name="n_" localSheetId="6">#REF!</definedName>
    <definedName name="n_">#REF!</definedName>
    <definedName name="N__d1">[7]OptionsHW!$C$14:$E$14</definedName>
    <definedName name="N__d2">[7]OptionsHW!$C$15:$E$15</definedName>
    <definedName name="N_d1">[7]OptionsHW!$C$12:$E$12</definedName>
    <definedName name="N_d2">[7]OptionsHW!$C$13:$E$13</definedName>
    <definedName name="n1_">[14]Calcs_MeanDiff!$R$19</definedName>
    <definedName name="n2_">[14]Calcs_MeanDiff!$R$20</definedName>
    <definedName name="NewError">[1]RSquareAdj!$C$11</definedName>
    <definedName name="notional">[7]OptionsHW!$C$25:$E$25</definedName>
    <definedName name="offer">[6]Liquidity_VaR!$D$7:$D$23</definedName>
    <definedName name="p">[2]Binomial!$C$13</definedName>
    <definedName name="PD">[4]CDS!$C$21:$C$25</definedName>
    <definedName name="PDF">[14]Calcs_Mean2!$K$10:$K$30</definedName>
    <definedName name="Period" localSheetId="5">#REF!</definedName>
    <definedName name="Period" localSheetId="7">#REF!</definedName>
    <definedName name="Period" localSheetId="8">#REF!</definedName>
    <definedName name="Period" localSheetId="9">#REF!</definedName>
    <definedName name="Period" localSheetId="10">#REF!</definedName>
    <definedName name="Period" localSheetId="6">#REF!</definedName>
    <definedName name="Period">#REF!</definedName>
    <definedName name="peso_rate">[12]FX_Intro!$C$66</definedName>
    <definedName name="Pij" localSheetId="5">#REF!</definedName>
    <definedName name="Pij" localSheetId="7">#REF!</definedName>
    <definedName name="Pij" localSheetId="8">#REF!</definedName>
    <definedName name="Pij" localSheetId="9">#REF!</definedName>
    <definedName name="Pij" localSheetId="10">#REF!</definedName>
    <definedName name="Pij" localSheetId="29">[15]CreditExample!$H$15:$M$20</definedName>
    <definedName name="Pij" localSheetId="6">#REF!</definedName>
    <definedName name="Pij">#REF!</definedName>
    <definedName name="pmt" localSheetId="5">#REF!</definedName>
    <definedName name="pmt" localSheetId="7">#REF!</definedName>
    <definedName name="pmt" localSheetId="8">#REF!</definedName>
    <definedName name="pmt" localSheetId="9">#REF!</definedName>
    <definedName name="pmt" localSheetId="10">#REF!</definedName>
    <definedName name="pmt" localSheetId="6">#REF!</definedName>
    <definedName name="pmt">#REF!</definedName>
    <definedName name="pmt_" localSheetId="5">#REF!</definedName>
    <definedName name="pmt_" localSheetId="7">#REF!</definedName>
    <definedName name="pmt_" localSheetId="8">#REF!</definedName>
    <definedName name="pmt_" localSheetId="9">#REF!</definedName>
    <definedName name="pmt_" localSheetId="10">#REF!</definedName>
    <definedName name="pmt_" localSheetId="6">#REF!</definedName>
    <definedName name="pmt_">#REF!</definedName>
    <definedName name="pmtperyear">[17]Bond!$C$6</definedName>
    <definedName name="pmts">[17]Bond!$E$12:$E$25</definedName>
    <definedName name="price1" localSheetId="5">#REF!</definedName>
    <definedName name="price1" localSheetId="7">#REF!</definedName>
    <definedName name="price1" localSheetId="8">#REF!</definedName>
    <definedName name="price1" localSheetId="9">#REF!</definedName>
    <definedName name="price1" localSheetId="10">#REF!</definedName>
    <definedName name="price1" localSheetId="29">qPVariance!$D$11:$D$23</definedName>
    <definedName name="price1" localSheetId="6">#REF!</definedName>
    <definedName name="price1">#REF!</definedName>
    <definedName name="price2" localSheetId="5">#REF!</definedName>
    <definedName name="price2" localSheetId="7">#REF!</definedName>
    <definedName name="price2" localSheetId="8">#REF!</definedName>
    <definedName name="price2" localSheetId="9">#REF!</definedName>
    <definedName name="price2" localSheetId="10">#REF!</definedName>
    <definedName name="price2" localSheetId="29">qPVariance!$E$11:$E$23</definedName>
    <definedName name="price2" localSheetId="6">#REF!</definedName>
    <definedName name="price2">#REF!</definedName>
    <definedName name="price3" localSheetId="5">#REF!</definedName>
    <definedName name="price3" localSheetId="7">#REF!</definedName>
    <definedName name="price3" localSheetId="8">#REF!</definedName>
    <definedName name="price3" localSheetId="9">#REF!</definedName>
    <definedName name="price3" localSheetId="10">#REF!</definedName>
    <definedName name="price3" localSheetId="29">qPVariance!$F$11:$F$23</definedName>
    <definedName name="price3" localSheetId="6">#REF!</definedName>
    <definedName name="price3">#REF!</definedName>
    <definedName name="price4" localSheetId="5">#REF!</definedName>
    <definedName name="price4" localSheetId="7">#REF!</definedName>
    <definedName name="price4" localSheetId="8">#REF!</definedName>
    <definedName name="price4" localSheetId="9">#REF!</definedName>
    <definedName name="price4" localSheetId="10">#REF!</definedName>
    <definedName name="price4" localSheetId="29">qPVariance!$G$11:$G$23</definedName>
    <definedName name="price4" localSheetId="6">#REF!</definedName>
    <definedName name="price4">#REF!</definedName>
    <definedName name="price5" localSheetId="5">#REF!</definedName>
    <definedName name="price5" localSheetId="7">#REF!</definedName>
    <definedName name="price5" localSheetId="8">#REF!</definedName>
    <definedName name="price5" localSheetId="9">#REF!</definedName>
    <definedName name="price5" localSheetId="10">#REF!</definedName>
    <definedName name="price5" localSheetId="29">qPVariance!$H$11:$H$23</definedName>
    <definedName name="price5" localSheetId="6">#REF!</definedName>
    <definedName name="price5">#REF!</definedName>
    <definedName name="Prices" localSheetId="5">#REF!</definedName>
    <definedName name="Prices" localSheetId="7">#REF!</definedName>
    <definedName name="Prices" localSheetId="8">#REF!</definedName>
    <definedName name="Prices" localSheetId="9">#REF!</definedName>
    <definedName name="Prices" localSheetId="10">#REF!</definedName>
    <definedName name="Prices" localSheetId="6">#REF!</definedName>
    <definedName name="Prices">qPVariance!$D$11:$H$23</definedName>
    <definedName name="Probability1">[16]Copula3!$E$13:$E$62</definedName>
    <definedName name="Probability2">[16]Copula3!$F$13:$F$62</definedName>
    <definedName name="PS">[4]CDS!$C$11:$C$15</definedName>
    <definedName name="PV">[4]CDS!$E$11:$E$15</definedName>
    <definedName name="PV_">[4]CDS!$F$21:$F$25</definedName>
    <definedName name="pv_rf">[4]Spread2PD!$F$20:$F$29</definedName>
    <definedName name="pv_rf_">[4]Spread2PD!$F$40:$F$44</definedName>
    <definedName name="pv2_">[17]Dur2!$G$12:$G$25</definedName>
    <definedName name="PVA">[17]InstallmentLoan!$F$3</definedName>
    <definedName name="Pvalue">[14]Calcs_VarianceDiff!$E$18</definedName>
    <definedName name="PVPMT_A">[4]CDS!$J$21:$J$25</definedName>
    <definedName name="q" localSheetId="5">#REF!</definedName>
    <definedName name="q" localSheetId="7">#REF!</definedName>
    <definedName name="q" localSheetId="8">#REF!</definedName>
    <definedName name="q" localSheetId="9">#REF!</definedName>
    <definedName name="q" localSheetId="10">#REF!</definedName>
    <definedName name="q" localSheetId="29">#REF!</definedName>
    <definedName name="q" localSheetId="6">#REF!</definedName>
    <definedName name="q">#REF!</definedName>
    <definedName name="r_" localSheetId="5">#REF!</definedName>
    <definedName name="r_" localSheetId="7">#REF!</definedName>
    <definedName name="r_" localSheetId="8">#REF!</definedName>
    <definedName name="r_" localSheetId="9">#REF!</definedName>
    <definedName name="r_" localSheetId="10">#REF!</definedName>
    <definedName name="r_" localSheetId="29">#REF!</definedName>
    <definedName name="r_" localSheetId="6">#REF!</definedName>
    <definedName name="r_">#REF!</definedName>
    <definedName name="range">[2]NextClass1_MeanVar!$E$26</definedName>
    <definedName name="rate">[4]CDS!$C$7</definedName>
    <definedName name="rated">[7]fxHW!$F$4:$H$4</definedName>
    <definedName name="ratef">[7]fxHW!$F$5:$H$5</definedName>
    <definedName name="RatingLast" localSheetId="29">[18]CreditMatrix!$D$10:$D$109</definedName>
    <definedName name="RatingLast">[19]CreditMatrix!$D$10:$D$109</definedName>
    <definedName name="RatingNow" localSheetId="29">[18]CreditMatrix!$E$10:$E$109</definedName>
    <definedName name="RatingNow">[19]CreditMatrix!$E$10:$E$109</definedName>
    <definedName name="ratingsTbl" localSheetId="29">[18]CreditMatrix!$B$2:$C$7</definedName>
    <definedName name="ratingsTbl">[19]CreditMatrix!$B$2:$C$7</definedName>
    <definedName name="Ratio">[14]Calcs_VarianceDiff!$E$17</definedName>
    <definedName name="Recovery">[4]Spread2PD!$D$40:$D$44</definedName>
    <definedName name="risk1" localSheetId="5">#REF!</definedName>
    <definedName name="risk1" localSheetId="7">#REF!</definedName>
    <definedName name="risk1" localSheetId="8">#REF!</definedName>
    <definedName name="risk1" localSheetId="9">#REF!</definedName>
    <definedName name="risk1" localSheetId="10">#REF!</definedName>
    <definedName name="risk1" localSheetId="6">#REF!</definedName>
    <definedName name="risk1">#REF!</definedName>
    <definedName name="risk2" localSheetId="5">#REF!</definedName>
    <definedName name="risk2" localSheetId="7">#REF!</definedName>
    <definedName name="risk2" localSheetId="8">#REF!</definedName>
    <definedName name="risk2" localSheetId="9">#REF!</definedName>
    <definedName name="risk2" localSheetId="10">#REF!</definedName>
    <definedName name="risk2" localSheetId="6">#REF!</definedName>
    <definedName name="risk2">#REF!</definedName>
    <definedName name="risk3" localSheetId="5">#REF!</definedName>
    <definedName name="risk3" localSheetId="7">#REF!</definedName>
    <definedName name="risk3" localSheetId="8">#REF!</definedName>
    <definedName name="risk3" localSheetId="9">#REF!</definedName>
    <definedName name="risk3" localSheetId="10">#REF!</definedName>
    <definedName name="risk3" localSheetId="6">#REF!</definedName>
    <definedName name="risk3">#REF!</definedName>
    <definedName name="RSE" localSheetId="5">#REF!</definedName>
    <definedName name="RSE" localSheetId="7">#REF!</definedName>
    <definedName name="RSE" localSheetId="8">#REF!</definedName>
    <definedName name="RSE" localSheetId="9">#REF!</definedName>
    <definedName name="RSE" localSheetId="10">#REF!</definedName>
    <definedName name="RSE" localSheetId="6">#REF!</definedName>
    <definedName name="RSE">#REF!</definedName>
    <definedName name="RSS" localSheetId="5">[1]RSquareAdj!#REF!</definedName>
    <definedName name="RSS" localSheetId="7">[1]RSquareAdj!#REF!</definedName>
    <definedName name="RSS" localSheetId="8">[1]RSquareAdj!#REF!</definedName>
    <definedName name="RSS" localSheetId="9">[1]RSquareAdj!#REF!</definedName>
    <definedName name="RSS" localSheetId="10">[1]RSquareAdj!#REF!</definedName>
    <definedName name="RSS" localSheetId="6">[1]RSquareAdj!#REF!</definedName>
    <definedName name="RSS">[1]RSquareAdj!#REF!</definedName>
    <definedName name="s" localSheetId="5">#REF!</definedName>
    <definedName name="s" localSheetId="7">#REF!</definedName>
    <definedName name="s" localSheetId="8">#REF!</definedName>
    <definedName name="s" localSheetId="9">#REF!</definedName>
    <definedName name="s" localSheetId="10">#REF!</definedName>
    <definedName name="s" localSheetId="29">#REF!</definedName>
    <definedName name="s" localSheetId="6">#REF!</definedName>
    <definedName name="s">#REF!</definedName>
    <definedName name="S0" localSheetId="5">#REF!</definedName>
    <definedName name="S0" localSheetId="7">#REF!</definedName>
    <definedName name="S0" localSheetId="8">#REF!</definedName>
    <definedName name="S0" localSheetId="9">#REF!</definedName>
    <definedName name="S0" localSheetId="10">#REF!</definedName>
    <definedName name="S0" localSheetId="29">#REF!</definedName>
    <definedName name="S0" localSheetId="6">#REF!</definedName>
    <definedName name="S0">#REF!</definedName>
    <definedName name="S0_e_qt">[7]OptionsHW!$C$17:$E$17</definedName>
    <definedName name="SampleVar1">[14]Calcs_VarianceDiff!$E$13</definedName>
    <definedName name="SampleVar2">[14]Calcs_VarianceDiff!$E$14</definedName>
    <definedName name="SD" localSheetId="5">#REF!</definedName>
    <definedName name="SD" localSheetId="7">#REF!</definedName>
    <definedName name="SD" localSheetId="8">#REF!</definedName>
    <definedName name="SD" localSheetId="9">#REF!</definedName>
    <definedName name="SD" localSheetId="10">#REF!</definedName>
    <definedName name="SD" localSheetId="29">#REF!</definedName>
    <definedName name="SD" localSheetId="6">#REF!</definedName>
    <definedName name="SD">#REF!</definedName>
    <definedName name="sd_x">[1]MaximumLikelihood!$C$3</definedName>
    <definedName name="SD_xbar">[14]Calcs_Mean2!$O$28</definedName>
    <definedName name="SE0" localSheetId="5">#REF!</definedName>
    <definedName name="SE0" localSheetId="7">#REF!</definedName>
    <definedName name="SE0" localSheetId="8">#REF!</definedName>
    <definedName name="SE0" localSheetId="9">#REF!</definedName>
    <definedName name="SE0" localSheetId="10">#REF!</definedName>
    <definedName name="SE0" localSheetId="6">#REF!</definedName>
    <definedName name="SE0">#REF!</definedName>
    <definedName name="SE1_" localSheetId="5">#REF!</definedName>
    <definedName name="SE1_" localSheetId="7">#REF!</definedName>
    <definedName name="SE1_" localSheetId="8">#REF!</definedName>
    <definedName name="SE1_" localSheetId="9">#REF!</definedName>
    <definedName name="SE1_" localSheetId="10">#REF!</definedName>
    <definedName name="SE1_" localSheetId="6">#REF!</definedName>
    <definedName name="SE1_">#REF!</definedName>
    <definedName name="SE2_" localSheetId="5">#REF!</definedName>
    <definedName name="SE2_" localSheetId="7">#REF!</definedName>
    <definedName name="SE2_" localSheetId="8">#REF!</definedName>
    <definedName name="SE2_" localSheetId="9">#REF!</definedName>
    <definedName name="SE2_" localSheetId="10">#REF!</definedName>
    <definedName name="SE2_" localSheetId="6">#REF!</definedName>
    <definedName name="SE2_">#REF!</definedName>
    <definedName name="Shares" localSheetId="29">qPVariance!$D$6:$H$6</definedName>
    <definedName name="Shares">[11]VaR3!$D$6:$H$6</definedName>
    <definedName name="Sick" localSheetId="5">#REF!</definedName>
    <definedName name="Sick" localSheetId="7">#REF!</definedName>
    <definedName name="Sick" localSheetId="8">#REF!</definedName>
    <definedName name="Sick" localSheetId="9">#REF!</definedName>
    <definedName name="Sick" localSheetId="10">#REF!</definedName>
    <definedName name="Sick" localSheetId="6">#REF!</definedName>
    <definedName name="Sick">#REF!</definedName>
    <definedName name="sigma">[14]Calcs_Mean1!$O$21</definedName>
    <definedName name="simS">[6]Liquidity_VaR!$G$29</definedName>
    <definedName name="sims_a">[11]VaR1!$I$19:$I$39</definedName>
    <definedName name="sims_h">[11]VaR1!$H$19:$H$39</definedName>
    <definedName name="simSpread">[6]Liquidity_VaR!$J$7:$J$23</definedName>
    <definedName name="simSpreadPerShare">[6]Liquidity_VaR!$H$7:$H$23</definedName>
    <definedName name="Smoking" localSheetId="5">#REF!</definedName>
    <definedName name="Smoking" localSheetId="7">#REF!</definedName>
    <definedName name="Smoking" localSheetId="8">#REF!</definedName>
    <definedName name="Smoking" localSheetId="9">#REF!</definedName>
    <definedName name="Smoking" localSheetId="10">#REF!</definedName>
    <definedName name="Smoking" localSheetId="6">#REF!</definedName>
    <definedName name="Smoking">#REF!</definedName>
    <definedName name="Spot">[7]fxHW!$F$3:$H$3</definedName>
    <definedName name="spread">[6]Liquidity_VaR!$F$7:$F$23</definedName>
    <definedName name="SpreadVaR" localSheetId="5">#REF!</definedName>
    <definedName name="SpreadVaR" localSheetId="7">#REF!</definedName>
    <definedName name="SpreadVaR" localSheetId="8">#REF!</definedName>
    <definedName name="SpreadVaR" localSheetId="9">#REF!</definedName>
    <definedName name="SpreadVaR" localSheetId="10">#REF!</definedName>
    <definedName name="SpreadVaR" localSheetId="6">#REF!</definedName>
    <definedName name="SpreadVaR">#REF!</definedName>
    <definedName name="ssreg" localSheetId="5">#REF!</definedName>
    <definedName name="ssreg" localSheetId="7">#REF!</definedName>
    <definedName name="ssreg" localSheetId="8">#REF!</definedName>
    <definedName name="ssreg" localSheetId="9">#REF!</definedName>
    <definedName name="ssreg" localSheetId="10">#REF!</definedName>
    <definedName name="ssreg" localSheetId="6">#REF!</definedName>
    <definedName name="ssreg">#REF!</definedName>
    <definedName name="ssresid" localSheetId="5">#REF!</definedName>
    <definedName name="ssresid" localSheetId="7">#REF!</definedName>
    <definedName name="ssresid" localSheetId="8">#REF!</definedName>
    <definedName name="ssresid" localSheetId="9">#REF!</definedName>
    <definedName name="ssresid" localSheetId="10">#REF!</definedName>
    <definedName name="ssresid" localSheetId="6">#REF!</definedName>
    <definedName name="ssresid">#REF!</definedName>
    <definedName name="SST" localSheetId="5">#REF!</definedName>
    <definedName name="SST" localSheetId="7">#REF!</definedName>
    <definedName name="SST" localSheetId="8">#REF!</definedName>
    <definedName name="SST" localSheetId="9">#REF!</definedName>
    <definedName name="SST" localSheetId="10">#REF!</definedName>
    <definedName name="SST" localSheetId="6">#REF!</definedName>
    <definedName name="SST">#REF!</definedName>
    <definedName name="SSx" localSheetId="5">#REF!</definedName>
    <definedName name="SSx" localSheetId="7">#REF!</definedName>
    <definedName name="SSx" localSheetId="8">#REF!</definedName>
    <definedName name="SSx" localSheetId="9">#REF!</definedName>
    <definedName name="SSx" localSheetId="10">#REF!</definedName>
    <definedName name="SSx" localSheetId="6">#REF!</definedName>
    <definedName name="SSx">#REF!</definedName>
    <definedName name="StartingPortfolio">[4]ExporeInf!$C$29:$H$29</definedName>
    <definedName name="stdev" localSheetId="5">#REF!</definedName>
    <definedName name="stdev" localSheetId="7">#REF!</definedName>
    <definedName name="stdev" localSheetId="8">#REF!</definedName>
    <definedName name="stdev" localSheetId="9">#REF!</definedName>
    <definedName name="stdev" localSheetId="10">#REF!</definedName>
    <definedName name="stdev" localSheetId="6">#REF!</definedName>
    <definedName name="stdev">#REF!</definedName>
    <definedName name="Sum">[13]CentralLimitTheorem!$C$7:$C$106</definedName>
    <definedName name="t" localSheetId="5">#REF!</definedName>
    <definedName name="t" localSheetId="7">#REF!</definedName>
    <definedName name="t" localSheetId="8">#REF!</definedName>
    <definedName name="t" localSheetId="9">#REF!</definedName>
    <definedName name="t" localSheetId="10">#REF!</definedName>
    <definedName name="t" localSheetId="29">#REF!</definedName>
    <definedName name="t" localSheetId="6">#REF!</definedName>
    <definedName name="t">#REF!</definedName>
    <definedName name="t_">[4]CDS!$B$21:$B$25</definedName>
    <definedName name="table_asf">[20]ASF!$C$31:$D$34</definedName>
    <definedName name="Time" localSheetId="5">#REF!</definedName>
    <definedName name="Time" localSheetId="7">#REF!</definedName>
    <definedName name="Time" localSheetId="8">#REF!</definedName>
    <definedName name="Time" localSheetId="9">#REF!</definedName>
    <definedName name="Time" localSheetId="10">#REF!</definedName>
    <definedName name="Time" localSheetId="29">#REF!</definedName>
    <definedName name="Time" localSheetId="6">#REF!</definedName>
    <definedName name="Time">#REF!</definedName>
    <definedName name="Time_">[4]Spread2PD!$B$40:$B$44</definedName>
    <definedName name="tmat">[4]ExporeInf!$C$3:$H$8</definedName>
    <definedName name="tmat12" localSheetId="5">#REF!</definedName>
    <definedName name="tmat12" localSheetId="7">#REF!</definedName>
    <definedName name="tmat12" localSheetId="8">#REF!</definedName>
    <definedName name="tmat12" localSheetId="9">#REF!</definedName>
    <definedName name="tmat12" localSheetId="10">#REF!</definedName>
    <definedName name="tmat12" localSheetId="6">#REF!</definedName>
    <definedName name="tmat12">#REF!</definedName>
    <definedName name="tmat5">[4]ExporeInf!$C$12:$H$17</definedName>
    <definedName name="tmatInf">[4]ExporeInf!$C$21:$H$26</definedName>
    <definedName name="TotalValue" localSheetId="29">qPVariance!$D$52</definedName>
    <definedName name="TotalValue">[11]VaR3!$D$52</definedName>
    <definedName name="TSS">[1]RSquareAdj!#REF!</definedName>
    <definedName name="u" localSheetId="5">[9]MatrixMult_Credit!#REF!</definedName>
    <definedName name="u" localSheetId="7">[9]MatrixMult_Credit!#REF!</definedName>
    <definedName name="u" localSheetId="8">[9]MatrixMult_Credit!#REF!</definedName>
    <definedName name="u" localSheetId="9">[9]MatrixMult_Credit!#REF!</definedName>
    <definedName name="u" localSheetId="10">[9]MatrixMult_Credit!#REF!</definedName>
    <definedName name="u" localSheetId="29">[15]MatrixMult_Credit!#REF!</definedName>
    <definedName name="u" localSheetId="6">[9]MatrixMult_Credit!#REF!</definedName>
    <definedName name="u">[9]MatrixMult_Credit!#REF!</definedName>
    <definedName name="usd_peso">[12]FX_Intro!$C$65</definedName>
    <definedName name="v" localSheetId="29">[15]MatrixMult_Credit!$T$7:$T$9</definedName>
    <definedName name="v">'[21]2_PMT'!$C$13</definedName>
    <definedName name="Value" localSheetId="29">qPVariance!$D$50:$H$50</definedName>
    <definedName name="Value">[11]VaR3!$D$50:$H$50</definedName>
    <definedName name="value_01">[17]Dur2!$I$12</definedName>
    <definedName name="value_lo" localSheetId="5">#REF!</definedName>
    <definedName name="value_lo" localSheetId="7">#REF!</definedName>
    <definedName name="value_lo" localSheetId="8">#REF!</definedName>
    <definedName name="value_lo" localSheetId="9">#REF!</definedName>
    <definedName name="value_lo" localSheetId="10">#REF!</definedName>
    <definedName name="value_lo" localSheetId="29">#REF!</definedName>
    <definedName name="value_lo" localSheetId="6">#REF!</definedName>
    <definedName name="value_lo">#REF!</definedName>
    <definedName name="value_rf_">[4]Spread2PD!$C$40:$C$44</definedName>
    <definedName name="Variance" localSheetId="29">qPVariance!$D$61</definedName>
    <definedName name="Variance">[11]VaR3!$D$61</definedName>
    <definedName name="Variance_calc" localSheetId="29">qPVariance!$M$65</definedName>
    <definedName name="Variance_calc">[9]PortfolioVaRExample!$M$65</definedName>
    <definedName name="Volatility" localSheetId="5">#REF!</definedName>
    <definedName name="Volatility" localSheetId="7">#REF!</definedName>
    <definedName name="Volatility" localSheetId="8">#REF!</definedName>
    <definedName name="Volatility" localSheetId="9">#REF!</definedName>
    <definedName name="Volatility" localSheetId="10">#REF!</definedName>
    <definedName name="Volatility" localSheetId="29">qPVariance!$D$62</definedName>
    <definedName name="Volatility" localSheetId="6">#REF!</definedName>
    <definedName name="Volatility">#REF!</definedName>
    <definedName name="Volatility_calc" localSheetId="5">#REF!</definedName>
    <definedName name="Volatility_calc" localSheetId="7">#REF!</definedName>
    <definedName name="Volatility_calc" localSheetId="8">#REF!</definedName>
    <definedName name="Volatility_calc" localSheetId="9">#REF!</definedName>
    <definedName name="Volatility_calc" localSheetId="10">#REF!</definedName>
    <definedName name="Volatility_calc" localSheetId="29">qPVariance!$M$66</definedName>
    <definedName name="Volatility_calc" localSheetId="6">#REF!</definedName>
    <definedName name="Volatility_calc">#REF!</definedName>
    <definedName name="volmat" localSheetId="29">qPVariance!$M$52:$Q$56</definedName>
    <definedName name="volmat">[9]PortfolioVaRExample!$M$52:$Q$56</definedName>
    <definedName name="vols" localSheetId="29">qPVariance!$J$52:$J$56</definedName>
    <definedName name="vols">[9]PortfolioVaRExample!$J$52:$J$56</definedName>
    <definedName name="vols_" localSheetId="29">qPVariance!$M$49:$Q$49</definedName>
    <definedName name="vols_">[9]PortfolioVaRExample!$M$49:$Q$49</definedName>
    <definedName name="w" localSheetId="29">[15]MatrixMult_CovCorr!$M$43:$M$45</definedName>
    <definedName name="w">[9]MatrixMult_CovCorr!$M$43:$M$45</definedName>
    <definedName name="weight" localSheetId="29">[18]CreditMatrix_Weighted!$F$10:$F$109</definedName>
    <definedName name="weight">[19]CreditMatrix_Weighted!$F$10:$F$109</definedName>
    <definedName name="weights" localSheetId="29">qPVariance!$C$55:$C$59</definedName>
    <definedName name="weights">[11]VaR3!$C$55:$C$59</definedName>
    <definedName name="Withdrawl">[22]InvestmentReturns!$B$12</definedName>
    <definedName name="X" localSheetId="29">#REF!</definedName>
    <definedName name="X">[2]NextClass1_MeanVar!$C$30:$C$129</definedName>
    <definedName name="x_draw" localSheetId="5">#REF!</definedName>
    <definedName name="x_draw" localSheetId="7">#REF!</definedName>
    <definedName name="x_draw" localSheetId="8">#REF!</definedName>
    <definedName name="x_draw" localSheetId="9">#REF!</definedName>
    <definedName name="x_draw" localSheetId="10">#REF!</definedName>
    <definedName name="x_draw" localSheetId="6">#REF!</definedName>
    <definedName name="x_draw">#REF!</definedName>
    <definedName name="X_e_rt">[7]OptionsHW!$C$18:$E$18</definedName>
    <definedName name="x1_" localSheetId="5">#REF!</definedName>
    <definedName name="x1_" localSheetId="7">#REF!</definedName>
    <definedName name="x1_" localSheetId="8">#REF!</definedName>
    <definedName name="x1_" localSheetId="9">#REF!</definedName>
    <definedName name="x1_" localSheetId="10">#REF!</definedName>
    <definedName name="x1_" localSheetId="6">#REF!</definedName>
    <definedName name="x1_">#REF!</definedName>
    <definedName name="xbar">[14]Calcs_Mean2!$O$20</definedName>
    <definedName name="xbar_mu__sigma_average">[14]Calcs_Mean1!$O$29</definedName>
    <definedName name="xbar1">[14]Calcs_MeanDiff!$R$21</definedName>
    <definedName name="xbar2">[14]Calcs_MeanDiff!$R$22</definedName>
    <definedName name="xPoint">NextTime!$B$9</definedName>
    <definedName name="xTable">NextTime!$F$9:$O$18</definedName>
    <definedName name="xVector">NextTime!$D$9:$D$18</definedName>
    <definedName name="y">[17]Bond!$C$8</definedName>
    <definedName name="y_draw" localSheetId="5">#REF!</definedName>
    <definedName name="y_draw" localSheetId="7">#REF!</definedName>
    <definedName name="y_draw" localSheetId="8">#REF!</definedName>
    <definedName name="y_draw" localSheetId="9">#REF!</definedName>
    <definedName name="y_draw" localSheetId="10">#REF!</definedName>
    <definedName name="y_draw" localSheetId="6">#REF!</definedName>
    <definedName name="y_draw">#REF!</definedName>
    <definedName name="ybar" localSheetId="5">#REF!</definedName>
    <definedName name="ybar" localSheetId="7">#REF!</definedName>
    <definedName name="ybar" localSheetId="8">#REF!</definedName>
    <definedName name="ybar" localSheetId="9">#REF!</definedName>
    <definedName name="ybar" localSheetId="10">#REF!</definedName>
    <definedName name="ybar" localSheetId="6">#REF!</definedName>
    <definedName name="ybar">#REF!</definedName>
    <definedName name="years">[17]Bond!$C$7</definedName>
    <definedName name="yhat" localSheetId="5">#REF!</definedName>
    <definedName name="yhat" localSheetId="7">#REF!</definedName>
    <definedName name="yhat" localSheetId="8">#REF!</definedName>
    <definedName name="yhat" localSheetId="9">#REF!</definedName>
    <definedName name="yhat" localSheetId="10">#REF!</definedName>
    <definedName name="yhat" localSheetId="6">#REF!</definedName>
    <definedName name="yhat">#REF!</definedName>
    <definedName name="ytm">[10]qFunctions!$C$7</definedName>
    <definedName name="YTM_rf" localSheetId="5">#REF!</definedName>
    <definedName name="YTM_rf" localSheetId="7">#REF!</definedName>
    <definedName name="YTM_rf" localSheetId="8">#REF!</definedName>
    <definedName name="YTM_rf" localSheetId="9">#REF!</definedName>
    <definedName name="YTM_rf" localSheetId="10">#REF!</definedName>
    <definedName name="YTM_rf" localSheetId="6">#REF!</definedName>
    <definedName name="YTM_rf">#REF!</definedName>
    <definedName name="σ" localSheetId="5">#REF!</definedName>
    <definedName name="σ" localSheetId="7">#REF!</definedName>
    <definedName name="σ" localSheetId="8">#REF!</definedName>
    <definedName name="σ" localSheetId="9">#REF!</definedName>
    <definedName name="σ" localSheetId="10">#REF!</definedName>
    <definedName name="σ" localSheetId="6">#REF!</definedName>
    <definedName name="σ">#REF!</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8" i="50" l="1"/>
  <c r="G38" i="50"/>
  <c r="E38" i="50"/>
  <c r="H37" i="50"/>
  <c r="G37" i="50"/>
  <c r="E37" i="50"/>
  <c r="H36" i="50"/>
  <c r="G36" i="50"/>
  <c r="E36" i="50"/>
  <c r="H35" i="50"/>
  <c r="G35" i="50"/>
  <c r="E35" i="50"/>
  <c r="H34" i="50"/>
  <c r="G34" i="50"/>
  <c r="E34" i="50"/>
  <c r="H33" i="50"/>
  <c r="G33" i="50"/>
  <c r="E33" i="50"/>
  <c r="H32" i="50"/>
  <c r="G32" i="50"/>
  <c r="E32" i="50"/>
  <c r="H31" i="50"/>
  <c r="G31" i="50"/>
  <c r="E31" i="50"/>
  <c r="H30" i="50"/>
  <c r="G30" i="50"/>
  <c r="E30" i="50"/>
  <c r="H29" i="50"/>
  <c r="G29" i="50"/>
  <c r="E29" i="50"/>
  <c r="H28" i="50"/>
  <c r="G28" i="50"/>
  <c r="F28" i="50"/>
  <c r="E28" i="50"/>
  <c r="H27" i="50"/>
  <c r="G27" i="50"/>
  <c r="E27" i="50"/>
  <c r="C27" i="50"/>
  <c r="C28" i="50" s="1"/>
  <c r="C29" i="50" s="1"/>
  <c r="C30" i="50" s="1"/>
  <c r="C31" i="50" s="1"/>
  <c r="C32" i="50" s="1"/>
  <c r="C33" i="50" s="1"/>
  <c r="C34" i="50" s="1"/>
  <c r="C35" i="50" s="1"/>
  <c r="C36" i="50" s="1"/>
  <c r="C37" i="50" s="1"/>
  <c r="C38" i="50" s="1"/>
  <c r="C39" i="50" s="1"/>
  <c r="F23" i="50"/>
  <c r="D23" i="50"/>
  <c r="F22" i="50"/>
  <c r="F37" i="50" s="1"/>
  <c r="D22" i="50"/>
  <c r="D21" i="50"/>
  <c r="D36" i="50" s="1"/>
  <c r="F20" i="50"/>
  <c r="F35" i="50" s="1"/>
  <c r="D19" i="50"/>
  <c r="D35" i="50" s="1"/>
  <c r="F18" i="50"/>
  <c r="F34" i="50" s="1"/>
  <c r="D18" i="50"/>
  <c r="D34" i="50" s="1"/>
  <c r="F17" i="50"/>
  <c r="D17" i="50"/>
  <c r="F16" i="50"/>
  <c r="F31" i="50" s="1"/>
  <c r="D16" i="50"/>
  <c r="D32" i="50" s="1"/>
  <c r="D15" i="50"/>
  <c r="F14" i="50"/>
  <c r="F29" i="50" s="1"/>
  <c r="D14" i="50"/>
  <c r="D13" i="50"/>
  <c r="D12" i="50"/>
  <c r="F11" i="50"/>
  <c r="F27" i="50" s="1"/>
  <c r="D11" i="50"/>
  <c r="C11" i="50"/>
  <c r="C12" i="50" s="1"/>
  <c r="C13" i="50" s="1"/>
  <c r="C14" i="50" s="1"/>
  <c r="C15" i="50" s="1"/>
  <c r="C16" i="50" s="1"/>
  <c r="C17" i="50" s="1"/>
  <c r="C18" i="50" s="1"/>
  <c r="C19" i="50" s="1"/>
  <c r="C20" i="50" s="1"/>
  <c r="C21" i="50" s="1"/>
  <c r="C22" i="50" s="1"/>
  <c r="C23" i="50" s="1"/>
  <c r="H44" i="50"/>
  <c r="E47" i="50"/>
  <c r="G47" i="50"/>
  <c r="E44" i="50"/>
  <c r="G44" i="50"/>
  <c r="G46" i="50"/>
  <c r="H47" i="50"/>
  <c r="E46" i="50"/>
  <c r="H46" i="50"/>
  <c r="D27" i="50" l="1"/>
  <c r="D30" i="50"/>
  <c r="D38" i="50"/>
  <c r="D33" i="50"/>
  <c r="D28" i="50"/>
  <c r="D31" i="50"/>
  <c r="F33" i="50"/>
  <c r="D29" i="50"/>
  <c r="D50" i="50" a="1"/>
  <c r="F50" i="50" s="1"/>
  <c r="F30" i="50"/>
  <c r="F32" i="50"/>
  <c r="F36" i="50"/>
  <c r="D37" i="50"/>
  <c r="F38" i="50"/>
  <c r="D47" i="50"/>
  <c r="F45" i="50"/>
  <c r="D43" i="50"/>
  <c r="E45" i="50"/>
  <c r="G43" i="50"/>
  <c r="D45" i="50"/>
  <c r="F46" i="50"/>
  <c r="F47" i="50"/>
  <c r="G45" i="50"/>
  <c r="F44" i="50"/>
  <c r="D44" i="50"/>
  <c r="D46" i="50"/>
  <c r="E43" i="50"/>
  <c r="H45" i="50"/>
  <c r="F43" i="50"/>
  <c r="H43" i="50"/>
  <c r="E50" i="50" l="1"/>
  <c r="D50" i="50"/>
  <c r="G50" i="50"/>
  <c r="H50" i="50"/>
  <c r="D52" i="50" l="1"/>
  <c r="C55" i="50" s="1" a="1"/>
  <c r="C59" i="50" s="1"/>
  <c r="C55" i="50" l="1"/>
  <c r="C57" i="50"/>
  <c r="C58" i="50"/>
  <c r="C56" i="50"/>
  <c r="D61" i="50" l="1" a="1"/>
  <c r="D61" i="50" s="1"/>
  <c r="D62" i="50" s="1"/>
  <c r="P14" i="30" l="1"/>
  <c r="P13" i="30"/>
  <c r="P12" i="30"/>
</calcChain>
</file>

<file path=xl/sharedStrings.xml><?xml version="1.0" encoding="utf-8"?>
<sst xmlns="http://schemas.openxmlformats.org/spreadsheetml/2006/main" count="150" uniqueCount="116">
  <si>
    <t>BondValue</t>
  </si>
  <si>
    <t>BondDuration</t>
  </si>
  <si>
    <t>BondOwner</t>
  </si>
  <si>
    <t>Bob</t>
  </si>
  <si>
    <t>Chuck</t>
  </si>
  <si>
    <t>Alice</t>
  </si>
  <si>
    <t>DATE</t>
  </si>
  <si>
    <t>USMISERY/INDEX/UNEMPLOYMENT RATE</t>
  </si>
  <si>
    <t>USMISERY/INDEX/INFLATION RATE</t>
  </si>
  <si>
    <t>USMISERY/INDEX/MISERY INDEX</t>
  </si>
  <si>
    <t>Replace previous answer with the answer on the right.</t>
  </si>
  <si>
    <t>xPoint</t>
  </si>
  <si>
    <t>xTable</t>
  </si>
  <si>
    <t>xVector</t>
  </si>
  <si>
    <t>The cell ranges below are named ranges.</t>
  </si>
  <si>
    <t>There names are listed at the top of each of them.</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</si>
  <si>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</si>
  <si>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</si>
  <si>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</si>
  <si>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</si>
  <si>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</si>
  <si>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</si>
  <si>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</si>
  <si>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</si>
  <si>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</si>
  <si>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</si>
  <si>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</si>
  <si>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</si>
  <si>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</si>
  <si>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</si>
  <si>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</si>
  <si>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</si>
  <si>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</si>
  <si>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</si>
  <si>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</si>
  <si>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</si>
  <si>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</si>
  <si>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</si>
  <si>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</si>
  <si>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</si>
  <si>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</si>
  <si>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</si>
  <si>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</si>
  <si>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</si>
  <si>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</si>
  <si>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Portfolio Duration</t>
  </si>
  <si>
    <t>weighted sum</t>
  </si>
  <si>
    <t>sum weight</t>
  </si>
  <si>
    <t>weighted avg</t>
  </si>
  <si>
    <t>Use the syntax below to read the ranges into R.</t>
  </si>
  <si>
    <t>Next time</t>
  </si>
  <si>
    <t>Set up XLConnect on AWS</t>
  </si>
  <si>
    <t>Place all your functions into a single R file and name the file after your UNI.</t>
  </si>
  <si>
    <t>GS.Open</t>
  </si>
  <si>
    <t>GS.High</t>
  </si>
  <si>
    <t>GS.Low</t>
  </si>
  <si>
    <t>GS.Close</t>
  </si>
  <si>
    <t>GS.Volume</t>
  </si>
  <si>
    <t>GS.Adjusted</t>
  </si>
  <si>
    <t>VaR with Correlation</t>
  </si>
  <si>
    <t>Shares</t>
  </si>
  <si>
    <t>PriceLevels</t>
  </si>
  <si>
    <t>price1</t>
  </si>
  <si>
    <t>price2</t>
  </si>
  <si>
    <t>price3</t>
  </si>
  <si>
    <t>price4</t>
  </si>
  <si>
    <t>price5</t>
  </si>
  <si>
    <t>change1</t>
  </si>
  <si>
    <t>change2</t>
  </si>
  <si>
    <t>change3</t>
  </si>
  <si>
    <t>change4</t>
  </si>
  <si>
    <t>change5</t>
  </si>
  <si>
    <t>covmat</t>
  </si>
  <si>
    <t>Value</t>
  </si>
  <si>
    <t>TotalValue</t>
  </si>
  <si>
    <t>weights</t>
  </si>
  <si>
    <t>Variance</t>
  </si>
  <si>
    <t>Volatility</t>
  </si>
  <si>
    <t>Last week</t>
  </si>
  <si>
    <t>This week</t>
  </si>
  <si>
    <t>Lists</t>
  </si>
  <si>
    <t>Question</t>
  </si>
  <si>
    <t>Points</t>
  </si>
  <si>
    <t>#</t>
  </si>
  <si>
    <t>﻿PortfolioDuration(bonds)</t>
  </si>
  <si>
    <t>﻿np.random.uniform()</t>
  </si>
  <si>
    <t>﻿import numpy as np</t>
  </si>
  <si>
    <t>class bond():</t>
  </si>
  <si>
    <t>﻿bond(2e6,.03,.04,10)</t>
  </si>
  <si>
    <t>__init__(self,face,ytm,couponrate,m):</t>
  </si>
  <si>
    <t>def Shake(hand1,hand2)</t>
  </si>
  <si>
    <t>def ThumbWar(hand1,hand2)</t>
  </si>
  <si>
    <t>def HighFive(hand1,hand2)</t>
  </si>
  <si>
    <t>Exercises</t>
  </si>
  <si>
    <t>__str__</t>
  </si>
  <si>
    <t>__repr__</t>
  </si>
  <si>
    <t>__MyHiddenMethod</t>
  </si>
  <si>
    <t>__init__(thumb,index,middle,ring,pinky):</t>
  </si>
  <si>
    <t>__init__</t>
  </si>
  <si>
    <t>class hand():</t>
  </si>
  <si>
    <t>OOP</t>
  </si>
  <si>
    <t>SQL from Python</t>
  </si>
  <si>
    <t>Review homework</t>
  </si>
  <si>
    <t>Topics</t>
  </si>
  <si>
    <t>Week before last</t>
  </si>
  <si>
    <t>Python</t>
  </si>
  <si>
    <t>Dictionaries</t>
  </si>
  <si>
    <t>Loops</t>
  </si>
  <si>
    <t>Functions</t>
  </si>
  <si>
    <t>Pandas</t>
  </si>
  <si>
    <t>Object Oriented Programming</t>
  </si>
  <si>
    <t>R for Everyone</t>
  </si>
  <si>
    <t>Lander, Jared P. (2017). R for Everyone. Addison-Wesley Professional; 2nd edition (June 18, 2017).</t>
  </si>
  <si>
    <t>Columbia Library Link</t>
  </si>
  <si>
    <t>Chapter 4: Basics of R</t>
  </si>
  <si>
    <t>SQLite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</si>
</sst>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0.0"/>
    <numFmt numFmtId="166" formatCode="0.0000"/>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u/>
      <sz val="20"/>
      <color theme="10"/>
      <name val="Calibri"/>
      <family val="2"/>
      <scheme val="minor"/>
    </font>
    <font>
      <b/>
      <sz val="20"/>
      <color theme="1"/>
      <name val="Calibri"/>
      <family val="2"/>
      <scheme val="minor"/>
    </font>
    <font>
      <sz val="20"/>
      <color theme="0" tint="-0.34998626667073579"/>
      <name val="Calibri"/>
      <family val="2"/>
      <scheme val="minor"/>
    </font>
    <font>
      <u/>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2" fillId="0" borderId="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28">
    <xf numFmtId="0" fontId="0" fillId="0" borderId="0" xfId="0"/>
    <xf numFmtId="0" fontId="1" fillId="2" borderId="0" xfId="0" applyFont="1" applyFill="1"/>
    <xf numFmtId="0" fontId="1" fillId="3" borderId="0" xfId="0" applyFont="1" applyFill="1"/>
    <xf numFmtId="0" fontId="1" fillId="2" borderId="0" xfId="0" applyFont="1" applyFill="1" applyAlignment="1">
      <alignment horizontal="right"/>
    </xf>
    <xf numFmtId="0" fontId="4" fillId="2" borderId="0" xfId="1" applyFill="1"/>
    <xf numFmtId="0" fontId="5" fillId="2" borderId="0" xfId="0" applyFont="1" applyFill="1"/>
    <xf numFmtId="0" fontId="6" fillId="0" borderId="0" xfId="0" applyFont="1"/>
    <xf numFmtId="14" fontId="6" fillId="0" borderId="0" xfId="0" applyNumberFormat="1" applyFont="1"/>
    <xf numFmtId="0" fontId="1" fillId="2" borderId="0" xfId="0" applyFont="1" applyFill="1" applyAlignment="1">
      <alignment wrapText="1"/>
    </xf>
    <xf numFmtId="0" fontId="7" fillId="2" borderId="0" xfId="1" applyFont="1" applyFill="1"/>
    <xf numFmtId="0" fontId="8" fillId="2" borderId="0" xfId="0" applyFont="1" applyFill="1"/>
    <xf numFmtId="0" fontId="1" fillId="2" borderId="1" xfId="0" applyFont="1" applyFill="1" applyBorder="1"/>
    <xf numFmtId="0" fontId="1" fillId="2" borderId="0" xfId="2" applyFont="1" applyFill="1"/>
    <xf numFmtId="0" fontId="4" fillId="2" borderId="0" xfId="1" applyFill="1" applyBorder="1"/>
    <xf numFmtId="0" fontId="9" fillId="2" borderId="0" xfId="0" applyFont="1" applyFill="1"/>
    <xf numFmtId="11" fontId="0" fillId="0" borderId="0" xfId="0" applyNumberFormat="1"/>
    <xf numFmtId="0" fontId="2" fillId="2" borderId="0" xfId="3" applyFont="1" applyFill="1"/>
    <xf numFmtId="0" fontId="2" fillId="2" borderId="0" xfId="3" applyFont="1" applyFill="1" applyAlignment="1">
      <alignment horizontal="right"/>
    </xf>
    <xf numFmtId="14" fontId="2" fillId="2" borderId="0" xfId="3" applyNumberFormat="1" applyFont="1" applyFill="1"/>
    <xf numFmtId="44" fontId="2" fillId="2" borderId="0" xfId="5" applyFont="1" applyFill="1"/>
    <xf numFmtId="164" fontId="2" fillId="2" borderId="0" xfId="4" applyNumberFormat="1" applyFont="1" applyFill="1"/>
    <xf numFmtId="165" fontId="2" fillId="2" borderId="0" xfId="3" applyNumberFormat="1" applyFont="1" applyFill="1"/>
    <xf numFmtId="9" fontId="2" fillId="2" borderId="0" xfId="4" applyFont="1" applyFill="1"/>
    <xf numFmtId="3" fontId="2" fillId="2" borderId="0" xfId="3" applyNumberFormat="1" applyFont="1" applyFill="1"/>
    <xf numFmtId="166" fontId="2" fillId="2" borderId="0" xfId="4" applyNumberFormat="1" applyFont="1" applyFill="1"/>
    <xf numFmtId="0" fontId="10" fillId="2" borderId="0" xfId="0" applyFont="1" applyFill="1" applyAlignment="1">
      <alignment horizontal="right"/>
    </xf>
    <xf numFmtId="0" fontId="10" fillId="2" borderId="0" xfId="0" applyFont="1" applyFill="1"/>
    <xf numFmtId="0" fontId="7" fillId="2" borderId="0" xfId="0" applyFont="1" applyFill="1"/>
  </cellXfs>
  <cellStyles count="6">
    <cellStyle name="Currency 2" xfId="5" xr:uid="{5CADF7A8-0CB0-BB49-9CC9-3D1890A3CF87}"/>
    <cellStyle name="Hyperlink" xfId="1" builtinId="8"/>
    <cellStyle name="Normal" xfId="0" builtinId="0"/>
    <cellStyle name="Normal 2" xfId="3" xr:uid="{E1734A5E-074F-7547-B2F3-ADACD762A30A}"/>
    <cellStyle name="Normal 4" xfId="2" xr:uid="{4C80DA0C-1ADE-6444-8F02-99F8627B784C}"/>
    <cellStyle name="Percent 2" xfId="4" xr:uid="{7146364B-A376-6642-8076-67FCE6F8028D}"/>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9.xml"/><Relationship Id="rId21" Type="http://schemas.openxmlformats.org/officeDocument/2006/relationships/worksheet" Target="worksheets/sheet21.xml"/><Relationship Id="rId34" Type="http://schemas.openxmlformats.org/officeDocument/2006/relationships/externalLink" Target="externalLinks/externalLink4.xml"/><Relationship Id="rId42" Type="http://schemas.openxmlformats.org/officeDocument/2006/relationships/externalLink" Target="externalLinks/externalLink12.xml"/><Relationship Id="rId47" Type="http://schemas.openxmlformats.org/officeDocument/2006/relationships/externalLink" Target="externalLinks/externalLink17.xml"/><Relationship Id="rId50" Type="http://schemas.openxmlformats.org/officeDocument/2006/relationships/externalLink" Target="externalLinks/externalLink2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externalLink" Target="externalLinks/externalLink7.xml"/><Relationship Id="rId40" Type="http://schemas.openxmlformats.org/officeDocument/2006/relationships/externalLink" Target="externalLinks/externalLink10.xml"/><Relationship Id="rId45" Type="http://schemas.openxmlformats.org/officeDocument/2006/relationships/externalLink" Target="externalLinks/externalLink1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4" Type="http://schemas.openxmlformats.org/officeDocument/2006/relationships/externalLink" Target="externalLinks/externalLink14.xml"/><Relationship Id="rId52" Type="http://schemas.openxmlformats.org/officeDocument/2006/relationships/externalLink" Target="externalLinks/externalLink2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5.xml"/><Relationship Id="rId43" Type="http://schemas.openxmlformats.org/officeDocument/2006/relationships/externalLink" Target="externalLinks/externalLink13.xml"/><Relationship Id="rId48" Type="http://schemas.openxmlformats.org/officeDocument/2006/relationships/externalLink" Target="externalLinks/externalLink18.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3.xml"/><Relationship Id="rId38" Type="http://schemas.openxmlformats.org/officeDocument/2006/relationships/externalLink" Target="externalLinks/externalLink8.xml"/><Relationship Id="rId46" Type="http://schemas.openxmlformats.org/officeDocument/2006/relationships/externalLink" Target="externalLinks/externalLink16.xml"/><Relationship Id="rId20" Type="http://schemas.openxmlformats.org/officeDocument/2006/relationships/worksheet" Target="worksheets/sheet20.xml"/><Relationship Id="rId41" Type="http://schemas.openxmlformats.org/officeDocument/2006/relationships/externalLink" Target="externalLinks/externalLink1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6.xml"/><Relationship Id="rId49" Type="http://schemas.openxmlformats.org/officeDocument/2006/relationships/externalLink" Target="externalLinks/externalLink19.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DFB93B00-B544-1D44-B238-0581AB3DC5D2}"/>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library(quantmod)</a:t>
          </a:r>
        </a:p>
        <a:p>
          <a:endParaRPr lang="en-US" sz="1400"/>
        </a:p>
        <a:p>
          <a:r>
            <a:rPr lang="en-US" sz="1400"/>
            <a:t> x = getStockData(MYSTOCKNAME)</a:t>
          </a:r>
        </a:p>
        <a:p>
          <a:endParaRPr lang="en-US" sz="1400"/>
        </a:p>
        <a:p>
          <a:r>
            <a:rPr lang="en-US" sz="1400"/>
            <a:t>plot(x) # the plot function</a:t>
          </a:r>
          <a:r>
            <a:rPr lang="en-US" sz="1400" baseline="0"/>
            <a:t> is overloaded</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25400</xdr:colOff>
      <xdr:row>10</xdr:row>
      <xdr:rowOff>317500</xdr:rowOff>
    </xdr:from>
    <xdr:to>
      <xdr:col>5</xdr:col>
      <xdr:colOff>317500</xdr:colOff>
      <xdr:row>16</xdr:row>
      <xdr:rowOff>279400</xdr:rowOff>
    </xdr:to>
    <xdr:sp macro="" textlink="">
      <xdr:nvSpPr>
        <xdr:cNvPr id="2" name="TextBox 1">
          <a:extLst>
            <a:ext uri="{FF2B5EF4-FFF2-40B4-BE49-F238E27FC236}">
              <a16:creationId xmlns:a16="http://schemas.microsoft.com/office/drawing/2014/main" id="{11A57D50-30CA-E341-A4C5-FB98A1F0038B}"/>
            </a:ext>
          </a:extLst>
        </xdr:cNvPr>
        <xdr:cNvSpPr txBox="1"/>
      </xdr:nvSpPr>
      <xdr:spPr>
        <a:xfrm>
          <a:off x="1676400" y="2235200"/>
          <a:ext cx="27686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Inputs</a:t>
          </a:r>
        </a:p>
        <a:p>
          <a:endParaRPr lang="en-US" sz="1100"/>
        </a:p>
        <a:p>
          <a:r>
            <a:rPr lang="en-US" sz="1100"/>
            <a:t>face = 2000000</a:t>
          </a:r>
        </a:p>
        <a:p>
          <a:r>
            <a:rPr lang="en-US" sz="1100"/>
            <a:t>ytm = .03</a:t>
          </a:r>
        </a:p>
        <a:p>
          <a:r>
            <a:rPr lang="en-US" sz="1100"/>
            <a:t>couponrate = .04</a:t>
          </a:r>
        </a:p>
        <a:p>
          <a:r>
            <a:rPr lang="en-US" sz="1100"/>
            <a:t>maturity = 10</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25400</xdr:colOff>
      <xdr:row>3</xdr:row>
      <xdr:rowOff>12700</xdr:rowOff>
    </xdr:from>
    <xdr:to>
      <xdr:col>5</xdr:col>
      <xdr:colOff>25400</xdr:colOff>
      <xdr:row>18</xdr:row>
      <xdr:rowOff>203200</xdr:rowOff>
    </xdr:to>
    <xdr:sp macro="" textlink="">
      <xdr:nvSpPr>
        <xdr:cNvPr id="2" name="TextBox 1">
          <a:extLst>
            <a:ext uri="{FF2B5EF4-FFF2-40B4-BE49-F238E27FC236}">
              <a16:creationId xmlns:a16="http://schemas.microsoft.com/office/drawing/2014/main" id="{4AC37F1F-2C09-024F-8FDA-5BA417CB70D9}"/>
            </a:ext>
          </a:extLst>
        </xdr:cNvPr>
        <xdr:cNvSpPr txBox="1"/>
      </xdr:nvSpPr>
      <xdr:spPr>
        <a:xfrm>
          <a:off x="850900" y="622300"/>
          <a:ext cx="3302000" cy="323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CREATE TABLE IF NOT EXISTS simple_tbl(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color TEXT NOT NULL,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 INT NOT NULL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t>
          </a:r>
        </a:p>
        <a:p>
          <a:r>
            <a:rPr lang="en-US" sz="1100" b="0" i="0">
              <a:solidFill>
                <a:schemeClr val="dk1"/>
              </a:solidFill>
              <a:effectLst/>
              <a:latin typeface="+mn-lt"/>
              <a:ea typeface="+mn-ea"/>
              <a:cs typeface="+mn-cs"/>
            </a:rPr>
            <a:t>INSERT INTO simple_tbl(color,value)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('red',1),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('red',2),</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('red',3),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('yellow',1),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('yellow',2),</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('yellow',3),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('yellow',4),</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('blue',2),</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('blue',4),</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('blue',5);</a:t>
          </a:r>
        </a:p>
        <a:p>
          <a:r>
            <a:rPr lang="en-US" sz="1100" b="0" i="0">
              <a:solidFill>
                <a:schemeClr val="dk1"/>
              </a:solidFill>
              <a:effectLst/>
              <a:latin typeface="+mn-lt"/>
              <a:ea typeface="+mn-ea"/>
              <a:cs typeface="+mn-cs"/>
            </a:rPr>
            <a:t>select color, sum(value) from simple_tbl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GROUP by color</a:t>
          </a:r>
          <a:br>
            <a:rPr lang="en-US" sz="1100" b="0" i="0">
              <a:solidFill>
                <a:schemeClr val="dk1"/>
              </a:solidFill>
              <a:effectLst/>
              <a:latin typeface="+mn-lt"/>
              <a:ea typeface="+mn-ea"/>
              <a:cs typeface="+mn-cs"/>
            </a:rPr>
          </a:b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select color, sum(value) from simple_tbl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where value &gt; 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GROUP by color</a:t>
          </a:r>
        </a:p>
        <a:p>
          <a:r>
            <a:rPr lang="en-US" sz="1100" b="0" i="0">
              <a:solidFill>
                <a:schemeClr val="dk1"/>
              </a:solidFill>
              <a:effectLst/>
              <a:latin typeface="+mn-lt"/>
              <a:ea typeface="+mn-ea"/>
              <a:cs typeface="+mn-cs"/>
            </a:rPr>
            <a:t>select color, sum(value) as total_value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from simple_tbl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where value &gt; 1</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GROUP by color</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having total_value &gt; 10</a:t>
          </a:r>
        </a:p>
        <a:p>
          <a:endParaRPr lang="en-US" sz="1100"/>
        </a:p>
      </xdr:txBody>
    </xdr:sp>
    <xdr:clientData/>
  </xdr:twoCellAnchor>
  <xdr:twoCellAnchor>
    <xdr:from>
      <xdr:col>6</xdr:col>
      <xdr:colOff>0</xdr:colOff>
      <xdr:row>3</xdr:row>
      <xdr:rowOff>0</xdr:rowOff>
    </xdr:from>
    <xdr:to>
      <xdr:col>10</xdr:col>
      <xdr:colOff>0</xdr:colOff>
      <xdr:row>18</xdr:row>
      <xdr:rowOff>190500</xdr:rowOff>
    </xdr:to>
    <xdr:sp macro="" textlink="">
      <xdr:nvSpPr>
        <xdr:cNvPr id="3" name="TextBox 2">
          <a:extLst>
            <a:ext uri="{FF2B5EF4-FFF2-40B4-BE49-F238E27FC236}">
              <a16:creationId xmlns:a16="http://schemas.microsoft.com/office/drawing/2014/main" id="{D81F6F91-A5BD-3848-AC8C-41FD0C38EB52}"/>
            </a:ext>
          </a:extLst>
        </xdr:cNvPr>
        <xdr:cNvSpPr txBox="1"/>
      </xdr:nvSpPr>
      <xdr:spPr>
        <a:xfrm>
          <a:off x="4953000" y="609600"/>
          <a:ext cx="3302000" cy="323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Homework</a:t>
          </a:r>
          <a:br>
            <a:rPr lang="en-US"/>
          </a:br>
          <a:r>
            <a:rPr lang="en-US" sz="1100" b="0" i="0">
              <a:solidFill>
                <a:schemeClr val="dk1"/>
              </a:solidFill>
              <a:effectLst/>
              <a:latin typeface="+mn-lt"/>
              <a:ea typeface="+mn-ea"/>
              <a:cs typeface="+mn-cs"/>
            </a:rPr>
            <a:t>Given the data below,</a:t>
          </a:r>
          <a:br>
            <a:rPr lang="en-US"/>
          </a:br>
          <a:r>
            <a:rPr lang="en-US" sz="1100" b="0" i="0">
              <a:solidFill>
                <a:schemeClr val="dk1"/>
              </a:solidFill>
              <a:effectLst/>
              <a:latin typeface="+mn-lt"/>
              <a:ea typeface="+mn-ea"/>
              <a:cs typeface="+mn-cs"/>
            </a:rPr>
            <a:t>Run a cross join to show all combinations of shirts and pants.</a:t>
          </a:r>
          <a:br>
            <a:rPr lang="en-US"/>
          </a:br>
          <a:r>
            <a:rPr lang="en-US" sz="1100" b="0" i="0">
              <a:solidFill>
                <a:schemeClr val="dk1"/>
              </a:solidFill>
              <a:effectLst/>
              <a:latin typeface="+mn-lt"/>
              <a:ea typeface="+mn-ea"/>
              <a:cs typeface="+mn-cs"/>
            </a:rPr>
            <a:t>Save the work in a sql file named group_by.sql</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50800</xdr:colOff>
      <xdr:row>4</xdr:row>
      <xdr:rowOff>76200</xdr:rowOff>
    </xdr:from>
    <xdr:to>
      <xdr:col>4</xdr:col>
      <xdr:colOff>419100</xdr:colOff>
      <xdr:row>6</xdr:row>
      <xdr:rowOff>215900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76300" y="13970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Dim x As Variant</a:t>
          </a:r>
        </a:p>
        <a:p>
          <a:r>
            <a:rPr lang="en-US" sz="1100"/>
            <a:t>x = Range("x").Value</a:t>
          </a:r>
        </a:p>
      </xdr:txBody>
    </xdr:sp>
    <xdr:clientData/>
  </xdr:twoCellAnchor>
  <xdr:twoCellAnchor>
    <xdr:from>
      <xdr:col>1</xdr:col>
      <xdr:colOff>12700</xdr:colOff>
      <xdr:row>20</xdr:row>
      <xdr:rowOff>12700</xdr:rowOff>
    </xdr:from>
    <xdr:to>
      <xdr:col>6</xdr:col>
      <xdr:colOff>63500</xdr:colOff>
      <xdr:row>28</xdr:row>
      <xdr:rowOff>266700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616700"/>
          <a:ext cx="41783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76200</xdr:colOff>
      <xdr:row>14</xdr:row>
      <xdr:rowOff>304800</xdr:rowOff>
    </xdr:to>
    <xdr:sp macro="" textlink="">
      <xdr:nvSpPr>
        <xdr:cNvPr id="2" name="TextBox 1">
          <a:extLst>
            <a:ext uri="{FF2B5EF4-FFF2-40B4-BE49-F238E27FC236}">
              <a16:creationId xmlns:a16="http://schemas.microsoft.com/office/drawing/2014/main" id="{A617CF2F-B892-6E4A-A3FF-A156393108AA}"/>
            </a:ext>
          </a:extLst>
        </xdr:cNvPr>
        <xdr:cNvSpPr txBox="1"/>
      </xdr:nvSpPr>
      <xdr:spPr>
        <a:xfrm>
          <a:off x="825500" y="330200"/>
          <a:ext cx="6680200" cy="459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Displa</a:t>
          </a:r>
          <a:r>
            <a:rPr lang="en-US" sz="1400" baseline="0"/>
            <a:t>y a histogram of returns with a second histogram of theoretical returns overlaid.</a:t>
          </a:r>
          <a:endParaRPr lang="en-US" sz="1400"/>
        </a:p>
        <a:p>
          <a:endParaRPr lang="en-US" sz="1400"/>
        </a:p>
        <a:p>
          <a:endParaRPr lang="en-US" sz="1400"/>
        </a:p>
        <a:p>
          <a:r>
            <a:rPr lang="en-US" sz="1400"/>
            <a:t># You only need to install once</a:t>
          </a:r>
        </a:p>
        <a:p>
          <a:r>
            <a:rPr lang="en-US" sz="1400"/>
            <a:t>install.packages("quantmod")</a:t>
          </a:r>
        </a:p>
        <a:p>
          <a:endParaRPr lang="en-US" sz="1400"/>
        </a:p>
        <a:p>
          <a:r>
            <a:rPr lang="en-US" sz="1400"/>
            <a:t>library(quantmod)</a:t>
          </a:r>
        </a:p>
        <a:p>
          <a:r>
            <a:rPr lang="en-US" sz="1400"/>
            <a:t>x = getSymbols('AAPL',auto.assign = F)[,6]</a:t>
          </a:r>
        </a:p>
        <a:p>
          <a:r>
            <a:rPr lang="en-US" sz="1400"/>
            <a:t>x = as.numeric(x)</a:t>
          </a:r>
        </a:p>
        <a:p>
          <a:endParaRPr lang="en-US" sz="1400">
            <a:solidFill>
              <a:sysClr val="windowText" lastClr="000000"/>
            </a:solidFill>
          </a:endParaRPr>
        </a:p>
        <a:p>
          <a:r>
            <a:rPr lang="en-US" sz="1400">
              <a:solidFill>
                <a:sysClr val="windowText" lastClr="000000"/>
              </a:solidFill>
            </a:rPr>
            <a:t>#</a:t>
          </a:r>
          <a:r>
            <a:rPr lang="en-US" sz="1400" baseline="0">
              <a:solidFill>
                <a:sysClr val="windowText" lastClr="000000"/>
              </a:solidFill>
            </a:rPr>
            <a:t> From previous question</a:t>
          </a:r>
        </a:p>
        <a:p>
          <a:r>
            <a:rPr lang="en-US" sz="1400">
              <a:solidFill>
                <a:sysClr val="windowText" lastClr="000000"/>
              </a:solidFill>
            </a:rPr>
            <a:t>rets1 = getReturns(x,1)</a:t>
          </a:r>
        </a:p>
        <a:p>
          <a:r>
            <a:rPr lang="en-US" sz="1400">
              <a:solidFill>
                <a:sysClr val="windowText" lastClr="000000"/>
              </a:solidFill>
            </a:rPr>
            <a:t>hist(rets1)</a:t>
          </a:r>
        </a:p>
        <a:p>
          <a:endParaRPr lang="en-US" sz="1400">
            <a:solidFill>
              <a:sysClr val="windowText" lastClr="000000"/>
            </a:solidFill>
          </a:endParaRPr>
        </a:p>
        <a:p>
          <a:r>
            <a:rPr lang="en-US" sz="1400">
              <a:solidFill>
                <a:sysClr val="windowText" lastClr="000000"/>
              </a:solidFill>
            </a:rPr>
            <a:t>xmean = mean(rets1)</a:t>
          </a:r>
        </a:p>
        <a:p>
          <a:r>
            <a:rPr lang="en-US" sz="1400">
              <a:solidFill>
                <a:sysClr val="windowText" lastClr="000000"/>
              </a:solidFill>
            </a:rPr>
            <a:t>xsd = sd(rets1)</a:t>
          </a:r>
        </a:p>
        <a:p>
          <a:r>
            <a:rPr lang="en-US" sz="1400">
              <a:solidFill>
                <a:sysClr val="windowText" lastClr="000000"/>
              </a:solidFill>
            </a:rPr>
            <a:t>rsims = rnorm(n,xmean,xsd)</a:t>
          </a:r>
        </a:p>
        <a:p>
          <a:r>
            <a:rPr lang="en-US" sz="1400">
              <a:solidFill>
                <a:sysClr val="windowText" lastClr="000000"/>
              </a:solidFill>
            </a:rPr>
            <a:t>hist(rsims)</a:t>
          </a:r>
        </a:p>
        <a:p>
          <a:endParaRPr lang="en-US" sz="1400">
            <a:solidFill>
              <a:sysClr val="windowText" lastClr="000000"/>
            </a:solidFill>
          </a:endParaRPr>
        </a:p>
        <a:p>
          <a:endParaRPr lang="en-US" sz="1400">
            <a:solidFill>
              <a:sysClr val="windowText" lastClr="000000"/>
            </a:solidFill>
          </a:endParaRPr>
        </a:p>
      </xdr:txBody>
    </xdr:sp>
    <xdr:clientData/>
  </xdr:twoCellAnchor>
  <xdr:twoCellAnchor>
    <xdr:from>
      <xdr:col>0</xdr:col>
      <xdr:colOff>812800</xdr:colOff>
      <xdr:row>16</xdr:row>
      <xdr:rowOff>12700</xdr:rowOff>
    </xdr:from>
    <xdr:to>
      <xdr:col>9</xdr:col>
      <xdr:colOff>63500</xdr:colOff>
      <xdr:row>31</xdr:row>
      <xdr:rowOff>152400</xdr:rowOff>
    </xdr:to>
    <xdr:sp macro="" textlink="">
      <xdr:nvSpPr>
        <xdr:cNvPr id="3" name="TextBox 2">
          <a:extLst>
            <a:ext uri="{FF2B5EF4-FFF2-40B4-BE49-F238E27FC236}">
              <a16:creationId xmlns:a16="http://schemas.microsoft.com/office/drawing/2014/main" id="{075825C4-FF7B-F546-B752-41A1A57F79F9}"/>
            </a:ext>
          </a:extLst>
        </xdr:cNvPr>
        <xdr:cNvSpPr txBox="1"/>
      </xdr:nvSpPr>
      <xdr:spPr>
        <a:xfrm>
          <a:off x="812800" y="5295900"/>
          <a:ext cx="6680200" cy="509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PlotReturns = function(r){</a:t>
          </a:r>
        </a:p>
        <a:p>
          <a:r>
            <a:rPr lang="en-US" sz="1400"/>
            <a:t>  n = length(r)</a:t>
          </a:r>
        </a:p>
        <a:p>
          <a:r>
            <a:rPr lang="en-US" sz="1400"/>
            <a:t>  xmean = mean(r)</a:t>
          </a:r>
        </a:p>
        <a:p>
          <a:r>
            <a:rPr lang="en-US" sz="1400"/>
            <a:t>  xsd = sd(r)</a:t>
          </a:r>
        </a:p>
        <a:p>
          <a:r>
            <a:rPr lang="en-US" sz="1400"/>
            <a:t>  rsim = rnorm(n,xmean,xsd)</a:t>
          </a:r>
        </a:p>
        <a:p>
          <a:r>
            <a:rPr lang="en-US" sz="1400"/>
            <a:t>  obj_hist = hist(r,breaks = 50)  </a:t>
          </a:r>
        </a:p>
        <a:p>
          <a:r>
            <a:rPr lang="en-US" sz="1400"/>
            <a:t>  hist(rsim,breaks = obj_hist$breaks,add = T,col = 'blue')  </a:t>
          </a:r>
        </a:p>
        <a:p>
          <a:r>
            <a:rPr lang="en-US" sz="1400"/>
            <a:t>  # Get the mean of r using mean()</a:t>
          </a:r>
        </a:p>
        <a:p>
          <a:r>
            <a:rPr lang="en-US" sz="1400"/>
            <a:t>  # Get the standard deviation of r using sd()</a:t>
          </a:r>
        </a:p>
        <a:p>
          <a:r>
            <a:rPr lang="en-US" sz="1400"/>
            <a:t>  # Get the length of r using length()</a:t>
          </a:r>
        </a:p>
        <a:p>
          <a:r>
            <a:rPr lang="en-US" sz="1400"/>
            <a:t>  # Simulate n normal random draws with the mean and sd of r:</a:t>
          </a:r>
        </a:p>
        <a:p>
          <a:r>
            <a:rPr lang="en-US" sz="1400"/>
            <a:t>  rsims = # use rnorm()</a:t>
          </a:r>
        </a:p>
        <a:p>
          <a:r>
            <a:rPr lang="en-US" sz="1400"/>
            <a:t>  # Create a histogram of r using hist:</a:t>
          </a:r>
        </a:p>
        <a:p>
          <a:r>
            <a:rPr lang="en-US" sz="1400"/>
            <a:t>  obj_hist = hist(r,breaks = 50)</a:t>
          </a:r>
        </a:p>
        <a:p>
          <a:r>
            <a:rPr lang="en-US" sz="1400"/>
            <a:t>  # Get the histogram object and use it to identify breaks</a:t>
          </a:r>
        </a:p>
        <a:p>
          <a:r>
            <a:rPr lang="en-US" sz="1400"/>
            <a:t>  breaks = obj_hist$breaks</a:t>
          </a:r>
        </a:p>
        <a:p>
          <a:r>
            <a:rPr lang="en-US" sz="1400"/>
            <a:t>  # Plot the second histogram on top of the first using the these args</a:t>
          </a:r>
        </a:p>
        <a:p>
          <a:r>
            <a:rPr lang="en-US" sz="1400"/>
            <a:t>  # add = TRUE</a:t>
          </a:r>
        </a:p>
        <a:p>
          <a:r>
            <a:rPr lang="en-US" sz="1400"/>
            <a:t>  # breaks = breaks</a:t>
          </a:r>
        </a:p>
        <a:p>
          <a:r>
            <a:rPr lang="en-US" sz="1400"/>
            <a:t>  # col = blue</a:t>
          </a:r>
        </a:p>
        <a:p>
          <a:r>
            <a:rPr lang="en-US" sz="1400"/>
            <a:t>  hist(rsims) #  Add arguments</a:t>
          </a:r>
        </a:p>
        <a:p>
          <a:r>
            <a:rPr lang="en-US" sz="1400"/>
            <a:t>}</a:t>
          </a:r>
        </a:p>
      </xdr:txBody>
    </xdr:sp>
    <xdr:clientData/>
  </xdr:twoCellAnchor>
  <xdr:twoCellAnchor editAs="oneCell">
    <xdr:from>
      <xdr:col>10</xdr:col>
      <xdr:colOff>0</xdr:colOff>
      <xdr:row>0</xdr:row>
      <xdr:rowOff>330199</xdr:rowOff>
    </xdr:from>
    <xdr:to>
      <xdr:col>18</xdr:col>
      <xdr:colOff>406400</xdr:colOff>
      <xdr:row>31</xdr:row>
      <xdr:rowOff>179136</xdr:rowOff>
    </xdr:to>
    <xdr:pic>
      <xdr:nvPicPr>
        <xdr:cNvPr id="4" name="Picture 3">
          <a:extLst>
            <a:ext uri="{FF2B5EF4-FFF2-40B4-BE49-F238E27FC236}">
              <a16:creationId xmlns:a16="http://schemas.microsoft.com/office/drawing/2014/main" id="{D8C5FC40-47B2-6141-828E-3EEB10213EBD}"/>
            </a:ext>
          </a:extLst>
        </xdr:cNvPr>
        <xdr:cNvPicPr>
          <a:picLocks noChangeAspect="1"/>
        </xdr:cNvPicPr>
      </xdr:nvPicPr>
      <xdr:blipFill>
        <a:blip xmlns:r="http://schemas.openxmlformats.org/officeDocument/2006/relationships" r:embed="rId1"/>
        <a:stretch>
          <a:fillRect/>
        </a:stretch>
      </xdr:blipFill>
      <xdr:spPr>
        <a:xfrm>
          <a:off x="8255000" y="330199"/>
          <a:ext cx="7010400" cy="1008513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9</xdr:col>
      <xdr:colOff>508000</xdr:colOff>
      <xdr:row>4</xdr:row>
      <xdr:rowOff>114300</xdr:rowOff>
    </xdr:from>
    <xdr:to>
      <xdr:col>17</xdr:col>
      <xdr:colOff>190500</xdr:colOff>
      <xdr:row>42</xdr:row>
      <xdr:rowOff>50800</xdr:rowOff>
    </xdr:to>
    <xdr:sp macro="" textlink="">
      <xdr:nvSpPr>
        <xdr:cNvPr id="3" name="TextBox 2">
          <a:extLst>
            <a:ext uri="{FF2B5EF4-FFF2-40B4-BE49-F238E27FC236}">
              <a16:creationId xmlns:a16="http://schemas.microsoft.com/office/drawing/2014/main" id="{DD8035B7-464D-3046-982C-712C7F22D284}"/>
            </a:ext>
          </a:extLst>
        </xdr:cNvPr>
        <xdr:cNvSpPr txBox="1"/>
      </xdr:nvSpPr>
      <xdr:spPr>
        <a:xfrm>
          <a:off x="8851900" y="927100"/>
          <a:ext cx="7302500" cy="778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prices_df &lt;- read_excel("C4RM_Class5.xlsx",</a:t>
          </a:r>
        </a:p>
        <a:p>
          <a:r>
            <a:rPr lang="en-US" sz="1400"/>
            <a:t>sheet = "qPVariance", range = "D11:H23",</a:t>
          </a:r>
        </a:p>
        <a:p>
          <a:r>
            <a:rPr lang="en-US" sz="1400"/>
            <a:t>col_names = FALSE)</a:t>
          </a:r>
        </a:p>
        <a:p>
          <a:endParaRPr lang="en-US" sz="1400"/>
        </a:p>
        <a:p>
          <a:r>
            <a:rPr lang="en-US" sz="1400"/>
            <a:t>weights_df &lt;- read_excel("C4RM_Class5.xlsx", </a:t>
          </a:r>
        </a:p>
        <a:p>
          <a:r>
            <a:rPr lang="en-US" sz="1400"/>
            <a:t>                sheet = "qPVariance",range = "C55:C59",</a:t>
          </a:r>
        </a:p>
        <a:p>
          <a:r>
            <a:rPr lang="en-US" sz="1400"/>
            <a:t>                col_names = FALSE)</a:t>
          </a:r>
        </a:p>
        <a:p>
          <a:endParaRPr lang="en-US" sz="1400"/>
        </a:p>
        <a:p>
          <a:r>
            <a:rPr lang="en-US" sz="1400"/>
            <a:t>Follow These Steps</a:t>
          </a:r>
          <a:r>
            <a:rPr lang="en-US" sz="1400" baseline="0"/>
            <a:t> to make the function getPortfolioVol</a:t>
          </a:r>
          <a:endParaRPr lang="en-US" sz="1400"/>
        </a:p>
        <a:p>
          <a:r>
            <a:rPr lang="en-US" sz="1400"/>
            <a:t>Read in the price histories</a:t>
          </a:r>
          <a:r>
            <a:rPr lang="en-US" sz="1400" baseline="0"/>
            <a:t> and portfolio weights using the code above.</a:t>
          </a:r>
          <a:endParaRPr lang="en-US" sz="1400"/>
        </a:p>
        <a:p>
          <a:r>
            <a:rPr lang="en-US" sz="1400">
              <a:solidFill>
                <a:srgbClr val="FF0000"/>
              </a:solidFill>
            </a:rPr>
            <a:t>Transform</a:t>
          </a:r>
          <a:r>
            <a:rPr lang="en-US" sz="1400" baseline="0">
              <a:solidFill>
                <a:srgbClr val="FF0000"/>
              </a:solidFill>
            </a:rPr>
            <a:t> the those data object into matrices using as.matrix()</a:t>
          </a:r>
          <a:endParaRPr lang="en-US" sz="1400">
            <a:solidFill>
              <a:srgbClr val="FF0000"/>
            </a:solidFill>
          </a:endParaRPr>
        </a:p>
        <a:p>
          <a:r>
            <a:rPr lang="en-US" sz="1400" baseline="0"/>
            <a:t>Calculate the covariance matrix of the returns using the cov() function.</a:t>
          </a:r>
        </a:p>
        <a:p>
          <a:r>
            <a:rPr lang="en-US" sz="1400" baseline="0"/>
            <a:t>Use matrix multiplication for these steps:</a:t>
          </a:r>
        </a:p>
        <a:p>
          <a:r>
            <a:rPr lang="en-US" sz="1400" baseline="0"/>
            <a:t>- Left multiply the covariance matrix by the vector of dollar values.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 Right multiply the result matrix by the vector of dollar values.</a:t>
          </a:r>
        </a:p>
        <a:p>
          <a:r>
            <a:rPr lang="en-US" sz="1400" baseline="0"/>
            <a:t>The resulting point value is the variance.</a:t>
          </a:r>
        </a:p>
        <a:p>
          <a:r>
            <a:rPr lang="en-US" sz="1400" baseline="0"/>
            <a:t>Take the square root of the variance to return the portfolio volatility.</a:t>
          </a:r>
        </a:p>
        <a:p>
          <a:endParaRPr lang="en-US" sz="1400" baseline="0"/>
        </a:p>
        <a:p>
          <a:endParaRPr lang="en-US" sz="1400" baseline="0"/>
        </a:p>
        <a:p>
          <a:endParaRPr lang="en-US" sz="1400" baseline="0"/>
        </a:p>
        <a:p>
          <a:r>
            <a:rPr lang="en-US" sz="1400" baseline="0"/>
            <a:t>getPortfolioVol = function(prices,weights){</a:t>
          </a:r>
        </a:p>
        <a:p>
          <a:r>
            <a:rPr lang="en-US" sz="1400" baseline="0"/>
            <a:t>  R = 1 # returns from price history</a:t>
          </a:r>
        </a:p>
        <a:p>
          <a:r>
            <a:rPr lang="en-US" sz="1400" baseline="0"/>
            <a:t>  covmat = 2 # covariance matrix of R</a:t>
          </a:r>
        </a:p>
        <a:p>
          <a:r>
            <a:rPr lang="en-US" sz="1400" baseline="0"/>
            <a:t>  pVariance = 3 # matrix calcs to get portfolio variance</a:t>
          </a:r>
        </a:p>
        <a:p>
          <a:r>
            <a:rPr lang="en-US" sz="1400" baseline="0"/>
            <a:t>  pvol = 4 # sqrt(pVariance)</a:t>
          </a:r>
        </a:p>
        <a:p>
          <a:r>
            <a:rPr lang="en-US" sz="1400" baseline="0"/>
            <a:t>  pvol = 5 # as.numeric(pvol)</a:t>
          </a:r>
        </a:p>
        <a:p>
          <a:r>
            <a:rPr lang="en-US" sz="1400" baseline="0"/>
            <a:t>  return(pvol)</a:t>
          </a:r>
        </a:p>
        <a:p>
          <a:r>
            <a:rPr lang="en-US" sz="1400" baseline="0"/>
            <a:t>}</a:t>
          </a:r>
        </a:p>
        <a:p>
          <a:endParaRPr lang="en-US" sz="1400" baseline="0"/>
        </a:p>
        <a:p>
          <a:r>
            <a:rPr lang="en-US" sz="1400" baseline="0"/>
            <a:t>Unit test</a:t>
          </a:r>
        </a:p>
        <a:p>
          <a:endParaRPr lang="en-US" sz="1400" baseline="0"/>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x = getPortfolioVol(prices,weights)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round(x, 4) = 0.0696</a:t>
          </a:r>
        </a:p>
        <a:p>
          <a:endParaRPr lang="en-US" sz="1400" baseline="0"/>
        </a:p>
        <a:p>
          <a:endParaRPr lang="en-US" sz="14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New%20-%20Spreadsheets%20-%20Lecture+Inclass%20prj%20XLS/RegressionAnalysis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d/Google%20Drive/iQRM/ClassFiles/iQRM_Class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gdin/2020/ColumbiaU/Review%20of%20Curriculum/Old%20-%20Spreadsheets%20-%20Lecture+Inclass%20prj%20XLS/Copy%20of%20iQRM_Class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djr2132/Downloads/Class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avidromoff/Google%20Drive/FRM/ClassSet/Class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Users/davidromoff/Google%20Drive/FRM/Fall17/FRMClass1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vidromoff/Google%20Drive/FRM/ClassSet/HW_Temp.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avidromoff/Google%20Drive/FRM/Fall17/FRMClass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Users/davidromoff/Google%20Drive/ERMM/ERMM_Fall17/ERMM_Spring17/Class4/LinearAlgrebr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Users/djr2132/Downloads/VaR.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davidromoff/Google%20Drive/FRM/Fall17/FRMClass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Users/davidromoff/Google%20Drive/FRM/Fall17/Subjects/Distribution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david/Google%20Drive/iQRM/ClassFiles/iQRM_Class6.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avid/Downloads/LinearAlgrebraTemp.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Users/david/Google%20Drive/iQRM/SubjectFiles/Probability_IQRM.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avidromoff/Google%20Drive/FRM/ClassSet/FixedIncome.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davidromoff/Google%20Drive/FRM/Class/FRM_Class5/FRM_2_Credit_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Users/davidromoff/Google%20Drive/FRM/Class/FRM_Class5/FRM_2_Credit_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david/Google%20Drive/FRM/ClassFiles/FRMClass1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david/Google%20Drive/iQRM/Old/iQRM_Class3_Worked.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david/Downloads/iQRMClass9_Question_AV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minology"/>
      <sheetName val="NormalEquations"/>
      <sheetName val="ExcelOutput"/>
      <sheetName val="DegreesOfFreedom"/>
      <sheetName val="QualityOfFit"/>
      <sheetName val="RSquareAdj"/>
      <sheetName val="FTest"/>
      <sheetName val="OrdinaryLeastSquares"/>
      <sheetName val="MaximumLikelihood"/>
    </sheetNames>
    <sheetDataSet>
      <sheetData sheetId="0" refreshError="1"/>
      <sheetData sheetId="1" refreshError="1"/>
      <sheetData sheetId="2">
        <row r="1">
          <cell r="C1">
            <v>-2</v>
          </cell>
        </row>
      </sheetData>
      <sheetData sheetId="3" refreshError="1"/>
      <sheetData sheetId="4">
        <row r="1">
          <cell r="C1">
            <v>-2</v>
          </cell>
        </row>
      </sheetData>
      <sheetData sheetId="5">
        <row r="6">
          <cell r="C6">
            <v>0.8</v>
          </cell>
        </row>
        <row r="7">
          <cell r="C7">
            <v>0.19999999999999996</v>
          </cell>
        </row>
        <row r="10">
          <cell r="C10">
            <v>1.0555555555555556</v>
          </cell>
        </row>
        <row r="11">
          <cell r="C11">
            <v>0.21111111111111108</v>
          </cell>
        </row>
      </sheetData>
      <sheetData sheetId="6" refreshError="1"/>
      <sheetData sheetId="7">
        <row r="3">
          <cell r="E3">
            <v>20</v>
          </cell>
        </row>
      </sheetData>
      <sheetData sheetId="8">
        <row r="3">
          <cell r="C3">
            <v>0.2888819048927293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TMat1"/>
      <sheetName val="TMat2"/>
      <sheetName val="TMat3"/>
      <sheetName val="Binomial"/>
      <sheetName val="Normal"/>
      <sheetName val="NextClass1_MeanVar"/>
      <sheetName val="NextClass2_CovCorr"/>
      <sheetName val="NextClass3_SkewKurt"/>
      <sheetName val="NextClass4_Videos"/>
      <sheetName val="PreWork4NextClass"/>
      <sheetName val="ClassWork"/>
      <sheetName val="1_Vote"/>
      <sheetName val="2_TMatrix"/>
      <sheetName val="3_TMatrix2"/>
      <sheetName val="4_ConditionalProbability"/>
      <sheetName val="5_DenomSwitch"/>
      <sheetName val="6_Normal"/>
      <sheetName val="7_Backtest"/>
      <sheetName val="8_LifeAnnuity"/>
      <sheetName val="FinalExamReview"/>
      <sheetName val="ClassPolicy"/>
      <sheetName val="Programming"/>
      <sheetName val="Programming_Data"/>
      <sheetName val="Programming_Answer_P"/>
    </sheetNames>
    <sheetDataSet>
      <sheetData sheetId="0" refreshError="1"/>
      <sheetData sheetId="1" refreshError="1"/>
      <sheetData sheetId="2" refreshError="1"/>
      <sheetData sheetId="3" refreshError="1"/>
      <sheetData sheetId="4">
        <row r="12">
          <cell r="C12">
            <v>10</v>
          </cell>
        </row>
        <row r="13">
          <cell r="C13">
            <v>0.02</v>
          </cell>
        </row>
        <row r="14">
          <cell r="C14">
            <v>3</v>
          </cell>
        </row>
      </sheetData>
      <sheetData sheetId="5" refreshError="1"/>
      <sheetData sheetId="6">
        <row r="24">
          <cell r="E24">
            <v>-2.0344842309874376</v>
          </cell>
        </row>
        <row r="25">
          <cell r="E25">
            <v>2.6710696453581235</v>
          </cell>
        </row>
        <row r="26">
          <cell r="E26">
            <v>4.7055538763455615</v>
          </cell>
        </row>
        <row r="30">
          <cell r="C30">
            <v>0.47283563207088219</v>
          </cell>
        </row>
        <row r="31">
          <cell r="C31">
            <v>0.45767178102260736</v>
          </cell>
        </row>
        <row r="32">
          <cell r="C32">
            <v>0.42492062610286929</v>
          </cell>
        </row>
        <row r="33">
          <cell r="C33">
            <v>0.59889153009821006</v>
          </cell>
        </row>
        <row r="34">
          <cell r="C34">
            <v>-0.53177593704778414</v>
          </cell>
        </row>
        <row r="35">
          <cell r="C35">
            <v>-1.0923730126346645</v>
          </cell>
        </row>
        <row r="36">
          <cell r="C36">
            <v>-1.5032931355800621</v>
          </cell>
        </row>
        <row r="37">
          <cell r="C37">
            <v>1.5847145107069514</v>
          </cell>
        </row>
        <row r="38">
          <cell r="C38">
            <v>-1.0653967582348218</v>
          </cell>
        </row>
        <row r="39">
          <cell r="C39">
            <v>-0.41124559773468478</v>
          </cell>
        </row>
        <row r="40">
          <cell r="C40">
            <v>-3.1141255841770681E-2</v>
          </cell>
        </row>
        <row r="41">
          <cell r="C41">
            <v>1.2468143389598696</v>
          </cell>
        </row>
        <row r="42">
          <cell r="C42">
            <v>0.13044182619797937</v>
          </cell>
        </row>
        <row r="43">
          <cell r="C43">
            <v>0.59193078372161201</v>
          </cell>
        </row>
        <row r="44">
          <cell r="C44">
            <v>0.82333603760006313</v>
          </cell>
        </row>
        <row r="45">
          <cell r="C45">
            <v>0.65275066245239</v>
          </cell>
        </row>
        <row r="46">
          <cell r="C46">
            <v>-1.3299123879368187</v>
          </cell>
        </row>
        <row r="47">
          <cell r="C47">
            <v>1.8144389682637543</v>
          </cell>
        </row>
        <row r="48">
          <cell r="C48">
            <v>0.18357809747018158</v>
          </cell>
        </row>
        <row r="49">
          <cell r="C49">
            <v>1.3548288082437756</v>
          </cell>
        </row>
        <row r="50">
          <cell r="C50">
            <v>0.96000378303928868</v>
          </cell>
        </row>
        <row r="51">
          <cell r="C51">
            <v>-0.75251590001080337</v>
          </cell>
        </row>
        <row r="52">
          <cell r="C52">
            <v>-0.54280595514466867</v>
          </cell>
        </row>
        <row r="53">
          <cell r="C53">
            <v>1.4450781934897143</v>
          </cell>
        </row>
        <row r="54">
          <cell r="C54">
            <v>-1.3103661952828956</v>
          </cell>
        </row>
        <row r="55">
          <cell r="C55">
            <v>0.86453510799169753</v>
          </cell>
        </row>
        <row r="56">
          <cell r="C56">
            <v>0.54063492010443293</v>
          </cell>
        </row>
        <row r="57">
          <cell r="C57">
            <v>-1.1926173327716567</v>
          </cell>
        </row>
        <row r="58">
          <cell r="C58">
            <v>-2.0344842309874376</v>
          </cell>
        </row>
        <row r="59">
          <cell r="C59">
            <v>1.7299667033107016</v>
          </cell>
        </row>
        <row r="60">
          <cell r="C60">
            <v>1.5877550893721093</v>
          </cell>
        </row>
        <row r="61">
          <cell r="C61">
            <v>0.65950770253534019</v>
          </cell>
        </row>
        <row r="62">
          <cell r="C62">
            <v>0.97540989122619604</v>
          </cell>
        </row>
        <row r="63">
          <cell r="C63">
            <v>0.36092288473141043</v>
          </cell>
        </row>
        <row r="64">
          <cell r="C64">
            <v>1.8562365796243729</v>
          </cell>
        </row>
        <row r="65">
          <cell r="C65">
            <v>-0.20913258218132988</v>
          </cell>
        </row>
        <row r="66">
          <cell r="C66">
            <v>-0.43135032447355126</v>
          </cell>
        </row>
        <row r="67">
          <cell r="C67">
            <v>-0.50537849528565904</v>
          </cell>
        </row>
        <row r="68">
          <cell r="C68">
            <v>1.2005463935897949</v>
          </cell>
        </row>
        <row r="69">
          <cell r="C69">
            <v>-0.95292427154916037</v>
          </cell>
        </row>
        <row r="70">
          <cell r="C70">
            <v>-1.489300177748593</v>
          </cell>
        </row>
        <row r="71">
          <cell r="C71">
            <v>1.3569249544412405</v>
          </cell>
        </row>
        <row r="72">
          <cell r="C72">
            <v>-3.4339261951630076E-2</v>
          </cell>
        </row>
        <row r="73">
          <cell r="C73">
            <v>0.47242793486658613</v>
          </cell>
        </row>
        <row r="74">
          <cell r="C74">
            <v>-0.20616730719777968</v>
          </cell>
        </row>
        <row r="75">
          <cell r="C75">
            <v>-0.1241253327308736</v>
          </cell>
        </row>
        <row r="76">
          <cell r="C76">
            <v>-0.15797703340739311</v>
          </cell>
        </row>
        <row r="77">
          <cell r="C77">
            <v>0.7834064814089936</v>
          </cell>
        </row>
        <row r="78">
          <cell r="C78">
            <v>-0.31403473645401986</v>
          </cell>
        </row>
        <row r="79">
          <cell r="C79">
            <v>-1.0892091579210856</v>
          </cell>
        </row>
        <row r="80">
          <cell r="C80">
            <v>-0.14229621061692244</v>
          </cell>
        </row>
        <row r="81">
          <cell r="C81">
            <v>-0.95498011758643009</v>
          </cell>
        </row>
        <row r="82">
          <cell r="C82">
            <v>2.4325997984353718</v>
          </cell>
        </row>
        <row r="83">
          <cell r="C83">
            <v>-0.24005877903367401</v>
          </cell>
        </row>
        <row r="84">
          <cell r="C84">
            <v>-0.54140727804528221</v>
          </cell>
        </row>
        <row r="85">
          <cell r="C85">
            <v>0.71219161995211278</v>
          </cell>
        </row>
        <row r="86">
          <cell r="C86">
            <v>0.48682362643606775</v>
          </cell>
        </row>
        <row r="87">
          <cell r="C87">
            <v>0.41460686137681257</v>
          </cell>
        </row>
        <row r="88">
          <cell r="C88">
            <v>1.002966196417018</v>
          </cell>
        </row>
        <row r="89">
          <cell r="C89">
            <v>0.54243255375052368</v>
          </cell>
        </row>
        <row r="90">
          <cell r="C90">
            <v>-1.8689342043077717</v>
          </cell>
        </row>
        <row r="91">
          <cell r="C91">
            <v>-0.1275510652267782</v>
          </cell>
        </row>
        <row r="92">
          <cell r="C92">
            <v>0.36656834921990267</v>
          </cell>
        </row>
        <row r="93">
          <cell r="C93">
            <v>0.1959142079947935</v>
          </cell>
        </row>
        <row r="94">
          <cell r="C94">
            <v>0.1633818377141269</v>
          </cell>
        </row>
        <row r="95">
          <cell r="C95">
            <v>2.6710696453581235</v>
          </cell>
        </row>
        <row r="96">
          <cell r="C96">
            <v>-0.42429971649028647</v>
          </cell>
        </row>
        <row r="97">
          <cell r="C97">
            <v>-0.61637830092325185</v>
          </cell>
        </row>
        <row r="98">
          <cell r="C98">
            <v>-1.2467608733272906</v>
          </cell>
        </row>
        <row r="99">
          <cell r="C99">
            <v>-1.2420790016593952</v>
          </cell>
        </row>
        <row r="100">
          <cell r="C100">
            <v>0.61925278950750406</v>
          </cell>
        </row>
        <row r="101">
          <cell r="C101">
            <v>0.20992154625570031</v>
          </cell>
        </row>
        <row r="102">
          <cell r="C102">
            <v>0.43154151978882149</v>
          </cell>
        </row>
        <row r="103">
          <cell r="C103">
            <v>-0.61942148444040201</v>
          </cell>
        </row>
        <row r="104">
          <cell r="C104">
            <v>0.31298184561513664</v>
          </cell>
        </row>
        <row r="105">
          <cell r="C105">
            <v>-1.3293756011157096</v>
          </cell>
        </row>
        <row r="106">
          <cell r="C106">
            <v>-0.71328480340091105</v>
          </cell>
        </row>
        <row r="107">
          <cell r="C107">
            <v>1.3924790675406515</v>
          </cell>
        </row>
        <row r="108">
          <cell r="C108">
            <v>1.1826914188463862</v>
          </cell>
        </row>
        <row r="109">
          <cell r="C109">
            <v>1.4342383981022007</v>
          </cell>
        </row>
        <row r="110">
          <cell r="C110">
            <v>0.78543422003077046</v>
          </cell>
        </row>
        <row r="111">
          <cell r="C111">
            <v>-1.0870596324040505</v>
          </cell>
        </row>
        <row r="112">
          <cell r="C112">
            <v>0.63325128160473498</v>
          </cell>
        </row>
        <row r="113">
          <cell r="C113">
            <v>0.77787386482362986</v>
          </cell>
        </row>
        <row r="114">
          <cell r="C114">
            <v>0.24837890304058732</v>
          </cell>
        </row>
        <row r="115">
          <cell r="C115">
            <v>0.80752026146839906</v>
          </cell>
        </row>
        <row r="116">
          <cell r="C116">
            <v>0.74478903054676848</v>
          </cell>
        </row>
        <row r="117">
          <cell r="C117">
            <v>-1.1491720845402209</v>
          </cell>
        </row>
        <row r="118">
          <cell r="C118">
            <v>0.42896914696081034</v>
          </cell>
        </row>
        <row r="119">
          <cell r="C119">
            <v>-0.597892993359188</v>
          </cell>
        </row>
        <row r="120">
          <cell r="C120">
            <v>0.88781240410706486</v>
          </cell>
        </row>
        <row r="121">
          <cell r="C121">
            <v>1.4220282396798032</v>
          </cell>
        </row>
        <row r="122">
          <cell r="C122">
            <v>1.5429318688961562</v>
          </cell>
        </row>
        <row r="123">
          <cell r="C123">
            <v>0.34104768407371333</v>
          </cell>
        </row>
        <row r="124">
          <cell r="C124">
            <v>0.99699934548788016</v>
          </cell>
        </row>
        <row r="125">
          <cell r="C125">
            <v>-1.509506598426565</v>
          </cell>
        </row>
        <row r="126">
          <cell r="C126">
            <v>-1.7004043615721947</v>
          </cell>
        </row>
        <row r="127">
          <cell r="C127">
            <v>0.36438233854416907</v>
          </cell>
        </row>
        <row r="128">
          <cell r="C128">
            <v>-0.68071196946934187</v>
          </cell>
        </row>
        <row r="129">
          <cell r="C129">
            <v>-1.4717164307075286</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Derivatives"/>
      <sheetName val="SumRule"/>
      <sheetName val="ProductRule"/>
      <sheetName val="ChainRule"/>
      <sheetName val="PowerRule"/>
      <sheetName val="Minimization1"/>
      <sheetName val="Minimization2"/>
      <sheetName val="Minimization3"/>
      <sheetName val="MaximumLikelihood"/>
      <sheetName val="Prework4NextClass"/>
      <sheetName val="Drills"/>
      <sheetName val="ClassWork"/>
      <sheetName val="1_Derivatives"/>
      <sheetName val="2_Bond_WeightedCF"/>
      <sheetName val="3_Duration"/>
      <sheetName val="4_Sensitivity"/>
      <sheetName val="5_Elasticity"/>
      <sheetName val="6_OptimalHedge"/>
      <sheetName val="7_TaylorSeries"/>
      <sheetName val="8_MLE"/>
      <sheetName val="9_DurationTable"/>
      <sheetName val="FinalExamReview"/>
      <sheetName val="ClassPolicy"/>
    </sheetNames>
    <sheetDataSet>
      <sheetData sheetId="0"/>
      <sheetData sheetId="1"/>
      <sheetData sheetId="2"/>
      <sheetData sheetId="3">
        <row r="12">
          <cell r="C12">
            <v>4</v>
          </cell>
        </row>
        <row r="13">
          <cell r="C13">
            <v>7</v>
          </cell>
        </row>
        <row r="14">
          <cell r="C14">
            <v>28</v>
          </cell>
        </row>
        <row r="15">
          <cell r="C15">
            <v>0.1</v>
          </cell>
        </row>
        <row r="16">
          <cell r="C16">
            <v>37.268000000000008</v>
          </cell>
        </row>
        <row r="20">
          <cell r="C20">
            <v>4.8400000000000007</v>
          </cell>
          <cell r="D20">
            <v>7.7000000000000011</v>
          </cell>
        </row>
      </sheetData>
      <sheetData sheetId="4"/>
      <sheetData sheetId="5"/>
      <sheetData sheetId="6"/>
      <sheetData sheetId="7">
        <row r="3">
          <cell r="B3">
            <v>-10</v>
          </cell>
        </row>
      </sheetData>
      <sheetData sheetId="8">
        <row r="2">
          <cell r="S2">
            <v>-3</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7"/>
      <sheetName val="Summary"/>
      <sheetName val="Loans"/>
      <sheetName val="DelinquencyTransition"/>
      <sheetName val="ExporeInf"/>
      <sheetName val="Spread2PD"/>
      <sheetName val="CDS"/>
      <sheetName val="CreditRiskMitigation"/>
      <sheetName val="Liquidity1"/>
      <sheetName val="Discussion1"/>
      <sheetName val="Discussion2"/>
      <sheetName val="Discussion3"/>
    </sheetNames>
    <sheetDataSet>
      <sheetData sheetId="0"/>
      <sheetData sheetId="1"/>
      <sheetData sheetId="2"/>
      <sheetData sheetId="3"/>
      <sheetData sheetId="4">
        <row r="3">
          <cell r="C3">
            <v>1</v>
          </cell>
          <cell r="D3">
            <v>0</v>
          </cell>
          <cell r="E3">
            <v>0</v>
          </cell>
          <cell r="F3">
            <v>0</v>
          </cell>
          <cell r="G3">
            <v>0</v>
          </cell>
          <cell r="H3">
            <v>0</v>
          </cell>
        </row>
        <row r="4">
          <cell r="C4">
            <v>0.2</v>
          </cell>
          <cell r="D4">
            <v>0.7</v>
          </cell>
          <cell r="E4">
            <v>0.05</v>
          </cell>
          <cell r="F4">
            <v>0.05</v>
          </cell>
          <cell r="G4">
            <v>0</v>
          </cell>
          <cell r="H4">
            <v>0</v>
          </cell>
        </row>
        <row r="5">
          <cell r="C5">
            <v>0.1</v>
          </cell>
          <cell r="D5">
            <v>0.2</v>
          </cell>
          <cell r="E5">
            <v>0.6</v>
          </cell>
          <cell r="F5">
            <v>0.05</v>
          </cell>
          <cell r="G5">
            <v>0.05</v>
          </cell>
          <cell r="H5">
            <v>0</v>
          </cell>
        </row>
        <row r="6">
          <cell r="C6">
            <v>0.1</v>
          </cell>
          <cell r="D6">
            <v>0</v>
          </cell>
          <cell r="E6">
            <v>0</v>
          </cell>
          <cell r="F6">
            <v>0.6</v>
          </cell>
          <cell r="G6">
            <v>0.3</v>
          </cell>
          <cell r="H6">
            <v>0</v>
          </cell>
        </row>
        <row r="7">
          <cell r="C7">
            <v>0.05</v>
          </cell>
          <cell r="D7">
            <v>0</v>
          </cell>
          <cell r="E7">
            <v>0</v>
          </cell>
          <cell r="F7">
            <v>0</v>
          </cell>
          <cell r="G7">
            <v>0.55000000000000004</v>
          </cell>
          <cell r="H7">
            <v>0.4</v>
          </cell>
        </row>
        <row r="8">
          <cell r="C8">
            <v>0</v>
          </cell>
          <cell r="D8">
            <v>0</v>
          </cell>
          <cell r="E8">
            <v>0</v>
          </cell>
          <cell r="F8">
            <v>0</v>
          </cell>
          <cell r="G8">
            <v>0</v>
          </cell>
          <cell r="H8">
            <v>1</v>
          </cell>
        </row>
        <row r="12">
          <cell r="C12">
            <v>1</v>
          </cell>
          <cell r="D12">
            <v>0</v>
          </cell>
          <cell r="E12">
            <v>0</v>
          </cell>
          <cell r="F12">
            <v>0</v>
          </cell>
          <cell r="G12">
            <v>0</v>
          </cell>
          <cell r="H12">
            <v>0</v>
          </cell>
        </row>
        <row r="13">
          <cell r="C13">
            <v>0.67101876562500007</v>
          </cell>
          <cell r="D13">
            <v>0.14815299999999992</v>
          </cell>
          <cell r="E13">
            <v>3.8272000000000007E-2</v>
          </cell>
          <cell r="F13">
            <v>4.4510249999999994E-2</v>
          </cell>
          <cell r="G13">
            <v>4.3085859375E-2</v>
          </cell>
          <cell r="H13">
            <v>5.4960124999999999E-2</v>
          </cell>
        </row>
        <row r="14">
          <cell r="C14">
            <v>0.52224385937499984</v>
          </cell>
          <cell r="D14">
            <v>0.15308799999999997</v>
          </cell>
          <cell r="E14">
            <v>7.1609000000000006E-2</v>
          </cell>
          <cell r="F14">
            <v>5.0748500000000009E-2</v>
          </cell>
          <cell r="G14">
            <v>6.2223765624999997E-2</v>
          </cell>
          <cell r="H14">
            <v>0.140086875</v>
          </cell>
        </row>
        <row r="15">
          <cell r="C15">
            <v>0.30513109374999997</v>
          </cell>
          <cell r="D15">
            <v>0</v>
          </cell>
          <cell r="E15">
            <v>0</v>
          </cell>
          <cell r="F15">
            <v>4.6655999999999996E-2</v>
          </cell>
          <cell r="G15">
            <v>0.11385215625</v>
          </cell>
          <cell r="H15">
            <v>0.53436074999999994</v>
          </cell>
        </row>
        <row r="16">
          <cell r="C16">
            <v>0.10803548437500002</v>
          </cell>
          <cell r="D16">
            <v>0</v>
          </cell>
          <cell r="E16">
            <v>0</v>
          </cell>
          <cell r="F16">
            <v>0</v>
          </cell>
          <cell r="G16">
            <v>2.7680640625000016E-2</v>
          </cell>
          <cell r="H16">
            <v>0.86428387500000015</v>
          </cell>
        </row>
        <row r="17">
          <cell r="C17">
            <v>0</v>
          </cell>
          <cell r="D17">
            <v>0</v>
          </cell>
          <cell r="E17">
            <v>0</v>
          </cell>
          <cell r="F17">
            <v>0</v>
          </cell>
          <cell r="G17">
            <v>0</v>
          </cell>
          <cell r="H17">
            <v>1</v>
          </cell>
        </row>
        <row r="21">
          <cell r="C21">
            <v>1</v>
          </cell>
          <cell r="D21">
            <v>0</v>
          </cell>
          <cell r="E21">
            <v>0</v>
          </cell>
          <cell r="F21">
            <v>0</v>
          </cell>
          <cell r="G21">
            <v>0</v>
          </cell>
          <cell r="H21">
            <v>0</v>
          </cell>
        </row>
        <row r="22">
          <cell r="C22">
            <v>0.84342114600735374</v>
          </cell>
          <cell r="D22">
            <v>1.0352896953204995E-5</v>
          </cell>
          <cell r="E22">
            <v>3.1992182250593712E-6</v>
          </cell>
          <cell r="F22">
            <v>4.1876328384128526E-6</v>
          </cell>
          <cell r="G22">
            <v>6.6857073184685395E-6</v>
          </cell>
          <cell r="H22">
            <v>0.156554428537311</v>
          </cell>
        </row>
        <row r="23">
          <cell r="C23">
            <v>0.72725641449500444</v>
          </cell>
          <cell r="D23">
            <v>1.2796872900237485E-5</v>
          </cell>
          <cell r="E23">
            <v>3.9544605030862563E-6</v>
          </cell>
          <cell r="F23">
            <v>5.1760474517663339E-6</v>
          </cell>
          <cell r="G23">
            <v>8.2632168401722577E-6</v>
          </cell>
          <cell r="H23">
            <v>0.27271339490730012</v>
          </cell>
        </row>
        <row r="24">
          <cell r="C24">
            <v>0.33333333254637681</v>
          </cell>
          <cell r="D24">
            <v>0</v>
          </cell>
          <cell r="E24">
            <v>0</v>
          </cell>
          <cell r="F24">
            <v>8.0204967233062296E-10</v>
          </cell>
          <cell r="G24">
            <v>4.6764599586037787E-9</v>
          </cell>
          <cell r="H24">
            <v>0.66666666197511359</v>
          </cell>
        </row>
        <row r="25">
          <cell r="C25">
            <v>0.11111111110859562</v>
          </cell>
          <cell r="D25">
            <v>0</v>
          </cell>
          <cell r="E25">
            <v>0</v>
          </cell>
          <cell r="F25">
            <v>0</v>
          </cell>
          <cell r="G25">
            <v>2.2639679229993673E-11</v>
          </cell>
          <cell r="H25">
            <v>0.88888888886876494</v>
          </cell>
        </row>
        <row r="26">
          <cell r="C26">
            <v>0</v>
          </cell>
          <cell r="D26">
            <v>0</v>
          </cell>
          <cell r="E26">
            <v>0</v>
          </cell>
          <cell r="F26">
            <v>0</v>
          </cell>
          <cell r="G26">
            <v>0</v>
          </cell>
          <cell r="H26">
            <v>1</v>
          </cell>
        </row>
        <row r="29">
          <cell r="C29">
            <v>10000</v>
          </cell>
          <cell r="D29">
            <v>10000</v>
          </cell>
          <cell r="E29">
            <v>10000</v>
          </cell>
          <cell r="F29">
            <v>10000</v>
          </cell>
          <cell r="G29">
            <v>0</v>
          </cell>
          <cell r="H29">
            <v>0</v>
          </cell>
        </row>
      </sheetData>
      <sheetData sheetId="5">
        <row r="16">
          <cell r="C16">
            <v>8.7526935082926656</v>
          </cell>
        </row>
        <row r="20">
          <cell r="F20">
            <v>0.97530991202833262</v>
          </cell>
        </row>
        <row r="21">
          <cell r="F21">
            <v>0.95122942450071402</v>
          </cell>
        </row>
        <row r="22">
          <cell r="F22">
            <v>0.92774348632855286</v>
          </cell>
        </row>
        <row r="23">
          <cell r="F23">
            <v>0.90483741803595952</v>
          </cell>
        </row>
        <row r="24">
          <cell r="F24">
            <v>0.88249690258459546</v>
          </cell>
        </row>
        <row r="25">
          <cell r="F25">
            <v>0.86070797642505781</v>
          </cell>
        </row>
        <row r="26">
          <cell r="F26">
            <v>0.83945702076920736</v>
          </cell>
        </row>
        <row r="27">
          <cell r="F27">
            <v>0.81873075307798182</v>
          </cell>
        </row>
        <row r="28">
          <cell r="F28">
            <v>0.79851621875937706</v>
          </cell>
        </row>
        <row r="29">
          <cell r="F29">
            <v>0.77880078307140488</v>
          </cell>
        </row>
        <row r="40">
          <cell r="B40">
            <v>0.5</v>
          </cell>
          <cell r="C40">
            <v>106.72870921346704</v>
          </cell>
          <cell r="D40">
            <v>40</v>
          </cell>
          <cell r="F40">
            <v>0.97530991202833262</v>
          </cell>
        </row>
        <row r="41">
          <cell r="B41">
            <v>1.5</v>
          </cell>
          <cell r="C41">
            <v>105.97104849893799</v>
          </cell>
          <cell r="D41">
            <v>40</v>
          </cell>
          <cell r="F41">
            <v>0.92774348632855286</v>
          </cell>
        </row>
        <row r="42">
          <cell r="B42">
            <v>2.5</v>
          </cell>
          <cell r="C42">
            <v>105.17454168889401</v>
          </cell>
          <cell r="D42">
            <v>40</v>
          </cell>
          <cell r="F42">
            <v>0.88249690258459546</v>
          </cell>
        </row>
        <row r="43">
          <cell r="B43">
            <v>3.5</v>
          </cell>
          <cell r="C43">
            <v>104.33719710142807</v>
          </cell>
          <cell r="D43">
            <v>40</v>
          </cell>
          <cell r="F43">
            <v>0.83945702076920736</v>
          </cell>
        </row>
        <row r="44">
          <cell r="B44">
            <v>4.5</v>
          </cell>
          <cell r="C44">
            <v>103.45692093891826</v>
          </cell>
          <cell r="D44">
            <v>40</v>
          </cell>
          <cell r="F44">
            <v>0.79851621875937706</v>
          </cell>
        </row>
        <row r="45">
          <cell r="G45">
            <v>288.4814055773889</v>
          </cell>
        </row>
      </sheetData>
      <sheetData sheetId="6">
        <row r="7">
          <cell r="B7">
            <v>0.02</v>
          </cell>
          <cell r="C7">
            <v>0.05</v>
          </cell>
        </row>
        <row r="11">
          <cell r="C11">
            <v>0.98019867330675525</v>
          </cell>
          <cell r="E11">
            <v>0.95122942450071402</v>
          </cell>
        </row>
        <row r="12">
          <cell r="C12">
            <v>0.96078943915232318</v>
          </cell>
          <cell r="E12">
            <v>0.90483741803595952</v>
          </cell>
        </row>
        <row r="13">
          <cell r="C13">
            <v>0.94176453358424872</v>
          </cell>
          <cell r="E13">
            <v>0.86070797642505781</v>
          </cell>
        </row>
        <row r="14">
          <cell r="C14">
            <v>0.92311634638663576</v>
          </cell>
          <cell r="E14">
            <v>0.81873075307798182</v>
          </cell>
        </row>
        <row r="15">
          <cell r="C15">
            <v>0.90483741803595952</v>
          </cell>
          <cell r="E15">
            <v>0.77880078307140488</v>
          </cell>
        </row>
        <row r="21">
          <cell r="B21">
            <v>0.5</v>
          </cell>
          <cell r="C21">
            <v>1.9801326693244747E-2</v>
          </cell>
          <cell r="E21">
            <v>1.1880796015946849E-2</v>
          </cell>
          <cell r="F21">
            <v>0.97530991202833262</v>
          </cell>
          <cell r="I21">
            <v>9.9006633466223737E-3</v>
          </cell>
          <cell r="J21">
            <v>9.6562150976164038E-3</v>
          </cell>
        </row>
        <row r="22">
          <cell r="B22">
            <v>1.5</v>
          </cell>
          <cell r="C22">
            <v>1.9409234154432076E-2</v>
          </cell>
          <cell r="E22">
            <v>1.1645540492659244E-2</v>
          </cell>
          <cell r="F22">
            <v>0.92774348632855286</v>
          </cell>
          <cell r="I22">
            <v>9.7046170772160378E-3</v>
          </cell>
          <cell r="J22">
            <v>9.0033952807000179E-3</v>
          </cell>
        </row>
        <row r="23">
          <cell r="B23">
            <v>2.5</v>
          </cell>
          <cell r="C23">
            <v>1.9024905568074457E-2</v>
          </cell>
          <cell r="E23">
            <v>1.1414943340844674E-2</v>
          </cell>
          <cell r="F23">
            <v>0.88249690258459546</v>
          </cell>
          <cell r="I23">
            <v>9.5124527840372286E-3</v>
          </cell>
          <cell r="J23">
            <v>8.3947101178950666E-3</v>
          </cell>
        </row>
        <row r="24">
          <cell r="B24">
            <v>3.5</v>
          </cell>
          <cell r="C24">
            <v>1.8648187197612964E-2</v>
          </cell>
          <cell r="E24">
            <v>1.1188912318567779E-2</v>
          </cell>
          <cell r="F24">
            <v>0.83945702076920736</v>
          </cell>
          <cell r="I24">
            <v>9.3240935988064821E-3</v>
          </cell>
          <cell r="J24">
            <v>7.8271758338273271E-3</v>
          </cell>
        </row>
        <row r="25">
          <cell r="B25">
            <v>4.5</v>
          </cell>
          <cell r="C25">
            <v>1.8278928350676238E-2</v>
          </cell>
          <cell r="E25">
            <v>1.0967357010405743E-2</v>
          </cell>
          <cell r="F25">
            <v>0.79851621875937706</v>
          </cell>
          <cell r="I25">
            <v>9.1394641753381189E-3</v>
          </cell>
          <cell r="J25">
            <v>7.2980103747777832E-3</v>
          </cell>
        </row>
      </sheetData>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Intro1"/>
      <sheetName val="Day1"/>
      <sheetName val="Day2"/>
      <sheetName val="Themes"/>
      <sheetName val="Excel"/>
      <sheetName val="C0"/>
      <sheetName val="C1"/>
      <sheetName val="VaR0"/>
      <sheetName val="VaR1"/>
      <sheetName val="Class6"/>
    </sheetNames>
    <sheetDataSet>
      <sheetData sheetId="0" refreshError="1"/>
      <sheetData sheetId="1" refreshError="1"/>
      <sheetData sheetId="2" refreshError="1"/>
      <sheetData sheetId="3" refreshError="1"/>
      <sheetData sheetId="4" refreshError="1"/>
      <sheetData sheetId="5">
        <row r="10">
          <cell r="C10">
            <v>0.30509841009160843</v>
          </cell>
        </row>
      </sheetData>
      <sheetData sheetId="6" refreshError="1"/>
      <sheetData sheetId="7" refreshError="1"/>
      <sheetData sheetId="8"/>
      <sheetData sheetId="9">
        <row r="17">
          <cell r="H17">
            <v>-0.1166666666666667</v>
          </cell>
        </row>
      </sheetData>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quidity_VaR"/>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onsHW"/>
      <sheetName val="fxHW"/>
      <sheetName val="VaR_HW_Q1"/>
      <sheetName val="VaR_HW_Q2"/>
      <sheetName val="VaR_HW_2.4"/>
      <sheetName val="VaR_HW_1"/>
      <sheetName val="VaR_HW_2"/>
      <sheetName val="HW6"/>
      <sheetName val="Date0"/>
      <sheetName val="Date1"/>
      <sheetName val="Date2"/>
      <sheetName val="Date0Check1"/>
      <sheetName val="Date0Check2"/>
      <sheetName val="4.2"/>
      <sheetName val="4.3"/>
      <sheetName val="4.4"/>
    </sheetNames>
    <sheetDataSet>
      <sheetData sheetId="0">
        <row r="2">
          <cell r="C2">
            <v>67</v>
          </cell>
        </row>
        <row r="12">
          <cell r="C12">
            <v>0.38595880367242197</v>
          </cell>
          <cell r="D12">
            <v>0.58659004994372632</v>
          </cell>
          <cell r="E12">
            <v>0.37550388277557334</v>
          </cell>
        </row>
        <row r="13">
          <cell r="C13">
            <v>0.3121138317415072</v>
          </cell>
          <cell r="D13">
            <v>0.5111143422154043</v>
          </cell>
          <cell r="E13">
            <v>0.18107379394568301</v>
          </cell>
        </row>
        <row r="14">
          <cell r="C14">
            <v>0.61404119632757803</v>
          </cell>
          <cell r="D14">
            <v>0.41340995005627368</v>
          </cell>
          <cell r="E14">
            <v>0.62449611722442666</v>
          </cell>
        </row>
        <row r="15">
          <cell r="C15">
            <v>0.6878861682584928</v>
          </cell>
          <cell r="D15">
            <v>0.48888565778459575</v>
          </cell>
          <cell r="E15">
            <v>0.81892620605431699</v>
          </cell>
        </row>
        <row r="17">
          <cell r="C17">
            <v>65.837699789559906</v>
          </cell>
          <cell r="D17">
            <v>775</v>
          </cell>
          <cell r="E17">
            <v>237</v>
          </cell>
        </row>
        <row r="18">
          <cell r="C18">
            <v>71.176742801849741</v>
          </cell>
          <cell r="D18">
            <v>756.96607190143357</v>
          </cell>
          <cell r="E18">
            <v>341.35846920991639</v>
          </cell>
        </row>
        <row r="20">
          <cell r="C20">
            <v>3.1953939205575459</v>
          </cell>
          <cell r="D20">
            <v>67.711072787108264</v>
          </cell>
          <cell r="E20">
            <v>27.183347102480703</v>
          </cell>
        </row>
        <row r="25">
          <cell r="C25">
            <v>3000000</v>
          </cell>
          <cell r="D25">
            <v>1000000</v>
          </cell>
          <cell r="E25">
            <v>5000000</v>
          </cell>
        </row>
        <row r="26">
          <cell r="C26">
            <v>44776.119402985074</v>
          </cell>
          <cell r="D26">
            <v>1290.3225806451612</v>
          </cell>
          <cell r="E26">
            <v>21097.04641350211</v>
          </cell>
        </row>
      </sheetData>
      <sheetData sheetId="1">
        <row r="3">
          <cell r="F3">
            <v>1.385</v>
          </cell>
          <cell r="G3">
            <v>121.9</v>
          </cell>
          <cell r="H3">
            <v>18.899999999999999</v>
          </cell>
        </row>
        <row r="4">
          <cell r="F4">
            <v>1.15E-2</v>
          </cell>
          <cell r="G4">
            <v>-7.0000000000000001E-3</v>
          </cell>
          <cell r="H4">
            <v>-1.2999999999999999E-3</v>
          </cell>
        </row>
        <row r="5">
          <cell r="F5">
            <v>5.0000000000000001E-3</v>
          </cell>
          <cell r="G5">
            <v>1.1000000000000001E-3</v>
          </cell>
          <cell r="H5">
            <v>3.85E-2</v>
          </cell>
        </row>
      </sheetData>
      <sheetData sheetId="2"/>
      <sheetData sheetId="3"/>
      <sheetData sheetId="4"/>
      <sheetData sheetId="5">
        <row r="6">
          <cell r="C6">
            <v>1.0699999999999999E-2</v>
          </cell>
        </row>
      </sheetData>
      <sheetData sheetId="6"/>
      <sheetData sheetId="7"/>
      <sheetData sheetId="8"/>
      <sheetData sheetId="9"/>
      <sheetData sheetId="10"/>
      <sheetData sheetId="11">
        <row r="4">
          <cell r="H4">
            <v>24</v>
          </cell>
        </row>
      </sheetData>
      <sheetData sheetId="12">
        <row r="4">
          <cell r="E4">
            <v>5.0000000000000001E-3</v>
          </cell>
        </row>
      </sheetData>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4"/>
      <sheetName val="Options0"/>
      <sheetName val="Options1"/>
      <sheetName val="Options2"/>
      <sheetName val="Futures"/>
      <sheetName val="Swaps"/>
      <sheetName val="OptimalHedging"/>
      <sheetName val="QuizBank4"/>
      <sheetName val="O_Material"/>
      <sheetName val="O_Discussion"/>
    </sheetNames>
    <sheetDataSet>
      <sheetData sheetId="0"/>
      <sheetData sheetId="1"/>
      <sheetData sheetId="2"/>
      <sheetData sheetId="3">
        <row r="6">
          <cell r="C6">
            <v>2.1837080457267475</v>
          </cell>
        </row>
        <row r="7">
          <cell r="C7">
            <v>-0.18370804572674748</v>
          </cell>
        </row>
      </sheetData>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rtfolioVaRExample"/>
      <sheetName val="MatrixMult_CovCorr"/>
      <sheetName val="MatrixMult_Credit"/>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2000000</v>
          </cell>
        </row>
        <row r="7">
          <cell r="C7">
            <v>0.03</v>
          </cell>
        </row>
        <row r="8">
          <cell r="C8">
            <v>0.04</v>
          </cell>
        </row>
      </sheetData>
      <sheetData sheetId="15"/>
      <sheetData sheetId="16"/>
      <sheetData sheetId="17"/>
      <sheetData sheetId="18"/>
      <sheetData sheetId="19" refreshError="1"/>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correl0"/>
      <sheetName val="correl1"/>
      <sheetName val="VaR0"/>
      <sheetName val="VaR1"/>
      <sheetName val="VaR_HW_Q1"/>
      <sheetName val="VaR_HW_Q2"/>
      <sheetName val="VaR2"/>
      <sheetName val="TailVaR"/>
      <sheetName val="VaR3"/>
      <sheetName val="VaR4"/>
      <sheetName val="VaR_HW3.4_Q"/>
      <sheetName val="Remember"/>
    </sheetNames>
    <sheetDataSet>
      <sheetData sheetId="0" refreshError="1"/>
      <sheetData sheetId="1" refreshError="1"/>
      <sheetData sheetId="2" refreshError="1"/>
      <sheetData sheetId="3" refreshError="1"/>
      <sheetData sheetId="4" refreshError="1">
        <row r="19">
          <cell r="H19">
            <v>-3.6363636363636376E-2</v>
          </cell>
          <cell r="I19">
            <v>3.1335242827992341E-2</v>
          </cell>
        </row>
        <row r="20">
          <cell r="H20">
            <v>3.4482758620689724E-2</v>
          </cell>
          <cell r="I20">
            <v>0.12128623626514207</v>
          </cell>
        </row>
        <row r="21">
          <cell r="H21">
            <v>-3.6363636363636376E-2</v>
          </cell>
          <cell r="I21">
            <v>2.2031614313908373E-2</v>
          </cell>
        </row>
        <row r="22">
          <cell r="H22">
            <v>-3.3898305084745783E-2</v>
          </cell>
          <cell r="I22">
            <v>-2.5675764418118051E-2</v>
          </cell>
        </row>
        <row r="23">
          <cell r="H23">
            <v>1.6666666666666607E-2</v>
          </cell>
          <cell r="I23">
            <v>-7.5025118620616255E-2</v>
          </cell>
        </row>
        <row r="24">
          <cell r="H24">
            <v>-5.6603773584905648E-2</v>
          </cell>
          <cell r="I24">
            <v>-6.2420982023724307E-2</v>
          </cell>
        </row>
        <row r="25">
          <cell r="H25">
            <v>-3.6363636363636376E-2</v>
          </cell>
          <cell r="I25">
            <v>-5.5685967450180833E-2</v>
          </cell>
        </row>
        <row r="26">
          <cell r="H26">
            <v>-6.6666666666666652E-2</v>
          </cell>
          <cell r="I26">
            <v>-0.10040284713631382</v>
          </cell>
        </row>
        <row r="27">
          <cell r="H27">
            <v>-3.6363636363636376E-2</v>
          </cell>
          <cell r="I27">
            <v>-5.5035114848648821E-2</v>
          </cell>
        </row>
        <row r="28">
          <cell r="H28">
            <v>-3.6363636363636376E-2</v>
          </cell>
          <cell r="I28">
            <v>-0.10472641732678739</v>
          </cell>
        </row>
        <row r="29">
          <cell r="H29">
            <v>6.0000000000000053E-2</v>
          </cell>
          <cell r="I29">
            <v>-4.3244955322382816E-2</v>
          </cell>
        </row>
        <row r="30">
          <cell r="H30">
            <v>1.8867924528301883E-2</v>
          </cell>
          <cell r="I30">
            <v>-2.9018639508895817E-2</v>
          </cell>
        </row>
        <row r="31">
          <cell r="H31">
            <v>0.1132075471698113</v>
          </cell>
          <cell r="I31">
            <v>-0.1220388993124347</v>
          </cell>
        </row>
        <row r="32">
          <cell r="H32">
            <v>-0.15517241379310343</v>
          </cell>
          <cell r="I32">
            <v>-3.5998974342412358E-2</v>
          </cell>
        </row>
        <row r="33">
          <cell r="H33">
            <v>0.1132075471698113</v>
          </cell>
          <cell r="I33">
            <v>-2.492329130908108E-2</v>
          </cell>
        </row>
        <row r="34">
          <cell r="H34">
            <v>0.1132075471698113</v>
          </cell>
          <cell r="I34">
            <v>9.0856185499100378E-2</v>
          </cell>
        </row>
        <row r="35">
          <cell r="H35">
            <v>-1.8867924528301883E-2</v>
          </cell>
          <cell r="I35">
            <v>-0.10132539430611255</v>
          </cell>
        </row>
        <row r="36">
          <cell r="H36">
            <v>-6.6666666666666652E-2</v>
          </cell>
          <cell r="I36">
            <v>1.4340235648464459E-2</v>
          </cell>
        </row>
        <row r="37">
          <cell r="H37">
            <v>-0.15517241379310343</v>
          </cell>
          <cell r="I37">
            <v>7.2441938262545148E-3</v>
          </cell>
        </row>
        <row r="38">
          <cell r="H38">
            <v>-1.7857142857142905E-2</v>
          </cell>
          <cell r="I38">
            <v>0.10641768332767668</v>
          </cell>
        </row>
        <row r="39">
          <cell r="H39">
            <v>1.8867924528301883E-2</v>
          </cell>
          <cell r="I39">
            <v>7.4319714351455582E-2</v>
          </cell>
        </row>
      </sheetData>
      <sheetData sheetId="5" refreshError="1"/>
      <sheetData sheetId="6" refreshError="1"/>
      <sheetData sheetId="7" refreshError="1"/>
      <sheetData sheetId="8" refreshError="1"/>
      <sheetData sheetId="9" refreshError="1">
        <row r="6">
          <cell r="D6">
            <v>195</v>
          </cell>
          <cell r="E6">
            <v>227</v>
          </cell>
          <cell r="F6">
            <v>163</v>
          </cell>
          <cell r="G6">
            <v>20</v>
          </cell>
          <cell r="H6">
            <v>123</v>
          </cell>
        </row>
        <row r="43">
          <cell r="D43">
            <v>1.0999712113250716E-2</v>
          </cell>
          <cell r="E43">
            <v>1.0819140096616491E-2</v>
          </cell>
          <cell r="F43">
            <v>8.5042098208072958E-3</v>
          </cell>
          <cell r="G43">
            <v>1.7608708595784714E-3</v>
          </cell>
          <cell r="H43">
            <v>3.4293779776673043E-3</v>
          </cell>
        </row>
        <row r="44">
          <cell r="D44">
            <v>1.0819140096616491E-2</v>
          </cell>
          <cell r="E44">
            <v>1.123772887415129E-2</v>
          </cell>
          <cell r="F44">
            <v>1.0477348259320375E-2</v>
          </cell>
          <cell r="G44">
            <v>1.724420975308462E-3</v>
          </cell>
          <cell r="H44">
            <v>4.1941999689102385E-3</v>
          </cell>
        </row>
        <row r="45">
          <cell r="D45">
            <v>8.5042098208072958E-3</v>
          </cell>
          <cell r="E45">
            <v>1.0477348259320375E-2</v>
          </cell>
          <cell r="F45">
            <v>3.7241292673771638E-2</v>
          </cell>
          <cell r="G45">
            <v>4.1878852934225594E-3</v>
          </cell>
          <cell r="H45">
            <v>9.2891308174304094E-3</v>
          </cell>
        </row>
        <row r="46">
          <cell r="D46">
            <v>1.7608708595784714E-3</v>
          </cell>
          <cell r="E46">
            <v>1.724420975308462E-3</v>
          </cell>
          <cell r="F46">
            <v>4.1878852934225594E-3</v>
          </cell>
          <cell r="G46">
            <v>3.5675601391822981E-3</v>
          </cell>
          <cell r="H46">
            <v>-2.3968930140343772E-3</v>
          </cell>
        </row>
        <row r="47">
          <cell r="D47">
            <v>3.4293779776673043E-3</v>
          </cell>
          <cell r="E47">
            <v>4.1941999689102385E-3</v>
          </cell>
          <cell r="F47">
            <v>9.2891308174304094E-3</v>
          </cell>
          <cell r="G47">
            <v>-2.3968930140343772E-3</v>
          </cell>
          <cell r="H47">
            <v>1.0240970047855456E-2</v>
          </cell>
        </row>
        <row r="50">
          <cell r="D50">
            <v>31199.840863311452</v>
          </cell>
          <cell r="E50">
            <v>36319.814748572819</v>
          </cell>
          <cell r="F50">
            <v>19546.590790347815</v>
          </cell>
          <cell r="G50">
            <v>115.67353996275003</v>
          </cell>
          <cell r="H50">
            <v>29499.762787886888</v>
          </cell>
        </row>
        <row r="52">
          <cell r="D52">
            <v>116681.68273008172</v>
          </cell>
        </row>
        <row r="55">
          <cell r="C55">
            <v>0.26739279151026346</v>
          </cell>
        </row>
        <row r="56">
          <cell r="C56">
            <v>0.31127263421964002</v>
          </cell>
        </row>
        <row r="57">
          <cell r="C57">
            <v>0.16752064534040617</v>
          </cell>
        </row>
        <row r="58">
          <cell r="C58">
            <v>9.9135988834113896E-4</v>
          </cell>
        </row>
        <row r="59">
          <cell r="C59">
            <v>0.2528225690413492</v>
          </cell>
        </row>
        <row r="61">
          <cell r="D61">
            <v>9.1433944000212947E-3</v>
          </cell>
        </row>
      </sheetData>
      <sheetData sheetId="10" refreshError="1"/>
      <sheetData sheetId="11" refreshError="1"/>
      <sheetData sheetId="1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3"/>
      <sheetName val="Objectives3"/>
      <sheetName val="FX_Intro"/>
      <sheetName val="CoveredInterestParity"/>
      <sheetName val="FXQuotation"/>
      <sheetName val="QuizBank"/>
      <sheetName val="Homework"/>
      <sheetName val="O_Material"/>
      <sheetName val="O_Discussion"/>
    </sheetNames>
    <sheetDataSet>
      <sheetData sheetId="0"/>
      <sheetData sheetId="1"/>
      <sheetData sheetId="2">
        <row r="65">
          <cell r="C65">
            <v>2</v>
          </cell>
        </row>
        <row r="66">
          <cell r="C66">
            <v>0.08</v>
          </cell>
        </row>
        <row r="67">
          <cell r="C67">
            <v>0.04</v>
          </cell>
        </row>
        <row r="68">
          <cell r="C68">
            <v>2.0769230769230771</v>
          </cell>
        </row>
      </sheetData>
      <sheetData sheetId="3"/>
      <sheetData sheetId="4"/>
      <sheetData sheetId="5"/>
      <sheetData sheetId="6"/>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entralLimitTheorem"/>
      <sheetName val="Fn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Normal"/>
      <sheetName val="Normal_Excel"/>
      <sheetName val="Intuition1"/>
      <sheetName val="Intuition2"/>
      <sheetName val="Intuition3"/>
      <sheetName val="Methods1"/>
      <sheetName val="Methods2"/>
      <sheetName val="Calcs_Mean1"/>
      <sheetName val="Calcs_Mean2"/>
      <sheetName val="Calcs_MeanDiff"/>
      <sheetName val="Calcs_VarianceDiff"/>
      <sheetName val="NextClass"/>
      <sheetName val="PreWork4NextClass"/>
      <sheetName val="Drills"/>
      <sheetName val="ClassWork"/>
      <sheetName val="1_Stats"/>
      <sheetName val="2_MeanSigmaKnown"/>
      <sheetName val="3_MeanSigmaUnknown"/>
      <sheetName val="4_TwoMeans"/>
      <sheetName val="5_BacktestMean"/>
      <sheetName val="FinalExamReview"/>
      <sheetName val="ClassPolicy"/>
      <sheetName val="Programming"/>
      <sheetName val="ProgrammingAnswer_R"/>
      <sheetName val="1_MeanSigmaKnown"/>
      <sheetName val="2_MeanSigmaUnknown"/>
      <sheetName val="3_TwoMeans"/>
      <sheetName val="4_BacktestMean"/>
      <sheetName val="4_Backtest"/>
    </sheetNames>
    <sheetDataSet>
      <sheetData sheetId="0"/>
      <sheetData sheetId="1"/>
      <sheetData sheetId="2"/>
      <sheetData sheetId="3"/>
      <sheetData sheetId="4"/>
      <sheetData sheetId="5"/>
      <sheetData sheetId="6"/>
      <sheetData sheetId="7"/>
      <sheetData sheetId="8">
        <row r="21">
          <cell r="O21">
            <v>2</v>
          </cell>
        </row>
        <row r="29">
          <cell r="O29">
            <v>-9.3105936164507597</v>
          </cell>
        </row>
      </sheetData>
      <sheetData sheetId="9">
        <row r="10">
          <cell r="C10">
            <v>71.222704059275372</v>
          </cell>
          <cell r="K10">
            <v>0</v>
          </cell>
        </row>
        <row r="11">
          <cell r="C11">
            <v>69.592590560721447</v>
          </cell>
          <cell r="K11">
            <v>0</v>
          </cell>
        </row>
        <row r="12">
          <cell r="C12">
            <v>69.171701116206393</v>
          </cell>
          <cell r="K12">
            <v>0</v>
          </cell>
        </row>
        <row r="13">
          <cell r="C13">
            <v>69.886811841441983</v>
          </cell>
          <cell r="K13">
            <v>0</v>
          </cell>
        </row>
        <row r="14">
          <cell r="C14">
            <v>72.095059632317273</v>
          </cell>
          <cell r="K14">
            <v>3</v>
          </cell>
        </row>
        <row r="15">
          <cell r="C15">
            <v>68.71442093827325</v>
          </cell>
          <cell r="K15">
            <v>6</v>
          </cell>
        </row>
        <row r="16">
          <cell r="C16">
            <v>67.511488956444168</v>
          </cell>
          <cell r="K16">
            <v>8</v>
          </cell>
        </row>
        <row r="17">
          <cell r="C17">
            <v>67.80390447486333</v>
          </cell>
          <cell r="K17">
            <v>10</v>
          </cell>
        </row>
        <row r="18">
          <cell r="C18">
            <v>69.245440893422384</v>
          </cell>
          <cell r="K18">
            <v>10</v>
          </cell>
        </row>
        <row r="19">
          <cell r="C19">
            <v>67.486969775791792</v>
          </cell>
          <cell r="K19">
            <v>13</v>
          </cell>
        </row>
        <row r="20">
          <cell r="C20">
            <v>65.726288352833677</v>
          </cell>
          <cell r="K20">
            <v>16</v>
          </cell>
          <cell r="O20">
            <v>68.19602794463934</v>
          </cell>
        </row>
        <row r="21">
          <cell r="C21">
            <v>66.018996336968542</v>
          </cell>
          <cell r="K21">
            <v>12</v>
          </cell>
        </row>
        <row r="22">
          <cell r="C22">
            <v>73.909318116793344</v>
          </cell>
          <cell r="K22">
            <v>11</v>
          </cell>
        </row>
        <row r="23">
          <cell r="C23">
            <v>69.811447220932024</v>
          </cell>
          <cell r="K23">
            <v>6</v>
          </cell>
          <cell r="O23">
            <v>70</v>
          </cell>
        </row>
        <row r="24">
          <cell r="C24">
            <v>68.704207627980921</v>
          </cell>
          <cell r="K24">
            <v>3</v>
          </cell>
        </row>
        <row r="25">
          <cell r="C25">
            <v>71.577904534604286</v>
          </cell>
          <cell r="K25">
            <v>1</v>
          </cell>
        </row>
        <row r="26">
          <cell r="C26">
            <v>68.987160667245945</v>
          </cell>
          <cell r="K26">
            <v>0</v>
          </cell>
        </row>
        <row r="27">
          <cell r="C27">
            <v>68.139407647556311</v>
          </cell>
          <cell r="K27">
            <v>0</v>
          </cell>
        </row>
        <row r="28">
          <cell r="C28">
            <v>68.263303535487012</v>
          </cell>
          <cell r="K28">
            <v>1</v>
          </cell>
          <cell r="O28">
            <v>0.18827338580548053</v>
          </cell>
        </row>
        <row r="29">
          <cell r="C29">
            <v>69.298964805666813</v>
          </cell>
          <cell r="K29">
            <v>0</v>
          </cell>
        </row>
        <row r="30">
          <cell r="C30">
            <v>69.539151316452831</v>
          </cell>
          <cell r="K30">
            <v>0</v>
          </cell>
        </row>
        <row r="31">
          <cell r="C31">
            <v>69.88118428502932</v>
          </cell>
        </row>
        <row r="32">
          <cell r="C32">
            <v>67.756769947600134</v>
          </cell>
        </row>
        <row r="33">
          <cell r="C33">
            <v>66.376308331312686</v>
          </cell>
        </row>
        <row r="34">
          <cell r="C34">
            <v>68.517908635291761</v>
          </cell>
        </row>
        <row r="35">
          <cell r="C35">
            <v>67.176335799544432</v>
          </cell>
        </row>
        <row r="36">
          <cell r="C36">
            <v>70.415547610037279</v>
          </cell>
        </row>
        <row r="37">
          <cell r="C37">
            <v>66.641133397163529</v>
          </cell>
        </row>
        <row r="38">
          <cell r="C38">
            <v>65.412760760643977</v>
          </cell>
        </row>
        <row r="39">
          <cell r="C39">
            <v>66.032863657633825</v>
          </cell>
        </row>
        <row r="40">
          <cell r="C40">
            <v>66.062225895065012</v>
          </cell>
        </row>
        <row r="41">
          <cell r="C41">
            <v>68.982952489547841</v>
          </cell>
        </row>
        <row r="42">
          <cell r="C42">
            <v>66.974239665427405</v>
          </cell>
        </row>
        <row r="43">
          <cell r="C43">
            <v>68.853158106914321</v>
          </cell>
        </row>
        <row r="44">
          <cell r="C44">
            <v>70.432995512140366</v>
          </cell>
        </row>
        <row r="45">
          <cell r="C45">
            <v>69.579299462652926</v>
          </cell>
        </row>
        <row r="46">
          <cell r="C46">
            <v>69.64297816342922</v>
          </cell>
        </row>
        <row r="47">
          <cell r="C47">
            <v>66.128478998692785</v>
          </cell>
        </row>
        <row r="48">
          <cell r="C48">
            <v>67.088795754199452</v>
          </cell>
        </row>
        <row r="49">
          <cell r="C49">
            <v>68.5509594973812</v>
          </cell>
        </row>
        <row r="50">
          <cell r="C50">
            <v>68.857253603534062</v>
          </cell>
        </row>
        <row r="51">
          <cell r="C51">
            <v>68.908110446552669</v>
          </cell>
        </row>
        <row r="52">
          <cell r="C52">
            <v>66.659441774501317</v>
          </cell>
        </row>
        <row r="53">
          <cell r="C53">
            <v>70.888747042962166</v>
          </cell>
        </row>
        <row r="54">
          <cell r="C54">
            <v>66.662217014214619</v>
          </cell>
        </row>
        <row r="55">
          <cell r="C55">
            <v>69.443545321587251</v>
          </cell>
        </row>
        <row r="56">
          <cell r="C56">
            <v>65.317310019833698</v>
          </cell>
        </row>
        <row r="57">
          <cell r="C57">
            <v>70.070652963575014</v>
          </cell>
        </row>
        <row r="58">
          <cell r="C58">
            <v>68.066303419346966</v>
          </cell>
        </row>
        <row r="59">
          <cell r="C59">
            <v>69.705626880851014</v>
          </cell>
        </row>
        <row r="60">
          <cell r="C60">
            <v>70.166874042397652</v>
          </cell>
        </row>
        <row r="61">
          <cell r="C61">
            <v>71.117242640941711</v>
          </cell>
        </row>
        <row r="62">
          <cell r="C62">
            <v>68.437067932602758</v>
          </cell>
        </row>
        <row r="63">
          <cell r="C63">
            <v>68.539947100113963</v>
          </cell>
        </row>
        <row r="64">
          <cell r="C64">
            <v>64.188656827572402</v>
          </cell>
        </row>
        <row r="65">
          <cell r="C65">
            <v>69.955064984293955</v>
          </cell>
        </row>
        <row r="66">
          <cell r="C66">
            <v>66.746719582985932</v>
          </cell>
        </row>
        <row r="67">
          <cell r="C67">
            <v>67.590767916782511</v>
          </cell>
        </row>
        <row r="68">
          <cell r="C68">
            <v>67.0026153944589</v>
          </cell>
        </row>
        <row r="69">
          <cell r="C69">
            <v>68.89727318447936</v>
          </cell>
        </row>
        <row r="70">
          <cell r="C70">
            <v>66.240799836049845</v>
          </cell>
        </row>
        <row r="71">
          <cell r="C71">
            <v>67.622123312215663</v>
          </cell>
        </row>
        <row r="72">
          <cell r="C72">
            <v>68.011594143719293</v>
          </cell>
        </row>
        <row r="73">
          <cell r="C73">
            <v>65.079552318153816</v>
          </cell>
        </row>
        <row r="74">
          <cell r="C74">
            <v>68.191617814212336</v>
          </cell>
        </row>
        <row r="75">
          <cell r="C75">
            <v>65.453393107574044</v>
          </cell>
        </row>
        <row r="76">
          <cell r="C76">
            <v>64.701590959544774</v>
          </cell>
        </row>
        <row r="77">
          <cell r="C77">
            <v>65.032657870426192</v>
          </cell>
        </row>
        <row r="78">
          <cell r="C78">
            <v>66.866136438790662</v>
          </cell>
        </row>
        <row r="79">
          <cell r="C79">
            <v>69.058517012006291</v>
          </cell>
        </row>
        <row r="80">
          <cell r="C80">
            <v>66.402213707115507</v>
          </cell>
        </row>
        <row r="81">
          <cell r="C81">
            <v>69.997040942469823</v>
          </cell>
        </row>
        <row r="82">
          <cell r="C82">
            <v>66.216952837834071</v>
          </cell>
        </row>
        <row r="83">
          <cell r="C83">
            <v>67.730371627898421</v>
          </cell>
        </row>
        <row r="84">
          <cell r="C84">
            <v>69.666251154459914</v>
          </cell>
        </row>
        <row r="85">
          <cell r="C85">
            <v>68.990161299691067</v>
          </cell>
        </row>
        <row r="86">
          <cell r="C86">
            <v>70.885113562671862</v>
          </cell>
        </row>
        <row r="87">
          <cell r="C87">
            <v>68.837941179053828</v>
          </cell>
        </row>
        <row r="88">
          <cell r="C88">
            <v>68.161072368310286</v>
          </cell>
        </row>
        <row r="89">
          <cell r="C89">
            <v>65.674508989197008</v>
          </cell>
        </row>
        <row r="90">
          <cell r="C90">
            <v>69.051450571206871</v>
          </cell>
        </row>
        <row r="91">
          <cell r="C91">
            <v>68.288231788470611</v>
          </cell>
        </row>
        <row r="92">
          <cell r="C92">
            <v>68.896238533554296</v>
          </cell>
        </row>
        <row r="93">
          <cell r="C93">
            <v>66.266741537612248</v>
          </cell>
        </row>
        <row r="94">
          <cell r="C94">
            <v>70.588099195452173</v>
          </cell>
        </row>
        <row r="95">
          <cell r="C95">
            <v>70.215376294783667</v>
          </cell>
        </row>
        <row r="96">
          <cell r="C96">
            <v>65.616312664691804</v>
          </cell>
        </row>
        <row r="97">
          <cell r="C97">
            <v>70.611090333534975</v>
          </cell>
        </row>
        <row r="98">
          <cell r="C98">
            <v>70.218142748306263</v>
          </cell>
        </row>
        <row r="99">
          <cell r="C99">
            <v>64.316476310303443</v>
          </cell>
        </row>
        <row r="100">
          <cell r="C100">
            <v>65.948657745899951</v>
          </cell>
        </row>
        <row r="101">
          <cell r="C101">
            <v>68.000040590588611</v>
          </cell>
        </row>
        <row r="102">
          <cell r="C102">
            <v>69.482252970993812</v>
          </cell>
        </row>
        <row r="103">
          <cell r="C103">
            <v>69.735017836342777</v>
          </cell>
        </row>
        <row r="104">
          <cell r="C104">
            <v>67.081667923554122</v>
          </cell>
        </row>
        <row r="105">
          <cell r="C105">
            <v>68.546256125289673</v>
          </cell>
        </row>
        <row r="106">
          <cell r="C106">
            <v>67.412833594648333</v>
          </cell>
        </row>
        <row r="107">
          <cell r="C107">
            <v>67.088240140800323</v>
          </cell>
        </row>
        <row r="108">
          <cell r="C108">
            <v>68.094912132938745</v>
          </cell>
        </row>
        <row r="109">
          <cell r="C109">
            <v>64.889568468993559</v>
          </cell>
        </row>
      </sheetData>
      <sheetData sheetId="10">
        <row r="10">
          <cell r="C10">
            <v>69.636713419029206</v>
          </cell>
          <cell r="D10">
            <v>71.955870295235684</v>
          </cell>
        </row>
        <row r="11">
          <cell r="C11">
            <v>65.448684903785278</v>
          </cell>
          <cell r="D11">
            <v>72.088168016484488</v>
          </cell>
        </row>
        <row r="12">
          <cell r="C12">
            <v>67.422541587634299</v>
          </cell>
          <cell r="D12">
            <v>68.067804641860945</v>
          </cell>
        </row>
        <row r="13">
          <cell r="C13">
            <v>66.906068567438254</v>
          </cell>
          <cell r="D13">
            <v>68.191420112242369</v>
          </cell>
        </row>
        <row r="14">
          <cell r="C14">
            <v>68.08116991283147</v>
          </cell>
          <cell r="D14">
            <v>71.673141413412054</v>
          </cell>
        </row>
        <row r="15">
          <cell r="C15">
            <v>67.165125888370923</v>
          </cell>
          <cell r="D15">
            <v>72.509843575402215</v>
          </cell>
        </row>
        <row r="16">
          <cell r="C16">
            <v>67.997528895991138</v>
          </cell>
          <cell r="D16">
            <v>68.712852920465977</v>
          </cell>
        </row>
        <row r="17">
          <cell r="C17">
            <v>70.973398062336472</v>
          </cell>
          <cell r="D17">
            <v>68.738266259630151</v>
          </cell>
        </row>
        <row r="18">
          <cell r="C18">
            <v>68.848521927352749</v>
          </cell>
          <cell r="D18">
            <v>68.924825931662909</v>
          </cell>
        </row>
        <row r="19">
          <cell r="C19">
            <v>67.107323107390741</v>
          </cell>
          <cell r="D19">
            <v>70.760681367788152</v>
          </cell>
          <cell r="R19">
            <v>100</v>
          </cell>
        </row>
        <row r="20">
          <cell r="C20">
            <v>68.28516501091508</v>
          </cell>
          <cell r="D20">
            <v>70.844641725898441</v>
          </cell>
          <cell r="R20">
            <v>100</v>
          </cell>
        </row>
        <row r="21">
          <cell r="C21">
            <v>70.28446793343609</v>
          </cell>
          <cell r="D21">
            <v>68.291389524484401</v>
          </cell>
          <cell r="R21">
            <v>68.212317190546059</v>
          </cell>
        </row>
        <row r="22">
          <cell r="C22">
            <v>67.254486584130376</v>
          </cell>
          <cell r="D22">
            <v>71.643187497462023</v>
          </cell>
          <cell r="R22">
            <v>70.032144729678777</v>
          </cell>
        </row>
        <row r="23">
          <cell r="C23">
            <v>67.190102095930484</v>
          </cell>
          <cell r="D23">
            <v>68.996403457563034</v>
          </cell>
        </row>
        <row r="24">
          <cell r="C24">
            <v>67.604041046576739</v>
          </cell>
          <cell r="D24">
            <v>71.776296026494322</v>
          </cell>
        </row>
        <row r="25">
          <cell r="C25">
            <v>68.404322937460506</v>
          </cell>
          <cell r="D25">
            <v>68.444236626911902</v>
          </cell>
        </row>
        <row r="26">
          <cell r="C26">
            <v>68.368738773103871</v>
          </cell>
          <cell r="D26">
            <v>70.424356413421947</v>
          </cell>
        </row>
        <row r="27">
          <cell r="C27">
            <v>69.38439199690707</v>
          </cell>
          <cell r="D27">
            <v>70.427871668169843</v>
          </cell>
        </row>
        <row r="28">
          <cell r="C28">
            <v>65.861911573963383</v>
          </cell>
          <cell r="D28">
            <v>68.602071185152468</v>
          </cell>
        </row>
        <row r="29">
          <cell r="C29">
            <v>67.135236061381008</v>
          </cell>
          <cell r="D29">
            <v>68.293519831591041</v>
          </cell>
        </row>
        <row r="30">
          <cell r="C30">
            <v>69.385537582639202</v>
          </cell>
          <cell r="D30">
            <v>69.495629008158218</v>
          </cell>
        </row>
        <row r="31">
          <cell r="C31">
            <v>70.458100367462819</v>
          </cell>
          <cell r="D31">
            <v>71.968776397777489</v>
          </cell>
        </row>
        <row r="32">
          <cell r="C32">
            <v>66.527056179799743</v>
          </cell>
          <cell r="D32">
            <v>67.635410735970382</v>
          </cell>
        </row>
        <row r="33">
          <cell r="C33">
            <v>66.384631972484456</v>
          </cell>
          <cell r="D33">
            <v>68.262198258011495</v>
          </cell>
        </row>
        <row r="34">
          <cell r="C34">
            <v>72.185439467946992</v>
          </cell>
          <cell r="D34">
            <v>69.490289461608256</v>
          </cell>
        </row>
        <row r="35">
          <cell r="C35">
            <v>68.26063364495937</v>
          </cell>
          <cell r="D35">
            <v>72.044669722299076</v>
          </cell>
        </row>
        <row r="36">
          <cell r="C36">
            <v>67.759109276605287</v>
          </cell>
          <cell r="D36">
            <v>71.770089503712214</v>
          </cell>
        </row>
        <row r="37">
          <cell r="C37">
            <v>70.530729781092248</v>
          </cell>
          <cell r="D37">
            <v>67.441963663222737</v>
          </cell>
        </row>
        <row r="38">
          <cell r="C38">
            <v>66.773496982972446</v>
          </cell>
          <cell r="D38">
            <v>68.283639247621778</v>
          </cell>
        </row>
        <row r="39">
          <cell r="C39">
            <v>66.089240229389233</v>
          </cell>
          <cell r="D39">
            <v>69.295789280070849</v>
          </cell>
        </row>
        <row r="40">
          <cell r="C40">
            <v>73.553545521118735</v>
          </cell>
          <cell r="D40">
            <v>69.787189658683687</v>
          </cell>
        </row>
        <row r="41">
          <cell r="C41">
            <v>71.319151506755787</v>
          </cell>
          <cell r="D41">
            <v>68.845875044689691</v>
          </cell>
        </row>
        <row r="42">
          <cell r="C42">
            <v>68.12935685087777</v>
          </cell>
          <cell r="D42">
            <v>69.315641965706064</v>
          </cell>
        </row>
        <row r="43">
          <cell r="C43">
            <v>67.476128212092732</v>
          </cell>
          <cell r="D43">
            <v>68.147137729220901</v>
          </cell>
        </row>
        <row r="44">
          <cell r="C44">
            <v>67.878779722301701</v>
          </cell>
          <cell r="D44">
            <v>68.967370481077737</v>
          </cell>
        </row>
        <row r="45">
          <cell r="C45">
            <v>69.292375263267942</v>
          </cell>
          <cell r="D45">
            <v>69.701617586439895</v>
          </cell>
        </row>
        <row r="46">
          <cell r="C46">
            <v>67.021659175779263</v>
          </cell>
          <cell r="D46">
            <v>70.004945355647536</v>
          </cell>
        </row>
        <row r="47">
          <cell r="C47">
            <v>69.249321959130455</v>
          </cell>
          <cell r="D47">
            <v>69.510071151332255</v>
          </cell>
        </row>
        <row r="48">
          <cell r="C48">
            <v>68.272269617442674</v>
          </cell>
          <cell r="D48">
            <v>70.635061719408796</v>
          </cell>
        </row>
        <row r="49">
          <cell r="C49">
            <v>66.609403882413829</v>
          </cell>
          <cell r="D49">
            <v>68.444100814694906</v>
          </cell>
        </row>
        <row r="50">
          <cell r="C50">
            <v>65.779961877071898</v>
          </cell>
          <cell r="D50">
            <v>70.883354087886659</v>
          </cell>
        </row>
        <row r="51">
          <cell r="C51">
            <v>71.900872564649205</v>
          </cell>
          <cell r="D51">
            <v>68.995890507181187</v>
          </cell>
        </row>
        <row r="52">
          <cell r="C52">
            <v>66.614779486248949</v>
          </cell>
          <cell r="D52">
            <v>70.551004826600561</v>
          </cell>
        </row>
        <row r="53">
          <cell r="C53">
            <v>67.201210663945673</v>
          </cell>
          <cell r="D53">
            <v>71.701774142827759</v>
          </cell>
        </row>
        <row r="54">
          <cell r="C54">
            <v>67.621528957655684</v>
          </cell>
          <cell r="D54">
            <v>72.402627736228141</v>
          </cell>
        </row>
        <row r="55">
          <cell r="C55">
            <v>64.495444697763503</v>
          </cell>
          <cell r="D55">
            <v>70.907617613041822</v>
          </cell>
        </row>
        <row r="56">
          <cell r="C56">
            <v>69.362703640776047</v>
          </cell>
          <cell r="D56">
            <v>69.796962402834595</v>
          </cell>
        </row>
        <row r="57">
          <cell r="C57">
            <v>70.689475849512519</v>
          </cell>
          <cell r="D57">
            <v>72.392993625081857</v>
          </cell>
        </row>
        <row r="58">
          <cell r="C58">
            <v>64.221951420923645</v>
          </cell>
          <cell r="D58">
            <v>70.296488743990025</v>
          </cell>
        </row>
        <row r="59">
          <cell r="C59">
            <v>66.838179172843553</v>
          </cell>
          <cell r="D59">
            <v>69.33761274865428</v>
          </cell>
        </row>
        <row r="60">
          <cell r="C60">
            <v>66.978119045660648</v>
          </cell>
          <cell r="D60">
            <v>72.221643586092199</v>
          </cell>
        </row>
        <row r="61">
          <cell r="C61">
            <v>67.064577694142983</v>
          </cell>
          <cell r="D61">
            <v>67.578929089382342</v>
          </cell>
        </row>
        <row r="62">
          <cell r="C62">
            <v>66.878397270685056</v>
          </cell>
          <cell r="D62">
            <v>68.004754782366575</v>
          </cell>
        </row>
        <row r="63">
          <cell r="C63">
            <v>67.749220652855882</v>
          </cell>
          <cell r="D63">
            <v>69.934160844975537</v>
          </cell>
        </row>
        <row r="64">
          <cell r="C64">
            <v>67.691621108876731</v>
          </cell>
          <cell r="D64">
            <v>71.124837438515442</v>
          </cell>
        </row>
        <row r="65">
          <cell r="C65">
            <v>66.594574979176443</v>
          </cell>
          <cell r="D65">
            <v>71.219304577658534</v>
          </cell>
        </row>
        <row r="66">
          <cell r="C66">
            <v>65.175871772551218</v>
          </cell>
          <cell r="D66">
            <v>65.995936457135045</v>
          </cell>
        </row>
        <row r="67">
          <cell r="C67">
            <v>70.039953524939918</v>
          </cell>
          <cell r="D67">
            <v>68.435621625880046</v>
          </cell>
        </row>
        <row r="68">
          <cell r="C68">
            <v>67.992315376848552</v>
          </cell>
          <cell r="D68">
            <v>71.095512053969841</v>
          </cell>
        </row>
        <row r="69">
          <cell r="C69">
            <v>69.241731918144723</v>
          </cell>
          <cell r="D69">
            <v>69.766464555920692</v>
          </cell>
        </row>
        <row r="70">
          <cell r="C70">
            <v>65.000015025044661</v>
          </cell>
          <cell r="D70">
            <v>68.270796497839939</v>
          </cell>
        </row>
        <row r="71">
          <cell r="C71">
            <v>72.072968621434455</v>
          </cell>
          <cell r="D71">
            <v>68.99296430869083</v>
          </cell>
        </row>
        <row r="72">
          <cell r="C72">
            <v>73.059783706605074</v>
          </cell>
          <cell r="D72">
            <v>70.063742579725641</v>
          </cell>
        </row>
        <row r="73">
          <cell r="C73">
            <v>66.997443852275282</v>
          </cell>
          <cell r="D73">
            <v>70.782170104044525</v>
          </cell>
        </row>
        <row r="74">
          <cell r="C74">
            <v>70.265182596670215</v>
          </cell>
          <cell r="D74">
            <v>70.997412350510373</v>
          </cell>
        </row>
        <row r="75">
          <cell r="C75">
            <v>66.501268694840235</v>
          </cell>
          <cell r="D75">
            <v>70.667856526165195</v>
          </cell>
        </row>
        <row r="76">
          <cell r="C76">
            <v>65.522279818116175</v>
          </cell>
          <cell r="D76">
            <v>70.28033106535095</v>
          </cell>
        </row>
        <row r="77">
          <cell r="C77">
            <v>66.327280468287128</v>
          </cell>
          <cell r="D77">
            <v>69.774472880884005</v>
          </cell>
        </row>
        <row r="78">
          <cell r="C78">
            <v>68.975861583296179</v>
          </cell>
          <cell r="D78">
            <v>69.456784067467396</v>
          </cell>
        </row>
        <row r="79">
          <cell r="C79">
            <v>74.128186536020976</v>
          </cell>
          <cell r="D79">
            <v>71.660606432734241</v>
          </cell>
        </row>
        <row r="80">
          <cell r="C80">
            <v>68.228424067072979</v>
          </cell>
          <cell r="D80">
            <v>71.33232298759161</v>
          </cell>
        </row>
        <row r="81">
          <cell r="C81">
            <v>66.761427272563978</v>
          </cell>
          <cell r="D81">
            <v>72.616244624420375</v>
          </cell>
        </row>
        <row r="82">
          <cell r="C82">
            <v>68.608070928545743</v>
          </cell>
          <cell r="D82">
            <v>69.568953494564212</v>
          </cell>
        </row>
        <row r="83">
          <cell r="C83">
            <v>68.767904037551361</v>
          </cell>
          <cell r="D83">
            <v>71.12814319475001</v>
          </cell>
        </row>
        <row r="84">
          <cell r="C84">
            <v>67.947195347852755</v>
          </cell>
          <cell r="D84">
            <v>69.982158127359</v>
          </cell>
        </row>
        <row r="85">
          <cell r="C85">
            <v>66.36480344870391</v>
          </cell>
          <cell r="D85">
            <v>69.707084136669053</v>
          </cell>
        </row>
        <row r="86">
          <cell r="C86">
            <v>67.237578058670735</v>
          </cell>
          <cell r="D86">
            <v>70.763652121273324</v>
          </cell>
        </row>
        <row r="87">
          <cell r="C87">
            <v>70.900868413699214</v>
          </cell>
          <cell r="D87">
            <v>70.378242884626445</v>
          </cell>
        </row>
        <row r="88">
          <cell r="C88">
            <v>67.908767189083534</v>
          </cell>
          <cell r="D88">
            <v>72.562404625090224</v>
          </cell>
        </row>
        <row r="89">
          <cell r="C89">
            <v>69.185199185658405</v>
          </cell>
          <cell r="D89">
            <v>68.329197512940922</v>
          </cell>
        </row>
        <row r="90">
          <cell r="C90">
            <v>67.95871707918522</v>
          </cell>
          <cell r="D90">
            <v>68.013121854068444</v>
          </cell>
        </row>
        <row r="91">
          <cell r="C91">
            <v>66.979916275544383</v>
          </cell>
          <cell r="D91">
            <v>68.588413750088492</v>
          </cell>
        </row>
        <row r="92">
          <cell r="C92">
            <v>68.069804949520844</v>
          </cell>
          <cell r="D92">
            <v>73.631495535813116</v>
          </cell>
        </row>
        <row r="93">
          <cell r="C93">
            <v>65.773879854787211</v>
          </cell>
          <cell r="D93">
            <v>67.549452167535847</v>
          </cell>
        </row>
        <row r="94">
          <cell r="C94">
            <v>65.631274238364725</v>
          </cell>
          <cell r="D94">
            <v>71.710537227422662</v>
          </cell>
        </row>
        <row r="95">
          <cell r="C95">
            <v>69.35704956444917</v>
          </cell>
          <cell r="D95">
            <v>72.326182817926195</v>
          </cell>
        </row>
        <row r="96">
          <cell r="C96">
            <v>66.764066427763595</v>
          </cell>
          <cell r="D96">
            <v>68.738508807128511</v>
          </cell>
        </row>
        <row r="97">
          <cell r="C97">
            <v>70.040534832916009</v>
          </cell>
          <cell r="D97">
            <v>70.12039207215399</v>
          </cell>
        </row>
        <row r="98">
          <cell r="C98">
            <v>68.062720112100067</v>
          </cell>
          <cell r="D98">
            <v>71.989618818211454</v>
          </cell>
        </row>
        <row r="99">
          <cell r="C99">
            <v>67.36112687270932</v>
          </cell>
          <cell r="D99">
            <v>70.699388147479269</v>
          </cell>
        </row>
        <row r="100">
          <cell r="C100">
            <v>70.532949243170847</v>
          </cell>
          <cell r="D100">
            <v>71.649402835701764</v>
          </cell>
        </row>
        <row r="101">
          <cell r="C101">
            <v>68.922565375150484</v>
          </cell>
          <cell r="D101">
            <v>67.025477203643277</v>
          </cell>
        </row>
        <row r="102">
          <cell r="C102">
            <v>70.408226065643603</v>
          </cell>
          <cell r="D102">
            <v>69.291995020633863</v>
          </cell>
        </row>
        <row r="103">
          <cell r="C103">
            <v>67.499864121352203</v>
          </cell>
          <cell r="D103">
            <v>70.757771050164024</v>
          </cell>
        </row>
        <row r="104">
          <cell r="C104">
            <v>72.340262111685689</v>
          </cell>
          <cell r="D104">
            <v>72.109391143380023</v>
          </cell>
        </row>
        <row r="105">
          <cell r="C105">
            <v>68.086419180312788</v>
          </cell>
          <cell r="D105">
            <v>68.008632746184205</v>
          </cell>
        </row>
        <row r="106">
          <cell r="C106">
            <v>65.517824954735175</v>
          </cell>
          <cell r="D106">
            <v>70.496797876759103</v>
          </cell>
        </row>
        <row r="107">
          <cell r="C107">
            <v>69.921821712167684</v>
          </cell>
          <cell r="D107">
            <v>67.157069767832283</v>
          </cell>
        </row>
        <row r="108">
          <cell r="C108">
            <v>71.291395354164806</v>
          </cell>
          <cell r="D108">
            <v>73.885543024984855</v>
          </cell>
        </row>
        <row r="109">
          <cell r="C109">
            <v>67.302392719119482</v>
          </cell>
          <cell r="D109">
            <v>71.091933855155474</v>
          </cell>
        </row>
      </sheetData>
      <sheetData sheetId="11">
        <row r="13">
          <cell r="E13">
            <v>4.05591218745404</v>
          </cell>
        </row>
        <row r="14">
          <cell r="E14">
            <v>16.040841688285191</v>
          </cell>
        </row>
        <row r="17">
          <cell r="E17">
            <v>0.25284908773933717</v>
          </cell>
        </row>
        <row r="18">
          <cell r="E18">
            <v>2.3476972799816505E-11</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Definition"/>
      <sheetName val="MatrixMult"/>
      <sheetName val="CreditExample"/>
      <sheetName val="MatrixMult_Credit"/>
      <sheetName val="MatrixMult_VaR"/>
      <sheetName val="MatrixMult_CovCorr"/>
      <sheetName val="PosDef"/>
      <sheetName val="PortfolioVaRExample"/>
      <sheetName val="MatrixMult_All"/>
    </sheetNames>
    <sheetDataSet>
      <sheetData sheetId="0" refreshError="1"/>
      <sheetData sheetId="1" refreshError="1"/>
      <sheetData sheetId="2" refreshError="1"/>
      <sheetData sheetId="3">
        <row r="15">
          <cell r="H15">
            <v>0.56521739130434778</v>
          </cell>
          <cell r="I15">
            <v>0.30434782608695654</v>
          </cell>
          <cell r="J15">
            <v>0.13043478260869565</v>
          </cell>
          <cell r="K15">
            <v>0</v>
          </cell>
          <cell r="L15">
            <v>0</v>
          </cell>
          <cell r="M15">
            <v>0</v>
          </cell>
        </row>
        <row r="16">
          <cell r="H16">
            <v>9.0909090909090912E-2</v>
          </cell>
          <cell r="I16">
            <v>0.22727272727272727</v>
          </cell>
          <cell r="J16">
            <v>0.54545454545454541</v>
          </cell>
          <cell r="K16">
            <v>0.13636363636363635</v>
          </cell>
          <cell r="L16">
            <v>0</v>
          </cell>
          <cell r="M16">
            <v>0</v>
          </cell>
        </row>
        <row r="17">
          <cell r="H17">
            <v>0</v>
          </cell>
          <cell r="I17">
            <v>5.8823529411764705E-2</v>
          </cell>
          <cell r="J17">
            <v>0.35294117647058826</v>
          </cell>
          <cell r="K17">
            <v>0.52941176470588236</v>
          </cell>
          <cell r="L17">
            <v>5.8823529411764705E-2</v>
          </cell>
          <cell r="M17">
            <v>0</v>
          </cell>
        </row>
        <row r="18">
          <cell r="H18">
            <v>0</v>
          </cell>
          <cell r="I18">
            <v>0</v>
          </cell>
          <cell r="J18">
            <v>0.11764705882352941</v>
          </cell>
          <cell r="K18">
            <v>0.29411764705882354</v>
          </cell>
          <cell r="L18">
            <v>0.41176470588235292</v>
          </cell>
          <cell r="M18">
            <v>0.17647058823529413</v>
          </cell>
        </row>
        <row r="19">
          <cell r="H19">
            <v>0</v>
          </cell>
          <cell r="I19">
            <v>0</v>
          </cell>
          <cell r="J19">
            <v>0</v>
          </cell>
          <cell r="K19">
            <v>4.7619047619047616E-2</v>
          </cell>
          <cell r="L19">
            <v>0.5714285714285714</v>
          </cell>
          <cell r="M19">
            <v>0.38095238095238093</v>
          </cell>
        </row>
        <row r="20">
          <cell r="H20">
            <v>0</v>
          </cell>
          <cell r="I20">
            <v>0</v>
          </cell>
          <cell r="J20">
            <v>0</v>
          </cell>
          <cell r="K20">
            <v>0</v>
          </cell>
          <cell r="L20">
            <v>0</v>
          </cell>
          <cell r="M20">
            <v>0</v>
          </cell>
        </row>
      </sheetData>
      <sheetData sheetId="4">
        <row r="7">
          <cell r="I7">
            <v>0.1</v>
          </cell>
          <cell r="J7">
            <v>0.2</v>
          </cell>
          <cell r="K7">
            <v>0.7</v>
          </cell>
          <cell r="T7">
            <v>0.5</v>
          </cell>
        </row>
        <row r="8">
          <cell r="I8">
            <v>0.25</v>
          </cell>
          <cell r="J8">
            <v>0.5</v>
          </cell>
          <cell r="K8">
            <v>0.25</v>
          </cell>
          <cell r="T8">
            <v>0.25</v>
          </cell>
        </row>
        <row r="9">
          <cell r="I9">
            <v>0.2</v>
          </cell>
          <cell r="J9">
            <v>0.2</v>
          </cell>
          <cell r="K9">
            <v>0.6</v>
          </cell>
          <cell r="T9">
            <v>0.25</v>
          </cell>
        </row>
      </sheetData>
      <sheetData sheetId="5" refreshError="1"/>
      <sheetData sheetId="6">
        <row r="34">
          <cell r="P34">
            <v>1</v>
          </cell>
          <cell r="Q34">
            <v>0.5</v>
          </cell>
          <cell r="R34">
            <v>0.5</v>
          </cell>
        </row>
        <row r="35">
          <cell r="P35">
            <v>0.75</v>
          </cell>
          <cell r="Q35">
            <v>1</v>
          </cell>
          <cell r="R35">
            <v>9.375E-2</v>
          </cell>
        </row>
        <row r="36">
          <cell r="P36">
            <v>0.5</v>
          </cell>
          <cell r="Q36">
            <v>0.375</v>
          </cell>
          <cell r="R36">
            <v>1</v>
          </cell>
        </row>
        <row r="43">
          <cell r="M43">
            <v>0.5</v>
          </cell>
        </row>
        <row r="44">
          <cell r="M44">
            <v>0.25</v>
          </cell>
        </row>
        <row r="45">
          <cell r="M45">
            <v>0.25</v>
          </cell>
        </row>
      </sheetData>
      <sheetData sheetId="7" refreshError="1"/>
      <sheetData sheetId="8">
        <row r="10">
          <cell r="C10" t="str">
            <v>PriceLevels</v>
          </cell>
        </row>
      </sheetData>
      <sheetData sheetId="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ula3"/>
      <sheetName val="Cor_N_Cov"/>
    </sheetNames>
    <sheetDataSet>
      <sheetData sheetId="0" refreshError="1"/>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Bond"/>
      <sheetName val="InstallmentLoan"/>
      <sheetName val="Duration"/>
      <sheetName val="Dur2"/>
      <sheetName val="Dur3"/>
      <sheetName val="Curve0"/>
      <sheetName val="Remember"/>
    </sheetNames>
    <sheetDataSet>
      <sheetData sheetId="0"/>
      <sheetData sheetId="1">
        <row r="4">
          <cell r="C4">
            <v>2000000</v>
          </cell>
        </row>
        <row r="6">
          <cell r="C6">
            <v>2</v>
          </cell>
        </row>
        <row r="7">
          <cell r="C7">
            <v>7</v>
          </cell>
        </row>
        <row r="8">
          <cell r="C8">
            <v>2.5000000000000001E-2</v>
          </cell>
        </row>
        <row r="12">
          <cell r="E12">
            <v>35000</v>
          </cell>
        </row>
        <row r="13">
          <cell r="E13">
            <v>35000</v>
          </cell>
        </row>
        <row r="14">
          <cell r="E14">
            <v>35000</v>
          </cell>
        </row>
        <row r="15">
          <cell r="E15">
            <v>35000</v>
          </cell>
        </row>
        <row r="16">
          <cell r="E16">
            <v>35000</v>
          </cell>
        </row>
        <row r="17">
          <cell r="E17">
            <v>35000</v>
          </cell>
        </row>
        <row r="18">
          <cell r="E18">
            <v>35000</v>
          </cell>
        </row>
        <row r="19">
          <cell r="E19">
            <v>35000</v>
          </cell>
        </row>
        <row r="20">
          <cell r="E20">
            <v>35000</v>
          </cell>
        </row>
        <row r="21">
          <cell r="E21">
            <v>35000</v>
          </cell>
        </row>
        <row r="22">
          <cell r="E22">
            <v>35000</v>
          </cell>
        </row>
        <row r="23">
          <cell r="E23">
            <v>35000</v>
          </cell>
        </row>
        <row r="24">
          <cell r="E24">
            <v>35000</v>
          </cell>
        </row>
        <row r="25">
          <cell r="E25">
            <v>2035000</v>
          </cell>
        </row>
      </sheetData>
      <sheetData sheetId="2">
        <row r="3">
          <cell r="F3">
            <v>10.837769560171987</v>
          </cell>
        </row>
      </sheetData>
      <sheetData sheetId="3"/>
      <sheetData sheetId="4">
        <row r="12">
          <cell r="G12">
            <v>0.98760555034319286</v>
          </cell>
          <cell r="I12">
            <v>2126382.9183726022</v>
          </cell>
        </row>
        <row r="13">
          <cell r="G13">
            <v>0.97536472306868083</v>
          </cell>
        </row>
        <row r="14">
          <cell r="G14">
            <v>0.96327561411158036</v>
          </cell>
        </row>
        <row r="15">
          <cell r="G15">
            <v>0.95133634300684455</v>
          </cell>
        </row>
        <row r="16">
          <cell r="G16">
            <v>0.93954505259675514</v>
          </cell>
        </row>
        <row r="17">
          <cell r="G17">
            <v>0.92789990874204242</v>
          </cell>
        </row>
        <row r="18">
          <cell r="G18">
            <v>0.9163991000365832</v>
          </cell>
        </row>
        <row r="19">
          <cell r="G19">
            <v>0.90504083752563647</v>
          </cell>
        </row>
        <row r="20">
          <cell r="G20">
            <v>0.89382335442757033</v>
          </cell>
        </row>
        <row r="21">
          <cell r="G21">
            <v>0.88274490585903931</v>
          </cell>
        </row>
        <row r="22">
          <cell r="G22">
            <v>0.87180376856356656</v>
          </cell>
        </row>
        <row r="23">
          <cell r="G23">
            <v>0.86099824064349073</v>
          </cell>
        </row>
        <row r="24">
          <cell r="G24">
            <v>0.85032664129523539</v>
          </cell>
        </row>
        <row r="25">
          <cell r="G25">
            <v>0.83978731054785982</v>
          </cell>
        </row>
      </sheetData>
      <sheetData sheetId="5"/>
      <sheetData sheetId="6">
        <row r="26">
          <cell r="E26">
            <v>1200.2040073638184</v>
          </cell>
        </row>
      </sheetData>
      <sheetData sheetId="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Multiplication"/>
      <sheetName val="CreditMatrix"/>
      <sheetName val="CreditMatrix_Weighted"/>
      <sheetName val="Loss_FromRanking"/>
      <sheetName val="HazardRate1"/>
      <sheetName val="HazardRate2"/>
    </sheetNames>
    <sheetDataSet>
      <sheetData sheetId="0" refreshError="1"/>
      <sheetData sheetId="1" refreshError="1">
        <row r="2">
          <cell r="B2">
            <v>0</v>
          </cell>
          <cell r="C2" t="str">
            <v>A</v>
          </cell>
        </row>
        <row r="3">
          <cell r="B3">
            <v>0.2</v>
          </cell>
          <cell r="C3" t="str">
            <v>B</v>
          </cell>
        </row>
        <row r="4">
          <cell r="B4">
            <v>0.4</v>
          </cell>
          <cell r="C4" t="str">
            <v>C</v>
          </cell>
        </row>
        <row r="5">
          <cell r="B5">
            <v>0.6</v>
          </cell>
          <cell r="C5" t="str">
            <v>D</v>
          </cell>
        </row>
        <row r="6">
          <cell r="B6">
            <v>0.8</v>
          </cell>
          <cell r="C6" t="str">
            <v>E</v>
          </cell>
        </row>
        <row r="7">
          <cell r="B7">
            <v>1</v>
          </cell>
          <cell r="C7" t="str">
            <v>F</v>
          </cell>
        </row>
        <row r="10">
          <cell r="D10" t="str">
            <v>A</v>
          </cell>
          <cell r="E10" t="str">
            <v>B</v>
          </cell>
        </row>
        <row r="11">
          <cell r="D11" t="str">
            <v>C</v>
          </cell>
          <cell r="E11" t="str">
            <v>E</v>
          </cell>
        </row>
        <row r="12">
          <cell r="D12" t="str">
            <v>B</v>
          </cell>
          <cell r="E12" t="str">
            <v>B</v>
          </cell>
        </row>
        <row r="13">
          <cell r="D13" t="str">
            <v>C</v>
          </cell>
          <cell r="E13" t="str">
            <v>D</v>
          </cell>
        </row>
        <row r="14">
          <cell r="D14" t="str">
            <v>C</v>
          </cell>
          <cell r="E14" t="str">
            <v>E</v>
          </cell>
        </row>
        <row r="15">
          <cell r="D15" t="str">
            <v>E</v>
          </cell>
          <cell r="E15" t="str">
            <v>E</v>
          </cell>
        </row>
        <row r="16">
          <cell r="D16" t="str">
            <v>B</v>
          </cell>
          <cell r="E16" t="str">
            <v>C</v>
          </cell>
        </row>
        <row r="17">
          <cell r="D17" t="str">
            <v>D</v>
          </cell>
          <cell r="E17" t="str">
            <v>D</v>
          </cell>
        </row>
        <row r="18">
          <cell r="D18" t="str">
            <v>E</v>
          </cell>
          <cell r="E18" t="str">
            <v>F</v>
          </cell>
        </row>
        <row r="19">
          <cell r="D19" t="str">
            <v>D</v>
          </cell>
          <cell r="E19" t="str">
            <v>E</v>
          </cell>
        </row>
        <row r="20">
          <cell r="D20" t="str">
            <v>B</v>
          </cell>
          <cell r="E20" t="str">
            <v>B</v>
          </cell>
        </row>
        <row r="21">
          <cell r="D21" t="str">
            <v>A</v>
          </cell>
          <cell r="E21" t="str">
            <v>C</v>
          </cell>
        </row>
        <row r="22">
          <cell r="D22" t="str">
            <v>E</v>
          </cell>
          <cell r="E22" t="str">
            <v>F</v>
          </cell>
        </row>
        <row r="23">
          <cell r="D23" t="str">
            <v>B</v>
          </cell>
          <cell r="E23" t="str">
            <v>D</v>
          </cell>
        </row>
        <row r="24">
          <cell r="D24" t="str">
            <v>E</v>
          </cell>
          <cell r="E24" t="str">
            <v>E</v>
          </cell>
        </row>
        <row r="25">
          <cell r="D25" t="str">
            <v>C</v>
          </cell>
          <cell r="E25" t="str">
            <v>D</v>
          </cell>
        </row>
        <row r="26">
          <cell r="D26" t="str">
            <v>B</v>
          </cell>
          <cell r="E26" t="str">
            <v>B</v>
          </cell>
        </row>
        <row r="27">
          <cell r="D27" t="str">
            <v>E</v>
          </cell>
          <cell r="E27" t="str">
            <v>F</v>
          </cell>
        </row>
        <row r="28">
          <cell r="D28" t="str">
            <v>D</v>
          </cell>
          <cell r="E28" t="str">
            <v>D</v>
          </cell>
        </row>
        <row r="29">
          <cell r="D29" t="str">
            <v>C</v>
          </cell>
          <cell r="E29" t="str">
            <v>D</v>
          </cell>
        </row>
        <row r="30">
          <cell r="D30" t="str">
            <v>E</v>
          </cell>
          <cell r="E30" t="str">
            <v>F</v>
          </cell>
        </row>
        <row r="31">
          <cell r="D31" t="str">
            <v>A</v>
          </cell>
          <cell r="E31" t="str">
            <v>C</v>
          </cell>
        </row>
        <row r="32">
          <cell r="D32" t="str">
            <v>C</v>
          </cell>
          <cell r="E32" t="str">
            <v>D</v>
          </cell>
        </row>
        <row r="33">
          <cell r="D33" t="str">
            <v>C</v>
          </cell>
          <cell r="E33" t="str">
            <v>C</v>
          </cell>
        </row>
        <row r="34">
          <cell r="D34" t="str">
            <v>E</v>
          </cell>
          <cell r="E34" t="str">
            <v>F</v>
          </cell>
        </row>
        <row r="35">
          <cell r="D35" t="str">
            <v>E</v>
          </cell>
          <cell r="E35" t="str">
            <v>E</v>
          </cell>
        </row>
        <row r="36">
          <cell r="D36" t="str">
            <v>D</v>
          </cell>
          <cell r="E36" t="str">
            <v>D</v>
          </cell>
        </row>
        <row r="37">
          <cell r="D37" t="str">
            <v>B</v>
          </cell>
          <cell r="E37" t="str">
            <v>C</v>
          </cell>
        </row>
        <row r="38">
          <cell r="D38" t="str">
            <v>E</v>
          </cell>
          <cell r="E38" t="str">
            <v>F</v>
          </cell>
        </row>
        <row r="39">
          <cell r="D39" t="str">
            <v>E</v>
          </cell>
          <cell r="E39" t="str">
            <v>F</v>
          </cell>
        </row>
        <row r="40">
          <cell r="D40" t="str">
            <v>D</v>
          </cell>
          <cell r="E40" t="str">
            <v>D</v>
          </cell>
        </row>
        <row r="41">
          <cell r="D41" t="str">
            <v>B</v>
          </cell>
          <cell r="E41" t="str">
            <v>C</v>
          </cell>
        </row>
        <row r="42">
          <cell r="D42" t="str">
            <v>D</v>
          </cell>
          <cell r="E42" t="str">
            <v>E</v>
          </cell>
        </row>
        <row r="43">
          <cell r="D43" t="str">
            <v>A</v>
          </cell>
          <cell r="E43" t="str">
            <v>B</v>
          </cell>
        </row>
        <row r="44">
          <cell r="D44" t="str">
            <v>A</v>
          </cell>
          <cell r="E44" t="str">
            <v>B</v>
          </cell>
        </row>
        <row r="45">
          <cell r="D45" t="str">
            <v>E</v>
          </cell>
          <cell r="E45" t="str">
            <v>D</v>
          </cell>
        </row>
        <row r="46">
          <cell r="D46" t="str">
            <v>C</v>
          </cell>
          <cell r="E46" t="str">
            <v>D</v>
          </cell>
        </row>
        <row r="47">
          <cell r="D47" t="str">
            <v>C</v>
          </cell>
          <cell r="E47" t="str">
            <v>E</v>
          </cell>
        </row>
        <row r="48">
          <cell r="D48" t="str">
            <v>E</v>
          </cell>
          <cell r="E48" t="str">
            <v>F</v>
          </cell>
        </row>
        <row r="49">
          <cell r="D49" t="str">
            <v>E</v>
          </cell>
          <cell r="E49" t="str">
            <v>E</v>
          </cell>
        </row>
        <row r="50">
          <cell r="D50" t="str">
            <v>B</v>
          </cell>
          <cell r="E50" t="str">
            <v>B</v>
          </cell>
        </row>
        <row r="51">
          <cell r="D51" t="str">
            <v>D</v>
          </cell>
          <cell r="E51" t="str">
            <v>D</v>
          </cell>
        </row>
        <row r="52">
          <cell r="D52" t="str">
            <v>A</v>
          </cell>
          <cell r="E52" t="str">
            <v>A</v>
          </cell>
        </row>
        <row r="53">
          <cell r="D53" t="str">
            <v>A</v>
          </cell>
          <cell r="E53" t="str">
            <v>A</v>
          </cell>
        </row>
        <row r="54">
          <cell r="D54" t="str">
            <v>D</v>
          </cell>
          <cell r="E54" t="str">
            <v>C</v>
          </cell>
        </row>
        <row r="55">
          <cell r="D55" t="str">
            <v>C</v>
          </cell>
          <cell r="E55" t="str">
            <v>C</v>
          </cell>
        </row>
        <row r="56">
          <cell r="D56" t="str">
            <v>B</v>
          </cell>
          <cell r="E56" t="str">
            <v>B</v>
          </cell>
        </row>
        <row r="57">
          <cell r="D57" t="str">
            <v>C</v>
          </cell>
          <cell r="E57" t="str">
            <v>C</v>
          </cell>
        </row>
        <row r="58">
          <cell r="D58" t="str">
            <v>E</v>
          </cell>
          <cell r="E58" t="str">
            <v>E</v>
          </cell>
        </row>
        <row r="59">
          <cell r="D59" t="str">
            <v>E</v>
          </cell>
          <cell r="E59" t="str">
            <v>F</v>
          </cell>
        </row>
        <row r="60">
          <cell r="D60" t="str">
            <v>C</v>
          </cell>
          <cell r="E60" t="str">
            <v>E</v>
          </cell>
        </row>
        <row r="61">
          <cell r="D61" t="str">
            <v>E</v>
          </cell>
          <cell r="E61" t="str">
            <v>D</v>
          </cell>
        </row>
        <row r="62">
          <cell r="D62" t="str">
            <v>C</v>
          </cell>
          <cell r="E62" t="str">
            <v>C</v>
          </cell>
        </row>
        <row r="63">
          <cell r="D63" t="str">
            <v>B</v>
          </cell>
          <cell r="E63" t="str">
            <v>B</v>
          </cell>
        </row>
        <row r="64">
          <cell r="D64" t="str">
            <v>C</v>
          </cell>
          <cell r="E64" t="str">
            <v>D</v>
          </cell>
        </row>
        <row r="65">
          <cell r="D65" t="str">
            <v>D</v>
          </cell>
          <cell r="E65" t="str">
            <v>E</v>
          </cell>
        </row>
        <row r="66">
          <cell r="D66" t="str">
            <v>B</v>
          </cell>
          <cell r="E66" t="str">
            <v>B</v>
          </cell>
        </row>
        <row r="67">
          <cell r="D67" t="str">
            <v>C</v>
          </cell>
          <cell r="E67" t="str">
            <v>D</v>
          </cell>
        </row>
        <row r="68">
          <cell r="D68" t="str">
            <v>E</v>
          </cell>
          <cell r="E68" t="str">
            <v>F</v>
          </cell>
        </row>
        <row r="69">
          <cell r="D69" t="str">
            <v>C</v>
          </cell>
          <cell r="E69" t="str">
            <v>D</v>
          </cell>
        </row>
        <row r="70">
          <cell r="D70" t="str">
            <v>B</v>
          </cell>
          <cell r="E70" t="str">
            <v>C</v>
          </cell>
        </row>
        <row r="71">
          <cell r="D71" t="str">
            <v>D</v>
          </cell>
          <cell r="E71" t="str">
            <v>E</v>
          </cell>
        </row>
        <row r="72">
          <cell r="D72" t="str">
            <v>A</v>
          </cell>
          <cell r="E72" t="str">
            <v>B</v>
          </cell>
        </row>
        <row r="73">
          <cell r="D73" t="str">
            <v>C</v>
          </cell>
          <cell r="E73" t="str">
            <v>B</v>
          </cell>
        </row>
        <row r="74">
          <cell r="D74" t="str">
            <v>A</v>
          </cell>
          <cell r="E74" t="str">
            <v>A</v>
          </cell>
        </row>
        <row r="75">
          <cell r="D75" t="str">
            <v>C</v>
          </cell>
          <cell r="E75" t="str">
            <v>B</v>
          </cell>
        </row>
        <row r="76">
          <cell r="D76" t="str">
            <v>C</v>
          </cell>
          <cell r="E76" t="str">
            <v>E</v>
          </cell>
        </row>
        <row r="77">
          <cell r="D77" t="str">
            <v>A</v>
          </cell>
          <cell r="E77" t="str">
            <v>A</v>
          </cell>
        </row>
        <row r="78">
          <cell r="D78" t="str">
            <v>B</v>
          </cell>
          <cell r="E78" t="str">
            <v>C</v>
          </cell>
        </row>
        <row r="79">
          <cell r="D79" t="str">
            <v>C</v>
          </cell>
          <cell r="E79" t="str">
            <v>C</v>
          </cell>
        </row>
        <row r="80">
          <cell r="D80" t="str">
            <v>C</v>
          </cell>
          <cell r="E80" t="str">
            <v>E</v>
          </cell>
        </row>
        <row r="81">
          <cell r="D81" t="str">
            <v>D</v>
          </cell>
          <cell r="E81" t="str">
            <v>E</v>
          </cell>
        </row>
        <row r="82">
          <cell r="D82" t="str">
            <v>D</v>
          </cell>
          <cell r="E82" t="str">
            <v>D</v>
          </cell>
        </row>
        <row r="83">
          <cell r="D83" t="str">
            <v>A</v>
          </cell>
          <cell r="E83" t="str">
            <v>A</v>
          </cell>
        </row>
        <row r="84">
          <cell r="D84" t="str">
            <v>B</v>
          </cell>
          <cell r="E84" t="str">
            <v>D</v>
          </cell>
        </row>
        <row r="85">
          <cell r="D85" t="str">
            <v>C</v>
          </cell>
          <cell r="E85" t="str">
            <v>E</v>
          </cell>
        </row>
        <row r="86">
          <cell r="D86" t="str">
            <v>E</v>
          </cell>
          <cell r="E86" t="str">
            <v>F</v>
          </cell>
        </row>
        <row r="87">
          <cell r="D87" t="str">
            <v>E</v>
          </cell>
          <cell r="E87" t="str">
            <v>F</v>
          </cell>
        </row>
        <row r="88">
          <cell r="D88" t="str">
            <v>E</v>
          </cell>
          <cell r="E88" t="str">
            <v>F</v>
          </cell>
        </row>
        <row r="89">
          <cell r="D89" t="str">
            <v>E</v>
          </cell>
          <cell r="E89" t="str">
            <v>E</v>
          </cell>
        </row>
        <row r="90">
          <cell r="D90" t="str">
            <v>A</v>
          </cell>
          <cell r="E90" t="str">
            <v>A</v>
          </cell>
        </row>
        <row r="91">
          <cell r="D91" t="str">
            <v>C</v>
          </cell>
          <cell r="E91" t="str">
            <v>D</v>
          </cell>
        </row>
        <row r="92">
          <cell r="D92" t="str">
            <v>E</v>
          </cell>
          <cell r="E92" t="str">
            <v>F</v>
          </cell>
        </row>
        <row r="93">
          <cell r="D93" t="str">
            <v>B</v>
          </cell>
          <cell r="E93" t="str">
            <v>B</v>
          </cell>
        </row>
        <row r="94">
          <cell r="D94" t="str">
            <v>A</v>
          </cell>
          <cell r="E94" t="str">
            <v>C</v>
          </cell>
        </row>
        <row r="95">
          <cell r="D95" t="str">
            <v>A</v>
          </cell>
          <cell r="E95" t="str">
            <v>B</v>
          </cell>
        </row>
        <row r="96">
          <cell r="D96" t="str">
            <v>E</v>
          </cell>
          <cell r="E96" t="str">
            <v>D</v>
          </cell>
        </row>
        <row r="97">
          <cell r="D97" t="str">
            <v>C</v>
          </cell>
          <cell r="E97" t="str">
            <v>E</v>
          </cell>
        </row>
        <row r="98">
          <cell r="D98" t="str">
            <v>E</v>
          </cell>
          <cell r="E98" t="str">
            <v>E</v>
          </cell>
        </row>
        <row r="99">
          <cell r="D99" t="str">
            <v>D</v>
          </cell>
          <cell r="E99" t="str">
            <v>D</v>
          </cell>
        </row>
        <row r="100">
          <cell r="D100" t="str">
            <v>C</v>
          </cell>
          <cell r="E100" t="str">
            <v>D</v>
          </cell>
        </row>
        <row r="101">
          <cell r="D101" t="str">
            <v>A</v>
          </cell>
          <cell r="E101" t="str">
            <v>B</v>
          </cell>
        </row>
        <row r="102">
          <cell r="D102" t="str">
            <v>E</v>
          </cell>
          <cell r="E102" t="str">
            <v>E</v>
          </cell>
        </row>
        <row r="103">
          <cell r="D103" t="str">
            <v>E</v>
          </cell>
          <cell r="E103" t="str">
            <v>F</v>
          </cell>
        </row>
        <row r="104">
          <cell r="D104" t="str">
            <v>A</v>
          </cell>
          <cell r="E104" t="str">
            <v>A</v>
          </cell>
        </row>
        <row r="105">
          <cell r="D105" t="str">
            <v>B</v>
          </cell>
          <cell r="E105" t="str">
            <v>D</v>
          </cell>
        </row>
        <row r="106">
          <cell r="D106" t="str">
            <v>D</v>
          </cell>
          <cell r="E106" t="str">
            <v>F</v>
          </cell>
        </row>
        <row r="107">
          <cell r="D107" t="str">
            <v>E</v>
          </cell>
          <cell r="E107" t="str">
            <v>E</v>
          </cell>
        </row>
        <row r="108">
          <cell r="D108" t="str">
            <v>C</v>
          </cell>
          <cell r="E108" t="str">
            <v>D</v>
          </cell>
        </row>
        <row r="109">
          <cell r="D109" t="str">
            <v>A</v>
          </cell>
          <cell r="E109" t="str">
            <v>A</v>
          </cell>
        </row>
      </sheetData>
      <sheetData sheetId="2">
        <row r="10">
          <cell r="F10">
            <v>45</v>
          </cell>
        </row>
        <row r="11">
          <cell r="F11">
            <v>88</v>
          </cell>
        </row>
        <row r="12">
          <cell r="F12">
            <v>34</v>
          </cell>
        </row>
        <row r="13">
          <cell r="F13">
            <v>73</v>
          </cell>
        </row>
        <row r="14">
          <cell r="F14">
            <v>95</v>
          </cell>
        </row>
        <row r="15">
          <cell r="F15">
            <v>38</v>
          </cell>
        </row>
        <row r="16">
          <cell r="F16">
            <v>73</v>
          </cell>
        </row>
        <row r="17">
          <cell r="F17">
            <v>73</v>
          </cell>
        </row>
        <row r="18">
          <cell r="F18">
            <v>58</v>
          </cell>
        </row>
        <row r="19">
          <cell r="F19">
            <v>50</v>
          </cell>
        </row>
        <row r="20">
          <cell r="F20">
            <v>92</v>
          </cell>
        </row>
        <row r="21">
          <cell r="F21">
            <v>68</v>
          </cell>
        </row>
        <row r="22">
          <cell r="F22">
            <v>99</v>
          </cell>
        </row>
        <row r="23">
          <cell r="F23">
            <v>75</v>
          </cell>
        </row>
        <row r="24">
          <cell r="F24">
            <v>26</v>
          </cell>
        </row>
        <row r="25">
          <cell r="F25">
            <v>69</v>
          </cell>
        </row>
        <row r="26">
          <cell r="F26">
            <v>95</v>
          </cell>
        </row>
        <row r="27">
          <cell r="F27">
            <v>65</v>
          </cell>
        </row>
        <row r="28">
          <cell r="F28">
            <v>40</v>
          </cell>
        </row>
        <row r="29">
          <cell r="F29">
            <v>35</v>
          </cell>
        </row>
        <row r="30">
          <cell r="F30">
            <v>68</v>
          </cell>
        </row>
        <row r="31">
          <cell r="F31">
            <v>90</v>
          </cell>
        </row>
        <row r="32">
          <cell r="F32">
            <v>34</v>
          </cell>
        </row>
        <row r="33">
          <cell r="F33">
            <v>74</v>
          </cell>
        </row>
        <row r="34">
          <cell r="F34">
            <v>28</v>
          </cell>
        </row>
        <row r="35">
          <cell r="F35">
            <v>73</v>
          </cell>
        </row>
        <row r="36">
          <cell r="F36">
            <v>64</v>
          </cell>
        </row>
        <row r="37">
          <cell r="F37">
            <v>99</v>
          </cell>
        </row>
        <row r="38">
          <cell r="F38">
            <v>52</v>
          </cell>
        </row>
        <row r="39">
          <cell r="F39">
            <v>70</v>
          </cell>
        </row>
        <row r="40">
          <cell r="F40">
            <v>22</v>
          </cell>
        </row>
        <row r="41">
          <cell r="F41">
            <v>55</v>
          </cell>
        </row>
        <row r="42">
          <cell r="F42">
            <v>56</v>
          </cell>
        </row>
        <row r="43">
          <cell r="F43">
            <v>33</v>
          </cell>
        </row>
        <row r="44">
          <cell r="F44">
            <v>30</v>
          </cell>
        </row>
        <row r="45">
          <cell r="F45">
            <v>74</v>
          </cell>
        </row>
        <row r="46">
          <cell r="F46">
            <v>76</v>
          </cell>
        </row>
        <row r="47">
          <cell r="F47">
            <v>71</v>
          </cell>
        </row>
        <row r="48">
          <cell r="F48">
            <v>45</v>
          </cell>
        </row>
        <row r="49">
          <cell r="F49">
            <v>80</v>
          </cell>
        </row>
        <row r="50">
          <cell r="F50">
            <v>41</v>
          </cell>
        </row>
        <row r="51">
          <cell r="F51">
            <v>24</v>
          </cell>
        </row>
        <row r="52">
          <cell r="F52">
            <v>99</v>
          </cell>
        </row>
        <row r="53">
          <cell r="F53">
            <v>88</v>
          </cell>
        </row>
        <row r="54">
          <cell r="F54">
            <v>40</v>
          </cell>
        </row>
        <row r="55">
          <cell r="F55">
            <v>89</v>
          </cell>
        </row>
        <row r="56">
          <cell r="F56">
            <v>72</v>
          </cell>
        </row>
        <row r="57">
          <cell r="F57">
            <v>48</v>
          </cell>
        </row>
        <row r="58">
          <cell r="F58">
            <v>51</v>
          </cell>
        </row>
        <row r="59">
          <cell r="F59">
            <v>48</v>
          </cell>
        </row>
        <row r="60">
          <cell r="F60">
            <v>76</v>
          </cell>
        </row>
        <row r="61">
          <cell r="F61">
            <v>54</v>
          </cell>
        </row>
        <row r="62">
          <cell r="F62">
            <v>70</v>
          </cell>
        </row>
        <row r="63">
          <cell r="F63">
            <v>95</v>
          </cell>
        </row>
        <row r="64">
          <cell r="F64">
            <v>43</v>
          </cell>
        </row>
        <row r="65">
          <cell r="F65">
            <v>54</v>
          </cell>
        </row>
        <row r="66">
          <cell r="F66">
            <v>88</v>
          </cell>
        </row>
        <row r="67">
          <cell r="F67">
            <v>48</v>
          </cell>
        </row>
        <row r="68">
          <cell r="F68">
            <v>37</v>
          </cell>
        </row>
        <row r="69">
          <cell r="F69">
            <v>45</v>
          </cell>
        </row>
        <row r="70">
          <cell r="F70">
            <v>23</v>
          </cell>
        </row>
        <row r="71">
          <cell r="F71">
            <v>60</v>
          </cell>
        </row>
        <row r="72">
          <cell r="F72">
            <v>71</v>
          </cell>
        </row>
        <row r="73">
          <cell r="F73">
            <v>74</v>
          </cell>
        </row>
        <row r="74">
          <cell r="F74">
            <v>59</v>
          </cell>
        </row>
        <row r="75">
          <cell r="F75">
            <v>78</v>
          </cell>
        </row>
        <row r="76">
          <cell r="F76">
            <v>56</v>
          </cell>
        </row>
        <row r="77">
          <cell r="F77">
            <v>83</v>
          </cell>
        </row>
        <row r="78">
          <cell r="F78">
            <v>88</v>
          </cell>
        </row>
        <row r="79">
          <cell r="F79">
            <v>92</v>
          </cell>
        </row>
        <row r="80">
          <cell r="F80">
            <v>59</v>
          </cell>
        </row>
        <row r="81">
          <cell r="F81">
            <v>65</v>
          </cell>
        </row>
        <row r="82">
          <cell r="F82">
            <v>99</v>
          </cell>
        </row>
        <row r="83">
          <cell r="F83">
            <v>96</v>
          </cell>
        </row>
        <row r="84">
          <cell r="F84">
            <v>31</v>
          </cell>
        </row>
        <row r="85">
          <cell r="F85">
            <v>96</v>
          </cell>
        </row>
        <row r="86">
          <cell r="F86">
            <v>63</v>
          </cell>
        </row>
        <row r="87">
          <cell r="F87">
            <v>79</v>
          </cell>
        </row>
        <row r="88">
          <cell r="F88">
            <v>65</v>
          </cell>
        </row>
        <row r="89">
          <cell r="F89">
            <v>62</v>
          </cell>
        </row>
        <row r="90">
          <cell r="F90">
            <v>81</v>
          </cell>
        </row>
        <row r="91">
          <cell r="F91">
            <v>63</v>
          </cell>
        </row>
        <row r="92">
          <cell r="F92">
            <v>58</v>
          </cell>
        </row>
        <row r="93">
          <cell r="F93">
            <v>35</v>
          </cell>
        </row>
        <row r="94">
          <cell r="F94">
            <v>66</v>
          </cell>
        </row>
        <row r="95">
          <cell r="F95">
            <v>48</v>
          </cell>
        </row>
        <row r="96">
          <cell r="F96">
            <v>90</v>
          </cell>
        </row>
        <row r="97">
          <cell r="F97">
            <v>78</v>
          </cell>
        </row>
        <row r="98">
          <cell r="F98">
            <v>22</v>
          </cell>
        </row>
        <row r="99">
          <cell r="F99">
            <v>26</v>
          </cell>
        </row>
        <row r="100">
          <cell r="F100">
            <v>71</v>
          </cell>
        </row>
        <row r="101">
          <cell r="F101">
            <v>55</v>
          </cell>
        </row>
        <row r="102">
          <cell r="F102">
            <v>55</v>
          </cell>
        </row>
        <row r="103">
          <cell r="F103">
            <v>47</v>
          </cell>
        </row>
        <row r="104">
          <cell r="F104">
            <v>86</v>
          </cell>
        </row>
        <row r="105">
          <cell r="F105">
            <v>39</v>
          </cell>
        </row>
        <row r="106">
          <cell r="F106">
            <v>93</v>
          </cell>
        </row>
        <row r="107">
          <cell r="F107">
            <v>75</v>
          </cell>
        </row>
        <row r="108">
          <cell r="F108">
            <v>69</v>
          </cell>
        </row>
        <row r="109">
          <cell r="F109">
            <v>66</v>
          </cell>
        </row>
      </sheetData>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
      <sheetName val="CreditMatrix_Weighted"/>
    </sheetNames>
    <sheetDataSet>
      <sheetData sheetId="0" refreshError="1"/>
      <sheetData sheetId="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10"/>
      <sheetName val="LearningObjectives"/>
      <sheetName val="Concepts1"/>
      <sheetName val="RiskDrivers"/>
      <sheetName val="SourcesOfLiquidity"/>
      <sheetName val="Concepts2"/>
      <sheetName val="Liquidity"/>
      <sheetName val="Scenario"/>
      <sheetName val="Ratios"/>
      <sheetName val="Matz_Ch2"/>
      <sheetName val="Matz_Ch4"/>
      <sheetName val="Matz_Ch7"/>
      <sheetName val="StressTesting"/>
      <sheetName val="LCR"/>
      <sheetName val="LCR_Calc"/>
      <sheetName val="NSFR"/>
      <sheetName val="ASF"/>
      <sheetName val="RSF"/>
      <sheetName val="IMix1"/>
      <sheetName val="IMix1Calc"/>
      <sheetName val="IMix2"/>
      <sheetName val="IMix2Calc"/>
      <sheetName val="O_Discussion"/>
      <sheetName val="Bon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1">
          <cell r="C31">
            <v>1</v>
          </cell>
          <cell r="D31" t="str">
            <v>Amount</v>
          </cell>
        </row>
        <row r="32">
          <cell r="C32">
            <v>2</v>
          </cell>
          <cell r="D32" t="str">
            <v>of</v>
          </cell>
        </row>
        <row r="33">
          <cell r="C33">
            <v>3</v>
          </cell>
          <cell r="D33" t="str">
            <v>Stable</v>
          </cell>
        </row>
        <row r="34">
          <cell r="C34">
            <v>4</v>
          </cell>
          <cell r="D34" t="str">
            <v>Funding</v>
          </cell>
        </row>
      </sheetData>
      <sheetData sheetId="17"/>
      <sheetData sheetId="18"/>
      <sheetData sheetId="19"/>
      <sheetData sheetId="20"/>
      <sheetData sheetId="21"/>
      <sheetData sheetId="22"/>
      <sheetData sheetId="2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_PMT"/>
      <sheetName val="Today"/>
      <sheetName val="GeometricSeries"/>
      <sheetName val="NextClass"/>
      <sheetName val="PreWork4NextClass"/>
      <sheetName val="ClassWork"/>
      <sheetName val="1_GeoSeries"/>
      <sheetName val="3_IncreaseAnnuity"/>
      <sheetName val="4_Dice"/>
      <sheetName val="5_ConditionalProb"/>
      <sheetName val="5_ConditionalProb (2)"/>
      <sheetName val="FinalExamReview"/>
      <sheetName val="ClassPolicy"/>
      <sheetName val="Programming"/>
      <sheetName val="ProgrammingAnswer_R"/>
    </sheetNames>
    <sheetDataSet>
      <sheetData sheetId="0">
        <row r="13">
          <cell r="C13">
            <v>0.90909090909090906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_Probability&amp;ThePublic"/>
      <sheetName val="InvestmentReturns"/>
      <sheetName val="AVPlot"/>
      <sheetName val="MaximumLikelihood"/>
    </sheetNames>
    <sheetDataSet>
      <sheetData sheetId="0"/>
      <sheetData sheetId="1">
        <row r="12">
          <cell r="B12">
            <v>10000</v>
          </cell>
        </row>
      </sheetData>
      <sheetData sheetId="2">
        <row r="3">
          <cell r="B3">
            <v>2</v>
          </cell>
        </row>
      </sheetData>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978A366-B59C-1547-830A-DB053E3AC504}">
  <we:reference id="fa000000050" version="1.0.0.0" store="en-US" storeType="FirstParty"/>
  <we:alternateReferences/>
  <we:properties>
    <we:property name="Xl_ImageToDoc" value="&quot;{\&quot;cmd_type\&quot;:\&quot;cancel\&quot;,\&quot;session_id\&quot;:\&quot;5993644B\&quot;}&quot;"/>
  </we:properties>
  <we:bindings/>
  <we:snapshot xmlns:r="http://schemas.openxmlformats.org/officeDocument/2006/relationships"/>
</we:webextension>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open?id=1JKKAnflq65-hqPMTwaFOIR5abmI_yaT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rive.google.com/open?id=1b-PA2IZvMp_Y2hCicimyLj47C2CQ-fC-"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open?id=1B7LE9AvMaU7cM0gqhrc2L6up66_NqLp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a3jDoeAJZFH1IRj6rklA0rmLgGM-tZR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clio.columbia.edu/catalog/14893189?counter=1"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sqliteonline.com/" TargetMode="Externa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16</v>
      </c>
    </row>
    <row r="4" spans="2:8" x14ac:dyDescent="0.3">
      <c r="B4" s="7">
        <v>43951</v>
      </c>
      <c r="C4" s="6">
        <v>14.7</v>
      </c>
      <c r="D4" s="6">
        <v>0.33</v>
      </c>
      <c r="E4" s="6">
        <v>15.03</v>
      </c>
      <c r="H4" s="1" t="s">
        <v>18</v>
      </c>
    </row>
    <row r="5" spans="2:8" x14ac:dyDescent="0.3">
      <c r="B5" s="7">
        <v>43921</v>
      </c>
      <c r="C5" s="6">
        <v>4.4000000000000004</v>
      </c>
      <c r="D5" s="6">
        <v>1.54</v>
      </c>
      <c r="E5" s="6">
        <v>5.94</v>
      </c>
      <c r="H5" s="1" t="s">
        <v>17</v>
      </c>
    </row>
    <row r="6" spans="2:8" x14ac:dyDescent="0.3">
      <c r="B6" s="7">
        <v>43890</v>
      </c>
      <c r="C6" s="6">
        <v>3.5</v>
      </c>
      <c r="D6" s="6">
        <v>2.33</v>
      </c>
      <c r="E6" s="6">
        <v>5.83</v>
      </c>
      <c r="H6" s="1" t="s">
        <v>19</v>
      </c>
    </row>
    <row r="7" spans="2:8" x14ac:dyDescent="0.3">
      <c r="B7" s="7">
        <v>43861</v>
      </c>
      <c r="C7" s="6">
        <v>3.6</v>
      </c>
      <c r="D7" s="6">
        <v>2.4900000000000002</v>
      </c>
      <c r="E7" s="6">
        <v>6.09</v>
      </c>
    </row>
    <row r="8" spans="2:8" x14ac:dyDescent="0.3">
      <c r="B8" s="7">
        <v>43830</v>
      </c>
      <c r="C8" s="6">
        <v>3.5</v>
      </c>
      <c r="D8" s="6">
        <v>2.29</v>
      </c>
      <c r="E8" s="6">
        <v>5.79</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20</v>
      </c>
    </row>
    <row r="4" spans="2:8" x14ac:dyDescent="0.3">
      <c r="B4" s="7">
        <v>43951</v>
      </c>
      <c r="C4" s="6">
        <v>14.7</v>
      </c>
      <c r="D4" s="6">
        <v>0.33</v>
      </c>
      <c r="E4" s="6">
        <v>15.03</v>
      </c>
      <c r="H4" s="1" t="s">
        <v>18</v>
      </c>
    </row>
    <row r="5" spans="2:8" x14ac:dyDescent="0.3">
      <c r="B5" s="7">
        <v>43921</v>
      </c>
      <c r="C5" s="6">
        <v>4.4000000000000004</v>
      </c>
      <c r="D5" s="6">
        <v>1.54</v>
      </c>
      <c r="E5" s="6">
        <v>5.94</v>
      </c>
      <c r="H5" s="1" t="s">
        <v>21</v>
      </c>
    </row>
    <row r="6" spans="2:8" x14ac:dyDescent="0.3">
      <c r="B6" s="7">
        <v>43890</v>
      </c>
      <c r="C6" s="6">
        <v>3.5</v>
      </c>
      <c r="D6" s="6">
        <v>2.33</v>
      </c>
      <c r="E6" s="6">
        <v>5.83</v>
      </c>
      <c r="H6" s="1" t="s">
        <v>23</v>
      </c>
    </row>
    <row r="7" spans="2:8" x14ac:dyDescent="0.3">
      <c r="B7" s="7">
        <v>43861</v>
      </c>
      <c r="C7" s="6">
        <v>3.6</v>
      </c>
      <c r="D7" s="6">
        <v>2.4900000000000002</v>
      </c>
      <c r="E7" s="6">
        <v>6.09</v>
      </c>
      <c r="H7" s="1" t="s">
        <v>22</v>
      </c>
    </row>
    <row r="8" spans="2:8" x14ac:dyDescent="0.3">
      <c r="B8" s="7">
        <v>43830</v>
      </c>
      <c r="C8" s="6">
        <v>3.5</v>
      </c>
      <c r="D8" s="6">
        <v>2.29</v>
      </c>
      <c r="E8" s="6">
        <v>5.79</v>
      </c>
      <c r="H8" s="1" t="s">
        <v>24</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25</v>
      </c>
    </row>
    <row r="3" spans="2:4" x14ac:dyDescent="0.3">
      <c r="C3" s="9" t="s">
        <v>26</v>
      </c>
    </row>
    <row r="4" spans="2:4" x14ac:dyDescent="0.3">
      <c r="C4" s="1" t="s">
        <v>27</v>
      </c>
    </row>
    <row r="6" spans="2:4" x14ac:dyDescent="0.3">
      <c r="B6" s="10" t="s">
        <v>28</v>
      </c>
    </row>
    <row r="7" spans="2:4" x14ac:dyDescent="0.3">
      <c r="B7" s="1" t="s">
        <v>29</v>
      </c>
    </row>
    <row r="8" spans="2:4" x14ac:dyDescent="0.3">
      <c r="C8" s="9" t="s">
        <v>30</v>
      </c>
    </row>
    <row r="9" spans="2:4" x14ac:dyDescent="0.3">
      <c r="B9" s="9" t="s">
        <v>31</v>
      </c>
    </row>
    <row r="10" spans="2:4" x14ac:dyDescent="0.3">
      <c r="C10" s="1" t="s">
        <v>32</v>
      </c>
    </row>
    <row r="11" spans="2:4" x14ac:dyDescent="0.3">
      <c r="C11" s="1" t="s">
        <v>33</v>
      </c>
    </row>
    <row r="12" spans="2:4" x14ac:dyDescent="0.3">
      <c r="B12" s="1" t="s">
        <v>31</v>
      </c>
      <c r="C12" s="1" t="s">
        <v>34</v>
      </c>
    </row>
    <row r="13" spans="2:4" x14ac:dyDescent="0.3">
      <c r="B13" s="1" t="s">
        <v>35</v>
      </c>
    </row>
    <row r="14" spans="2:4" x14ac:dyDescent="0.3">
      <c r="C14" s="9" t="s">
        <v>36</v>
      </c>
    </row>
    <row r="15" spans="2:4" x14ac:dyDescent="0.3">
      <c r="D15" s="1" t="s">
        <v>37</v>
      </c>
    </row>
    <row r="16" spans="2:4" x14ac:dyDescent="0.3">
      <c r="D16" s="1" t="s">
        <v>38</v>
      </c>
    </row>
    <row r="21" spans="2:3" x14ac:dyDescent="0.3">
      <c r="C21" s="1" t="s">
        <v>39</v>
      </c>
    </row>
    <row r="22" spans="2:3" x14ac:dyDescent="0.3">
      <c r="B22" s="9" t="s">
        <v>40</v>
      </c>
    </row>
    <row r="23" spans="2:3" x14ac:dyDescent="0.3">
      <c r="C23" s="1" t="s">
        <v>41</v>
      </c>
    </row>
    <row r="24" spans="2:3" x14ac:dyDescent="0.3">
      <c r="B24" s="9" t="s">
        <v>42</v>
      </c>
    </row>
    <row r="25" spans="2:3" x14ac:dyDescent="0.3">
      <c r="C25" s="1" t="s">
        <v>43</v>
      </c>
    </row>
    <row r="26" spans="2:3" x14ac:dyDescent="0.3">
      <c r="C26" s="1" t="s">
        <v>44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E1CD9-52E7-E34E-A2C6-53E4EB79DCF1}">
  <sheetPr codeName="Sheet31">
    <tabColor rgb="FFFF0000"/>
  </sheetPr>
  <dimension ref="A1:G3456"/>
  <sheetViews>
    <sheetView workbookViewId="0"/>
  </sheetViews>
  <sheetFormatPr baseColWidth="10" defaultRowHeight="26" x14ac:dyDescent="0.3"/>
  <cols>
    <col min="8" max="16384" width="10.83203125" style="1"/>
  </cols>
  <sheetData>
    <row r="1" spans="1:7" x14ac:dyDescent="0.3">
      <c r="B1" t="s">
        <v>53</v>
      </c>
      <c r="C1" t="s">
        <v>54</v>
      </c>
      <c r="D1" t="s">
        <v>55</v>
      </c>
      <c r="E1" t="s">
        <v>56</v>
      </c>
      <c r="F1" t="s">
        <v>57</v>
      </c>
      <c r="G1" t="s">
        <v>58</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7" x14ac:dyDescent="0.3">
      <c r="A17">
        <v>16</v>
      </c>
      <c r="B17">
        <v>219.83000200000001</v>
      </c>
      <c r="C17">
        <v>220.509995</v>
      </c>
      <c r="D17">
        <v>212.509995</v>
      </c>
      <c r="E17">
        <v>213.070007</v>
      </c>
      <c r="F17">
        <v>7853800</v>
      </c>
      <c r="G17">
        <v>177.44929500000001</v>
      </c>
    </row>
    <row r="18" spans="1:7" x14ac:dyDescent="0.3">
      <c r="A18">
        <v>17</v>
      </c>
      <c r="B18">
        <v>214.55999800000001</v>
      </c>
      <c r="C18">
        <v>214.89999399999999</v>
      </c>
      <c r="D18">
        <v>210.60000600000001</v>
      </c>
      <c r="E18">
        <v>213.5</v>
      </c>
      <c r="F18">
        <v>7458200</v>
      </c>
      <c r="G18">
        <v>177.807388</v>
      </c>
    </row>
    <row r="19" spans="1:7" x14ac:dyDescent="0.3">
      <c r="A19">
        <v>18</v>
      </c>
      <c r="B19">
        <v>213.89999399999999</v>
      </c>
      <c r="C19">
        <v>215.08000200000001</v>
      </c>
      <c r="D19">
        <v>210.13000500000001</v>
      </c>
      <c r="E19">
        <v>211.03999300000001</v>
      </c>
      <c r="F19">
        <v>5890700</v>
      </c>
      <c r="G19">
        <v>175.75865200000001</v>
      </c>
    </row>
    <row r="20" spans="1:7" x14ac:dyDescent="0.3">
      <c r="A20">
        <v>19</v>
      </c>
      <c r="B20">
        <v>211.08000200000001</v>
      </c>
      <c r="C20">
        <v>212.30999800000001</v>
      </c>
      <c r="D20">
        <v>208.36999499999999</v>
      </c>
      <c r="E20">
        <v>208.779999</v>
      </c>
      <c r="F20">
        <v>6001000</v>
      </c>
      <c r="G20">
        <v>173.87645000000001</v>
      </c>
    </row>
    <row r="21" spans="1:7" x14ac:dyDescent="0.3">
      <c r="A21">
        <v>20</v>
      </c>
      <c r="B21">
        <v>208.300003</v>
      </c>
      <c r="C21">
        <v>212.75</v>
      </c>
      <c r="D21">
        <v>207.28999300000001</v>
      </c>
      <c r="E21">
        <v>212.16000399999999</v>
      </c>
      <c r="F21">
        <v>7235100</v>
      </c>
      <c r="G21">
        <v>176.69143700000001</v>
      </c>
    </row>
    <row r="22" spans="1:7" x14ac:dyDescent="0.3">
      <c r="A22">
        <v>21</v>
      </c>
      <c r="B22">
        <v>213.44000199999999</v>
      </c>
      <c r="C22">
        <v>213.89999399999999</v>
      </c>
      <c r="D22">
        <v>209.729996</v>
      </c>
      <c r="E22">
        <v>212</v>
      </c>
      <c r="F22">
        <v>5734500</v>
      </c>
      <c r="G22">
        <v>176.55810500000001</v>
      </c>
    </row>
    <row r="23" spans="1:7" x14ac:dyDescent="0.3">
      <c r="A23">
        <v>22</v>
      </c>
      <c r="B23">
        <v>211</v>
      </c>
      <c r="C23">
        <v>213.89999399999999</v>
      </c>
      <c r="D23">
        <v>211</v>
      </c>
      <c r="E23">
        <v>213.429993</v>
      </c>
      <c r="F23">
        <v>3527000</v>
      </c>
      <c r="G23">
        <v>177.74908400000001</v>
      </c>
    </row>
    <row r="24" spans="1:7" x14ac:dyDescent="0.3">
      <c r="A24">
        <v>23</v>
      </c>
      <c r="B24">
        <v>213.300003</v>
      </c>
      <c r="C24">
        <v>213.720001</v>
      </c>
      <c r="D24">
        <v>211.5</v>
      </c>
      <c r="E24">
        <v>212.550003</v>
      </c>
      <c r="F24">
        <v>2995700</v>
      </c>
      <c r="G24">
        <v>177.01618999999999</v>
      </c>
    </row>
    <row r="25" spans="1:7" x14ac:dyDescent="0.3">
      <c r="A25">
        <v>24</v>
      </c>
      <c r="B25">
        <v>213.28999300000001</v>
      </c>
      <c r="C25">
        <v>215.86000100000001</v>
      </c>
      <c r="D25">
        <v>212.699997</v>
      </c>
      <c r="E25">
        <v>214.64999399999999</v>
      </c>
      <c r="F25">
        <v>3803100</v>
      </c>
      <c r="G25">
        <v>178.765152</v>
      </c>
    </row>
    <row r="26" spans="1:7" x14ac:dyDescent="0.3">
      <c r="A26">
        <v>25</v>
      </c>
      <c r="B26">
        <v>215.029999</v>
      </c>
      <c r="C26">
        <v>215.85000600000001</v>
      </c>
      <c r="D26">
        <v>213.10000600000001</v>
      </c>
      <c r="E26">
        <v>213.550003</v>
      </c>
      <c r="F26">
        <v>3621700</v>
      </c>
      <c r="G26">
        <v>177.84906000000001</v>
      </c>
    </row>
    <row r="27" spans="1:7" x14ac:dyDescent="0.3">
      <c r="A27">
        <v>26</v>
      </c>
      <c r="B27">
        <v>212.08999600000001</v>
      </c>
      <c r="C27">
        <v>215.21000699999999</v>
      </c>
      <c r="D27">
        <v>209.80999800000001</v>
      </c>
      <c r="E27">
        <v>213.89999399999999</v>
      </c>
      <c r="F27">
        <v>5410500</v>
      </c>
      <c r="G27">
        <v>178.14051799999999</v>
      </c>
    </row>
    <row r="28" spans="1:7" x14ac:dyDescent="0.3">
      <c r="A28">
        <v>27</v>
      </c>
      <c r="B28">
        <v>215.770004</v>
      </c>
      <c r="C28">
        <v>219.259995</v>
      </c>
      <c r="D28">
        <v>210.58000200000001</v>
      </c>
      <c r="E28">
        <v>213.279999</v>
      </c>
      <c r="F28">
        <v>9109300</v>
      </c>
      <c r="G28">
        <v>177.62416099999999</v>
      </c>
    </row>
    <row r="29" spans="1:7" x14ac:dyDescent="0.3">
      <c r="A29">
        <v>28</v>
      </c>
      <c r="B29">
        <v>213.75</v>
      </c>
      <c r="C29">
        <v>214</v>
      </c>
      <c r="D29">
        <v>209.86999499999999</v>
      </c>
      <c r="E29">
        <v>211.13000500000001</v>
      </c>
      <c r="F29">
        <v>5384400</v>
      </c>
      <c r="G29">
        <v>175.83363299999999</v>
      </c>
    </row>
    <row r="30" spans="1:7" x14ac:dyDescent="0.3">
      <c r="A30">
        <v>29</v>
      </c>
      <c r="B30">
        <v>211.979996</v>
      </c>
      <c r="C30">
        <v>213.300003</v>
      </c>
      <c r="D30">
        <v>210.470001</v>
      </c>
      <c r="E30">
        <v>212.529999</v>
      </c>
      <c r="F30">
        <v>4022000</v>
      </c>
      <c r="G30">
        <v>176.99955700000001</v>
      </c>
    </row>
    <row r="31" spans="1:7" x14ac:dyDescent="0.3">
      <c r="A31">
        <v>30</v>
      </c>
      <c r="B31">
        <v>213.699997</v>
      </c>
      <c r="C31">
        <v>219.10000600000001</v>
      </c>
      <c r="D31">
        <v>212.78999300000001</v>
      </c>
      <c r="E31">
        <v>217.39999399999999</v>
      </c>
      <c r="F31">
        <v>7696400</v>
      </c>
      <c r="G31">
        <v>181.05535900000001</v>
      </c>
    </row>
    <row r="32" spans="1:7"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1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637D-F2F2-9D48-8B08-81F77CC9C6EA}">
  <dimension ref="B2:D19"/>
  <sheetViews>
    <sheetView tabSelected="1" workbookViewId="0"/>
  </sheetViews>
  <sheetFormatPr baseColWidth="10" defaultRowHeight="26" x14ac:dyDescent="0.3"/>
  <cols>
    <col min="1" max="2" width="10.83203125" style="1"/>
    <col min="3" max="3" width="8.5" style="1" customWidth="1"/>
    <col min="4" max="16384" width="10.83203125" style="1"/>
  </cols>
  <sheetData>
    <row r="2" spans="2:4" x14ac:dyDescent="0.3">
      <c r="B2" s="1" t="s">
        <v>104</v>
      </c>
    </row>
    <row r="4" spans="2:4" x14ac:dyDescent="0.3">
      <c r="D4" s="1" t="s">
        <v>105</v>
      </c>
    </row>
    <row r="5" spans="2:4" x14ac:dyDescent="0.3">
      <c r="D5" s="1" t="s">
        <v>80</v>
      </c>
    </row>
    <row r="6" spans="2:4" x14ac:dyDescent="0.3">
      <c r="D6" s="1" t="s">
        <v>106</v>
      </c>
    </row>
    <row r="7" spans="2:4" x14ac:dyDescent="0.3">
      <c r="D7" s="1" t="s">
        <v>107</v>
      </c>
    </row>
    <row r="8" spans="2:4" x14ac:dyDescent="0.3">
      <c r="D8" s="1" t="s">
        <v>108</v>
      </c>
    </row>
    <row r="10" spans="2:4" x14ac:dyDescent="0.3">
      <c r="B10" s="1" t="s">
        <v>78</v>
      </c>
    </row>
    <row r="13" spans="2:4" x14ac:dyDescent="0.3">
      <c r="D13" s="1" t="s">
        <v>109</v>
      </c>
    </row>
    <row r="14" spans="2:4" x14ac:dyDescent="0.3">
      <c r="D14" s="1" t="s">
        <v>101</v>
      </c>
    </row>
    <row r="17" spans="2:4" x14ac:dyDescent="0.3">
      <c r="B17" s="1" t="s">
        <v>79</v>
      </c>
    </row>
    <row r="19" spans="2:4" x14ac:dyDescent="0.3">
      <c r="D19" s="1" t="s">
        <v>110</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4BDC-7BDB-3945-8239-9A4825F5C65C}">
  <dimension ref="B2:C11"/>
  <sheetViews>
    <sheetView workbookViewId="0">
      <selection sqref="A1:XFD1048576"/>
    </sheetView>
  </sheetViews>
  <sheetFormatPr baseColWidth="10" defaultRowHeight="26" x14ac:dyDescent="0.3"/>
  <cols>
    <col min="1" max="16384" width="10.83203125" style="1"/>
  </cols>
  <sheetData>
    <row r="2" spans="2:3" x14ac:dyDescent="0.3">
      <c r="B2" s="1" t="s">
        <v>103</v>
      </c>
    </row>
    <row r="4" spans="2:3" x14ac:dyDescent="0.3">
      <c r="C4" s="1" t="s">
        <v>102</v>
      </c>
    </row>
    <row r="9" spans="2:3" x14ac:dyDescent="0.3">
      <c r="C9" s="1" t="s">
        <v>101</v>
      </c>
    </row>
    <row r="11" spans="2:3" x14ac:dyDescent="0.3">
      <c r="C11" s="1" t="s">
        <v>100</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2EFFD-334B-014D-92BD-0AEF2D8FBF2B}">
  <sheetPr>
    <tabColor rgb="FFC00000"/>
  </sheetPr>
  <dimension ref="B3:C15"/>
  <sheetViews>
    <sheetView workbookViewId="0">
      <selection sqref="A1:XFD1048576"/>
    </sheetView>
  </sheetViews>
  <sheetFormatPr baseColWidth="10" defaultRowHeight="26" x14ac:dyDescent="0.3"/>
  <cols>
    <col min="1" max="16384" width="10.83203125" style="1"/>
  </cols>
  <sheetData>
    <row r="3" spans="2:3" x14ac:dyDescent="0.3">
      <c r="B3" s="9" t="s">
        <v>99</v>
      </c>
    </row>
    <row r="4" spans="2:3" x14ac:dyDescent="0.3">
      <c r="B4" s="27"/>
    </row>
    <row r="5" spans="2:3" x14ac:dyDescent="0.3">
      <c r="C5" s="1" t="s">
        <v>98</v>
      </c>
    </row>
    <row r="6" spans="2:3" x14ac:dyDescent="0.3">
      <c r="C6" s="1" t="s">
        <v>97</v>
      </c>
    </row>
    <row r="7" spans="2:3" x14ac:dyDescent="0.3">
      <c r="C7" s="1" t="s">
        <v>96</v>
      </c>
    </row>
    <row r="8" spans="2:3" x14ac:dyDescent="0.3">
      <c r="C8" s="1" t="s">
        <v>95</v>
      </c>
    </row>
    <row r="9" spans="2:3" x14ac:dyDescent="0.3">
      <c r="C9" s="1" t="s">
        <v>94</v>
      </c>
    </row>
    <row r="12" spans="2:3" x14ac:dyDescent="0.3">
      <c r="B12" s="1" t="s">
        <v>93</v>
      </c>
    </row>
    <row r="13" spans="2:3" x14ac:dyDescent="0.3">
      <c r="C13" s="1" t="s">
        <v>92</v>
      </c>
    </row>
    <row r="14" spans="2:3" x14ac:dyDescent="0.3">
      <c r="C14" s="1" t="s">
        <v>91</v>
      </c>
    </row>
    <row r="15" spans="2:3" x14ac:dyDescent="0.3">
      <c r="C15" s="1" t="s">
        <v>90</v>
      </c>
    </row>
  </sheetData>
  <hyperlinks>
    <hyperlink ref="B3" r:id="rId1" xr:uid="{FE6E9DB6-B5A9-F645-9A40-0E27922E46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45096-3CC5-764A-9B44-5DD06AAB3CC8}">
  <sheetPr>
    <tabColor rgb="FFC00000"/>
  </sheetPr>
  <dimension ref="B3:C6"/>
  <sheetViews>
    <sheetView workbookViewId="0">
      <selection sqref="A1:XFD1048576"/>
    </sheetView>
  </sheetViews>
  <sheetFormatPr baseColWidth="10" defaultRowHeight="26" x14ac:dyDescent="0.3"/>
  <cols>
    <col min="1" max="16384" width="10.83203125" style="1"/>
  </cols>
  <sheetData>
    <row r="3" spans="2:3" x14ac:dyDescent="0.3">
      <c r="B3" s="9" t="s">
        <v>87</v>
      </c>
    </row>
    <row r="5" spans="2:3" x14ac:dyDescent="0.3">
      <c r="C5" s="1" t="s">
        <v>89</v>
      </c>
    </row>
    <row r="6" spans="2:3" x14ac:dyDescent="0.3">
      <c r="C6" s="1" t="s">
        <v>88</v>
      </c>
    </row>
  </sheetData>
  <hyperlinks>
    <hyperlink ref="B3" r:id="rId1" xr:uid="{17961A55-6FA1-D846-B5D8-C3E7982FA8B4}"/>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66EC-4B71-4A47-B3BA-CA536E5CA540}">
  <sheetPr>
    <tabColor rgb="FFC00000"/>
  </sheetPr>
  <dimension ref="B3:X6"/>
  <sheetViews>
    <sheetView topLeftCell="V1" workbookViewId="0">
      <selection sqref="A1:XFD1048576"/>
    </sheetView>
  </sheetViews>
  <sheetFormatPr baseColWidth="10" defaultRowHeight="26" x14ac:dyDescent="0.3"/>
  <cols>
    <col min="1" max="16384" width="10.83203125" style="1"/>
  </cols>
  <sheetData>
    <row r="3" spans="2:24" x14ac:dyDescent="0.3">
      <c r="B3" s="27"/>
      <c r="W3" s="9" t="s">
        <v>87</v>
      </c>
    </row>
    <row r="5" spans="2:24" x14ac:dyDescent="0.3">
      <c r="X5" s="1" t="s">
        <v>86</v>
      </c>
    </row>
    <row r="6" spans="2:24" x14ac:dyDescent="0.3">
      <c r="X6" s="1" t="s">
        <v>85</v>
      </c>
    </row>
  </sheetData>
  <hyperlinks>
    <hyperlink ref="W3" r:id="rId1" xr:uid="{11F11E62-B1B8-6C49-A8C8-7F0237F4697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758F1-3C8C-0049-BFAB-462908AAAC08}">
  <sheetPr>
    <tabColor rgb="FFC00000"/>
  </sheetPr>
  <dimension ref="B3"/>
  <sheetViews>
    <sheetView workbookViewId="0">
      <selection sqref="A1:XFD1048576"/>
    </sheetView>
  </sheetViews>
  <sheetFormatPr baseColWidth="10" defaultRowHeight="26" x14ac:dyDescent="0.3"/>
  <cols>
    <col min="1" max="16384" width="10.83203125" style="1"/>
  </cols>
  <sheetData>
    <row r="3" spans="2:2" x14ac:dyDescent="0.3">
      <c r="B3" s="9" t="s">
        <v>84</v>
      </c>
    </row>
  </sheetData>
  <hyperlinks>
    <hyperlink ref="B3" r:id="rId1" xr:uid="{585E0C20-6FC0-8744-9A19-B23C9FFE006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0E1B9-F964-CA4D-9FE0-0B47619A9521}">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655BD-9436-0944-838F-6D851EA7C2E0}">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6F611-FC3C-F549-A0B9-A8CA82A08517}">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9D7A-5589-AB43-B467-D455E2114F29}">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38A1A-EE8D-3044-8762-420666CBD2FF}">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630E1-61F6-894F-9EC5-C26C9257F291}">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CE41-E38B-934C-846A-EE86D71594CD}">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4F268-0978-8244-9A8B-CAA30583AD7D}">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E47DC-0E9F-E441-AD20-D94F64B99FAD}">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B2:C14"/>
  <sheetViews>
    <sheetView workbookViewId="0"/>
  </sheetViews>
  <sheetFormatPr baseColWidth="10" defaultRowHeight="26" x14ac:dyDescent="0.3"/>
  <cols>
    <col min="1" max="16384" width="10.83203125" style="1"/>
  </cols>
  <sheetData>
    <row r="2" spans="2:3" x14ac:dyDescent="0.3">
      <c r="B2" s="1" t="s">
        <v>111</v>
      </c>
    </row>
    <row r="3" spans="2:3" x14ac:dyDescent="0.3">
      <c r="B3" s="12" t="s">
        <v>112</v>
      </c>
    </row>
    <row r="4" spans="2:3" x14ac:dyDescent="0.3">
      <c r="B4" s="13" t="s">
        <v>113</v>
      </c>
    </row>
    <row r="5" spans="2:3" x14ac:dyDescent="0.3">
      <c r="B5" s="1" t="s">
        <v>114</v>
      </c>
      <c r="C5" s="12"/>
    </row>
    <row r="6" spans="2:3" x14ac:dyDescent="0.3">
      <c r="C6" s="13"/>
    </row>
    <row r="14" spans="2:3" x14ac:dyDescent="0.3">
      <c r="C14" s="4"/>
    </row>
  </sheetData>
  <hyperlinks>
    <hyperlink ref="B4" r:id="rId1" xr:uid="{241E9CCB-5B4A-4243-B366-38FE3EB10B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D6"/>
  <sheetViews>
    <sheetView workbookViewId="0"/>
  </sheetViews>
  <sheetFormatPr baseColWidth="10" defaultRowHeight="26" x14ac:dyDescent="0.3"/>
  <cols>
    <col min="1" max="2" width="10.83203125" style="1"/>
    <col min="3" max="3" width="27.33203125" style="1" bestFit="1" customWidth="1"/>
    <col min="4" max="16384" width="10.83203125" style="1"/>
  </cols>
  <sheetData>
    <row r="2" spans="1:4" x14ac:dyDescent="0.3">
      <c r="B2" s="1" t="s">
        <v>52</v>
      </c>
    </row>
    <row r="4" spans="1:4" x14ac:dyDescent="0.3">
      <c r="B4" s="25" t="s">
        <v>83</v>
      </c>
      <c r="C4" s="26" t="s">
        <v>81</v>
      </c>
      <c r="D4" s="25" t="s">
        <v>82</v>
      </c>
    </row>
    <row r="6" spans="1:4" x14ac:dyDescent="0.3">
      <c r="A6"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30FAD-EEF3-B745-914F-6A1C739D30C7}">
  <sheetPr>
    <tabColor rgb="FFFFFF00"/>
  </sheetPr>
  <dimension ref="B2"/>
  <sheetViews>
    <sheetView workbookViewId="0"/>
  </sheetViews>
  <sheetFormatPr baseColWidth="10" defaultRowHeight="26" x14ac:dyDescent="0.3"/>
  <cols>
    <col min="1" max="16384" width="10.83203125" style="1"/>
  </cols>
  <sheetData>
    <row r="2" spans="2:2" x14ac:dyDescent="0.3">
      <c r="B2" s="9" t="s">
        <v>115</v>
      </c>
    </row>
  </sheetData>
  <hyperlinks>
    <hyperlink ref="B2" r:id="rId1" xr:uid="{8AF144A2-569D-C740-9903-4673AB08EDC8}"/>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filterMode="1">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hidden="1" x14ac:dyDescent="0.3">
      <c r="B3" s="7">
        <v>43982</v>
      </c>
      <c r="C3" s="6">
        <v>13.3</v>
      </c>
      <c r="D3" s="6">
        <v>0.12</v>
      </c>
      <c r="E3" s="6">
        <v>13.42</v>
      </c>
    </row>
    <row r="4" spans="2:5" hidden="1" x14ac:dyDescent="0.3">
      <c r="B4" s="7">
        <v>43951</v>
      </c>
      <c r="C4" s="6">
        <v>14.7</v>
      </c>
      <c r="D4" s="6">
        <v>0.33</v>
      </c>
      <c r="E4" s="6">
        <v>15.03</v>
      </c>
    </row>
    <row r="5" spans="2:5" hidden="1" x14ac:dyDescent="0.3">
      <c r="B5" s="7">
        <v>43921</v>
      </c>
      <c r="C5" s="6">
        <v>4.4000000000000004</v>
      </c>
      <c r="D5" s="6">
        <v>1.54</v>
      </c>
      <c r="E5" s="6">
        <v>5.94</v>
      </c>
    </row>
    <row r="6" spans="2:5" hidden="1" x14ac:dyDescent="0.3">
      <c r="B6" s="7">
        <v>43890</v>
      </c>
      <c r="C6" s="6">
        <v>3.5</v>
      </c>
      <c r="D6" s="6">
        <v>2.33</v>
      </c>
      <c r="E6" s="6">
        <v>5.83</v>
      </c>
    </row>
    <row r="7" spans="2:5" hidden="1" x14ac:dyDescent="0.3">
      <c r="B7" s="7">
        <v>43861</v>
      </c>
      <c r="C7" s="6">
        <v>3.6</v>
      </c>
      <c r="D7" s="6">
        <v>2.4900000000000002</v>
      </c>
      <c r="E7" s="6">
        <v>6.09</v>
      </c>
    </row>
    <row r="8" spans="2:5" hidden="1" x14ac:dyDescent="0.3">
      <c r="B8" s="7">
        <v>43830</v>
      </c>
      <c r="C8" s="6">
        <v>3.5</v>
      </c>
      <c r="D8" s="6">
        <v>2.29</v>
      </c>
      <c r="E8" s="6">
        <v>5.79</v>
      </c>
    </row>
    <row r="9" spans="2:5" hidden="1" x14ac:dyDescent="0.3">
      <c r="B9" s="7">
        <v>43799</v>
      </c>
      <c r="C9" s="6">
        <v>3.5</v>
      </c>
      <c r="D9" s="6">
        <v>2.0499999999999998</v>
      </c>
      <c r="E9" s="6">
        <v>5.55</v>
      </c>
    </row>
    <row r="10" spans="2:5" hidden="1" x14ac:dyDescent="0.3">
      <c r="B10" s="7">
        <v>43769</v>
      </c>
      <c r="C10" s="6">
        <v>3.6</v>
      </c>
      <c r="D10" s="6">
        <v>1.76</v>
      </c>
      <c r="E10" s="6">
        <v>5.36</v>
      </c>
    </row>
    <row r="11" spans="2:5" hidden="1" x14ac:dyDescent="0.3">
      <c r="B11" s="7">
        <v>43738</v>
      </c>
      <c r="C11" s="6">
        <v>3.5</v>
      </c>
      <c r="D11" s="6">
        <v>1.71</v>
      </c>
      <c r="E11" s="6">
        <v>5.21</v>
      </c>
    </row>
    <row r="12" spans="2:5" hidden="1" x14ac:dyDescent="0.3">
      <c r="B12" s="7">
        <v>43708</v>
      </c>
      <c r="C12" s="6">
        <v>3.7</v>
      </c>
      <c r="D12" s="6">
        <v>1.75</v>
      </c>
      <c r="E12" s="6">
        <v>5.45</v>
      </c>
    </row>
    <row r="13" spans="2:5" hidden="1" x14ac:dyDescent="0.3">
      <c r="B13" s="7">
        <v>43616</v>
      </c>
      <c r="C13" s="6">
        <v>3.6</v>
      </c>
      <c r="D13" s="6">
        <v>1.79</v>
      </c>
      <c r="E13" s="6">
        <v>5.39</v>
      </c>
    </row>
    <row r="14" spans="2:5" hidden="1" x14ac:dyDescent="0.3">
      <c r="B14" s="7">
        <v>43585</v>
      </c>
      <c r="C14" s="6">
        <v>3.6</v>
      </c>
      <c r="D14" s="6">
        <v>2</v>
      </c>
      <c r="E14" s="6">
        <v>5.6</v>
      </c>
    </row>
    <row r="15" spans="2:5" hidden="1" x14ac:dyDescent="0.3">
      <c r="B15" s="7">
        <v>43555</v>
      </c>
      <c r="C15" s="6">
        <v>3.8</v>
      </c>
      <c r="D15" s="6">
        <v>1.86</v>
      </c>
      <c r="E15" s="6">
        <v>5.66</v>
      </c>
    </row>
    <row r="16" spans="2:5" hidden="1" x14ac:dyDescent="0.3">
      <c r="B16" s="7">
        <v>43524</v>
      </c>
      <c r="C16" s="6">
        <v>3.8</v>
      </c>
      <c r="D16" s="6">
        <v>1.52</v>
      </c>
      <c r="E16" s="6">
        <v>5.32</v>
      </c>
    </row>
    <row r="17" spans="2:5" hidden="1" x14ac:dyDescent="0.3">
      <c r="B17" s="7">
        <v>43496</v>
      </c>
      <c r="C17" s="6">
        <v>4</v>
      </c>
      <c r="D17" s="6">
        <v>1.55</v>
      </c>
      <c r="E17" s="6">
        <v>5.55</v>
      </c>
    </row>
    <row r="18" spans="2:5" hidden="1" x14ac:dyDescent="0.3">
      <c r="B18" s="7">
        <v>43465</v>
      </c>
      <c r="C18" s="6">
        <v>3.9</v>
      </c>
      <c r="D18" s="6">
        <v>1.91</v>
      </c>
      <c r="E18" s="6">
        <v>5.81</v>
      </c>
    </row>
    <row r="19" spans="2:5" hidden="1" x14ac:dyDescent="0.3">
      <c r="B19" s="7">
        <v>43434</v>
      </c>
      <c r="C19" s="6">
        <v>3.7</v>
      </c>
      <c r="D19" s="6">
        <v>2.1800000000000002</v>
      </c>
      <c r="E19" s="6">
        <v>5.88</v>
      </c>
    </row>
    <row r="20" spans="2:5" hidden="1" x14ac:dyDescent="0.3">
      <c r="B20" s="7">
        <v>43404</v>
      </c>
      <c r="C20" s="6">
        <v>3.7</v>
      </c>
      <c r="D20" s="6">
        <v>2.52</v>
      </c>
      <c r="E20" s="6">
        <v>6.22</v>
      </c>
    </row>
    <row r="21" spans="2:5" hidden="1" x14ac:dyDescent="0.3">
      <c r="B21" s="7">
        <v>43373</v>
      </c>
      <c r="C21" s="6">
        <v>3.7</v>
      </c>
      <c r="D21" s="6">
        <v>2.2799999999999998</v>
      </c>
      <c r="E21" s="6">
        <v>5.98</v>
      </c>
    </row>
    <row r="22" spans="2:5" hidden="1" x14ac:dyDescent="0.3">
      <c r="B22" s="7">
        <v>43343</v>
      </c>
      <c r="C22" s="6">
        <v>3.9</v>
      </c>
      <c r="D22" s="6">
        <v>2.7</v>
      </c>
      <c r="E22" s="6">
        <v>6.6</v>
      </c>
    </row>
    <row r="23" spans="2:5" hidden="1" x14ac:dyDescent="0.3">
      <c r="B23" s="7">
        <v>43312</v>
      </c>
      <c r="C23" s="6">
        <v>3.9</v>
      </c>
      <c r="D23" s="6">
        <v>2.95</v>
      </c>
      <c r="E23" s="6">
        <v>6.85</v>
      </c>
    </row>
    <row r="24" spans="2:5" hidden="1" x14ac:dyDescent="0.3">
      <c r="B24" s="7">
        <v>43281</v>
      </c>
      <c r="C24" s="6">
        <v>4</v>
      </c>
      <c r="D24" s="6">
        <v>2.87</v>
      </c>
      <c r="E24" s="6">
        <v>6.87</v>
      </c>
    </row>
    <row r="25" spans="2:5" hidden="1" x14ac:dyDescent="0.3">
      <c r="B25" s="7">
        <v>43251</v>
      </c>
      <c r="C25" s="6">
        <v>3.8</v>
      </c>
      <c r="D25" s="6">
        <v>2.8</v>
      </c>
      <c r="E25" s="6">
        <v>6.6</v>
      </c>
    </row>
    <row r="26" spans="2:5" hidden="1" x14ac:dyDescent="0.3">
      <c r="B26" s="7">
        <v>43220</v>
      </c>
      <c r="C26" s="6">
        <v>3.9</v>
      </c>
      <c r="D26" s="6">
        <v>2.46</v>
      </c>
      <c r="E26" s="6">
        <v>6.36</v>
      </c>
    </row>
    <row r="27" spans="2:5" hidden="1"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autoFilter ref="B2:E869" xr:uid="{7306A925-94EE-5142-A63E-041CC591122C}">
    <filterColumn colId="0">
      <customFilters>
        <customFilter operator="lessThan" val="43190"/>
      </customFilters>
    </filterColumn>
  </autoFilter>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x14ac:dyDescent="0.3">
      <c r="B3" s="7">
        <v>43982</v>
      </c>
      <c r="C3" s="6">
        <v>13.3</v>
      </c>
      <c r="D3" s="6">
        <v>0.12</v>
      </c>
      <c r="E3" s="6">
        <v>13.42</v>
      </c>
    </row>
    <row r="4" spans="2:5" x14ac:dyDescent="0.3">
      <c r="B4" s="7">
        <v>43951</v>
      </c>
      <c r="C4" s="6">
        <v>14.7</v>
      </c>
      <c r="D4" s="6">
        <v>0.33</v>
      </c>
      <c r="E4" s="6">
        <v>15.03</v>
      </c>
    </row>
    <row r="5" spans="2:5" x14ac:dyDescent="0.3">
      <c r="B5" s="7">
        <v>43921</v>
      </c>
      <c r="C5" s="6">
        <v>4.4000000000000004</v>
      </c>
      <c r="D5" s="6">
        <v>1.54</v>
      </c>
      <c r="E5" s="6">
        <v>5.94</v>
      </c>
    </row>
    <row r="6" spans="2:5" x14ac:dyDescent="0.3">
      <c r="B6" s="7">
        <v>43890</v>
      </c>
      <c r="C6" s="6">
        <v>3.5</v>
      </c>
      <c r="D6" s="6">
        <v>2.33</v>
      </c>
      <c r="E6" s="6">
        <v>5.83</v>
      </c>
    </row>
    <row r="7" spans="2:5" x14ac:dyDescent="0.3">
      <c r="B7" s="7">
        <v>43861</v>
      </c>
      <c r="C7" s="6">
        <v>3.6</v>
      </c>
      <c r="D7" s="6">
        <v>2.4900000000000002</v>
      </c>
      <c r="E7" s="6">
        <v>6.09</v>
      </c>
    </row>
    <row r="8" spans="2:5" x14ac:dyDescent="0.3">
      <c r="B8" s="7">
        <v>43830</v>
      </c>
      <c r="C8" s="6">
        <v>3.5</v>
      </c>
      <c r="D8" s="6">
        <v>2.29</v>
      </c>
      <c r="E8" s="6">
        <v>5.79</v>
      </c>
    </row>
    <row r="9" spans="2:5" x14ac:dyDescent="0.3">
      <c r="B9" s="7">
        <v>43799</v>
      </c>
      <c r="C9" s="6">
        <v>3.5</v>
      </c>
      <c r="D9" s="6">
        <v>2.0499999999999998</v>
      </c>
      <c r="E9" s="6">
        <v>5.55</v>
      </c>
    </row>
    <row r="10" spans="2:5" x14ac:dyDescent="0.3">
      <c r="B10" s="7">
        <v>43769</v>
      </c>
      <c r="C10" s="6">
        <v>3.6</v>
      </c>
      <c r="D10" s="6">
        <v>1.76</v>
      </c>
      <c r="E10" s="6">
        <v>5.36</v>
      </c>
    </row>
    <row r="11" spans="2:5" x14ac:dyDescent="0.3">
      <c r="B11" s="7">
        <v>43738</v>
      </c>
      <c r="C11" s="6">
        <v>3.5</v>
      </c>
      <c r="D11" s="6">
        <v>1.71</v>
      </c>
      <c r="E11" s="6">
        <v>5.21</v>
      </c>
    </row>
    <row r="12" spans="2:5" x14ac:dyDescent="0.3">
      <c r="B12" s="7">
        <v>43708</v>
      </c>
      <c r="C12" s="6">
        <v>3.7</v>
      </c>
      <c r="D12" s="6">
        <v>1.75</v>
      </c>
      <c r="E12" s="6">
        <v>5.45</v>
      </c>
    </row>
    <row r="13" spans="2:5" x14ac:dyDescent="0.3">
      <c r="B13" s="7">
        <v>43616</v>
      </c>
      <c r="C13" s="6">
        <v>3.6</v>
      </c>
      <c r="D13" s="6">
        <v>1.79</v>
      </c>
      <c r="E13" s="6">
        <v>5.39</v>
      </c>
    </row>
    <row r="14" spans="2:5" x14ac:dyDescent="0.3">
      <c r="B14" s="7">
        <v>43585</v>
      </c>
      <c r="C14" s="6">
        <v>3.6</v>
      </c>
      <c r="D14" s="6">
        <v>2</v>
      </c>
      <c r="E14" s="6">
        <v>5.6</v>
      </c>
    </row>
    <row r="15" spans="2:5" x14ac:dyDescent="0.3">
      <c r="B15" s="7">
        <v>43555</v>
      </c>
      <c r="C15" s="6">
        <v>3.8</v>
      </c>
      <c r="D15" s="6">
        <v>1.86</v>
      </c>
      <c r="E15" s="6">
        <v>5.66</v>
      </c>
    </row>
    <row r="16" spans="2:5"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0</v>
      </c>
      <c r="D3" s="1">
        <v>100</v>
      </c>
      <c r="E3" s="1">
        <v>200</v>
      </c>
      <c r="F3" s="1">
        <v>300</v>
      </c>
    </row>
    <row r="4" spans="3:6" x14ac:dyDescent="0.3">
      <c r="C4" s="1" t="s">
        <v>1</v>
      </c>
      <c r="D4" s="1">
        <v>5</v>
      </c>
      <c r="E4" s="1">
        <v>6</v>
      </c>
      <c r="F4" s="1">
        <v>7</v>
      </c>
    </row>
    <row r="5" spans="3:6" x14ac:dyDescent="0.3">
      <c r="C5" s="1" t="s">
        <v>2</v>
      </c>
      <c r="D5" s="3" t="s">
        <v>5</v>
      </c>
      <c r="E5" s="3" t="s">
        <v>3</v>
      </c>
      <c r="F5" s="3" t="s">
        <v>4</v>
      </c>
    </row>
    <row r="6" spans="3:6" x14ac:dyDescent="0.3">
      <c r="D6" s="3"/>
      <c r="E6" s="3"/>
      <c r="F6" s="3"/>
    </row>
    <row r="9" spans="3:6" x14ac:dyDescent="0.3">
      <c r="C9" s="1" t="s">
        <v>10</v>
      </c>
    </row>
    <row r="23" spans="2:2" x14ac:dyDescent="0.3">
      <c r="B23" s="5"/>
    </row>
    <row r="24" spans="2:2" x14ac:dyDescent="0.3">
      <c r="B24" s="5"/>
    </row>
  </sheetData>
  <phoneticPr fontId="3"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B3:P24"/>
  <sheetViews>
    <sheetView topLeftCell="B1"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3" spans="3:16" x14ac:dyDescent="0.3">
      <c r="C3" s="1" t="s">
        <v>0</v>
      </c>
      <c r="D3" s="1">
        <v>100</v>
      </c>
      <c r="E3" s="1">
        <v>200</v>
      </c>
      <c r="F3" s="1">
        <v>300</v>
      </c>
    </row>
    <row r="4" spans="3:16" x14ac:dyDescent="0.3">
      <c r="C4" s="1" t="s">
        <v>1</v>
      </c>
      <c r="D4" s="1">
        <v>5</v>
      </c>
      <c r="E4" s="1">
        <v>6</v>
      </c>
      <c r="F4" s="1">
        <v>7</v>
      </c>
    </row>
    <row r="5" spans="3:16" x14ac:dyDescent="0.3">
      <c r="C5" s="1" t="s">
        <v>2</v>
      </c>
      <c r="D5" s="3" t="s">
        <v>5</v>
      </c>
      <c r="E5" s="3" t="s">
        <v>3</v>
      </c>
      <c r="F5" s="3" t="s">
        <v>4</v>
      </c>
    </row>
    <row r="6" spans="3:16" x14ac:dyDescent="0.3">
      <c r="D6" s="3"/>
      <c r="E6" s="3"/>
      <c r="F6" s="3"/>
    </row>
    <row r="9" spans="3:16" x14ac:dyDescent="0.3">
      <c r="C9" s="1" t="s">
        <v>10</v>
      </c>
    </row>
    <row r="11" spans="3:16" x14ac:dyDescent="0.3">
      <c r="O11" s="1" t="s">
        <v>45</v>
      </c>
    </row>
    <row r="12" spans="3:16" x14ac:dyDescent="0.3">
      <c r="O12" s="1" t="s">
        <v>46</v>
      </c>
      <c r="P12" s="1">
        <f>SUMPRODUCT(D3:F3,D4:F4)</f>
        <v>3800</v>
      </c>
    </row>
    <row r="13" spans="3:16" x14ac:dyDescent="0.3">
      <c r="O13" s="1" t="s">
        <v>47</v>
      </c>
      <c r="P13" s="1">
        <f>SUM(D3:F3)</f>
        <v>600</v>
      </c>
    </row>
    <row r="14" spans="3:16" x14ac:dyDescent="0.3">
      <c r="O14" s="1" t="s">
        <v>48</v>
      </c>
      <c r="P14" s="1">
        <f>P12/P13</f>
        <v>6.333333333333333</v>
      </c>
    </row>
    <row r="23" spans="2:2" x14ac:dyDescent="0.3">
      <c r="B23" s="5"/>
    </row>
    <row r="24" spans="2:2" x14ac:dyDescent="0.3">
      <c r="B24" s="5"/>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B2:R18"/>
  <sheetViews>
    <sheetView workbookViewId="0">
      <selection activeCell="R11" sqref="R11"/>
    </sheetView>
  </sheetViews>
  <sheetFormatPr baseColWidth="10" defaultRowHeight="26" x14ac:dyDescent="0.3"/>
  <cols>
    <col min="1" max="16384" width="10.83203125" style="1"/>
  </cols>
  <sheetData>
    <row r="2" spans="2:18" x14ac:dyDescent="0.3">
      <c r="B2" s="1" t="s">
        <v>14</v>
      </c>
    </row>
    <row r="3" spans="2:18" x14ac:dyDescent="0.3">
      <c r="B3" s="1" t="s">
        <v>15</v>
      </c>
    </row>
    <row r="4" spans="2:18" x14ac:dyDescent="0.3">
      <c r="B4" s="1" t="s">
        <v>49</v>
      </c>
    </row>
    <row r="8" spans="2:18" x14ac:dyDescent="0.3">
      <c r="B8" s="1" t="s">
        <v>11</v>
      </c>
      <c r="D8" s="1" t="s">
        <v>13</v>
      </c>
      <c r="F8" s="1" t="s">
        <v>12</v>
      </c>
    </row>
    <row r="9" spans="2:18" x14ac:dyDescent="0.3">
      <c r="B9" s="2">
        <v>123</v>
      </c>
      <c r="D9" s="2">
        <v>10</v>
      </c>
      <c r="F9" s="2">
        <v>100</v>
      </c>
      <c r="G9" s="2">
        <v>200</v>
      </c>
      <c r="H9" s="2">
        <v>300</v>
      </c>
      <c r="I9" s="2">
        <v>400</v>
      </c>
      <c r="J9" s="2">
        <v>500</v>
      </c>
      <c r="K9" s="2">
        <v>600</v>
      </c>
      <c r="L9" s="2">
        <v>700</v>
      </c>
      <c r="M9" s="2">
        <v>800</v>
      </c>
      <c r="N9" s="2">
        <v>900</v>
      </c>
      <c r="O9" s="2">
        <v>1000</v>
      </c>
      <c r="R9" s="1" t="s">
        <v>50</v>
      </c>
    </row>
    <row r="10" spans="2:18" x14ac:dyDescent="0.3">
      <c r="D10" s="2">
        <v>20</v>
      </c>
      <c r="F10" s="2">
        <v>200</v>
      </c>
      <c r="G10" s="2">
        <v>400</v>
      </c>
      <c r="H10" s="2">
        <v>600</v>
      </c>
      <c r="I10" s="2">
        <v>800</v>
      </c>
      <c r="J10" s="2">
        <v>1000</v>
      </c>
      <c r="K10" s="2">
        <v>1200</v>
      </c>
      <c r="L10" s="2">
        <v>1400</v>
      </c>
      <c r="M10" s="2">
        <v>1600</v>
      </c>
      <c r="N10" s="2">
        <v>1800</v>
      </c>
      <c r="O10" s="2">
        <v>2000</v>
      </c>
      <c r="R10" s="1" t="s">
        <v>51</v>
      </c>
    </row>
    <row r="11" spans="2:18" x14ac:dyDescent="0.3">
      <c r="D11" s="2">
        <v>30</v>
      </c>
      <c r="F11" s="2">
        <v>300</v>
      </c>
      <c r="G11" s="2">
        <v>600</v>
      </c>
      <c r="H11" s="2">
        <v>900</v>
      </c>
      <c r="I11" s="2">
        <v>1200</v>
      </c>
      <c r="J11" s="2">
        <v>1500</v>
      </c>
      <c r="K11" s="2">
        <v>1800</v>
      </c>
      <c r="L11" s="2">
        <v>2100</v>
      </c>
      <c r="M11" s="2">
        <v>2400</v>
      </c>
      <c r="N11" s="2">
        <v>2700</v>
      </c>
      <c r="O11" s="2">
        <v>3000</v>
      </c>
    </row>
    <row r="12" spans="2:18" x14ac:dyDescent="0.3">
      <c r="D12" s="2">
        <v>40</v>
      </c>
      <c r="F12" s="2">
        <v>400</v>
      </c>
      <c r="G12" s="2">
        <v>800</v>
      </c>
      <c r="H12" s="2">
        <v>1200</v>
      </c>
      <c r="I12" s="2">
        <v>1600</v>
      </c>
      <c r="J12" s="2">
        <v>2000</v>
      </c>
      <c r="K12" s="2">
        <v>2400</v>
      </c>
      <c r="L12" s="2">
        <v>2800</v>
      </c>
      <c r="M12" s="2">
        <v>3200</v>
      </c>
      <c r="N12" s="2">
        <v>3600</v>
      </c>
      <c r="O12" s="2">
        <v>4000</v>
      </c>
    </row>
    <row r="13" spans="2:18" x14ac:dyDescent="0.3">
      <c r="D13" s="2">
        <v>50</v>
      </c>
      <c r="F13" s="2">
        <v>500</v>
      </c>
      <c r="G13" s="2">
        <v>1000</v>
      </c>
      <c r="H13" s="2">
        <v>1500</v>
      </c>
      <c r="I13" s="2">
        <v>2000</v>
      </c>
      <c r="J13" s="2">
        <v>2500</v>
      </c>
      <c r="K13" s="2">
        <v>3000</v>
      </c>
      <c r="L13" s="2">
        <v>3500</v>
      </c>
      <c r="M13" s="2">
        <v>4000</v>
      </c>
      <c r="N13" s="2">
        <v>4500</v>
      </c>
      <c r="O13" s="2">
        <v>5000</v>
      </c>
    </row>
    <row r="14" spans="2:18" x14ac:dyDescent="0.3">
      <c r="D14" s="2">
        <v>60</v>
      </c>
      <c r="F14" s="2">
        <v>600</v>
      </c>
      <c r="G14" s="2">
        <v>1200</v>
      </c>
      <c r="H14" s="2">
        <v>1800</v>
      </c>
      <c r="I14" s="2">
        <v>2400</v>
      </c>
      <c r="J14" s="2">
        <v>3000</v>
      </c>
      <c r="K14" s="2">
        <v>3600</v>
      </c>
      <c r="L14" s="2">
        <v>4200</v>
      </c>
      <c r="M14" s="2">
        <v>4800</v>
      </c>
      <c r="N14" s="2">
        <v>5400</v>
      </c>
      <c r="O14" s="2">
        <v>6000</v>
      </c>
    </row>
    <row r="15" spans="2:18" x14ac:dyDescent="0.3">
      <c r="D15" s="2">
        <v>70</v>
      </c>
      <c r="F15" s="2">
        <v>700</v>
      </c>
      <c r="G15" s="2">
        <v>1400</v>
      </c>
      <c r="H15" s="2">
        <v>2100</v>
      </c>
      <c r="I15" s="2">
        <v>2800</v>
      </c>
      <c r="J15" s="2">
        <v>3500</v>
      </c>
      <c r="K15" s="2">
        <v>4200</v>
      </c>
      <c r="L15" s="2">
        <v>4900</v>
      </c>
      <c r="M15" s="2">
        <v>5600</v>
      </c>
      <c r="N15" s="2">
        <v>6300</v>
      </c>
      <c r="O15" s="2">
        <v>7000</v>
      </c>
    </row>
    <row r="16" spans="2:18" x14ac:dyDescent="0.3">
      <c r="D16" s="2">
        <v>80</v>
      </c>
      <c r="F16" s="2">
        <v>800</v>
      </c>
      <c r="G16" s="2">
        <v>1600</v>
      </c>
      <c r="H16" s="2">
        <v>2400</v>
      </c>
      <c r="I16" s="2">
        <v>3200</v>
      </c>
      <c r="J16" s="2">
        <v>4000</v>
      </c>
      <c r="K16" s="2">
        <v>4800</v>
      </c>
      <c r="L16" s="2">
        <v>5600</v>
      </c>
      <c r="M16" s="2">
        <v>6400</v>
      </c>
      <c r="N16" s="2">
        <v>7200</v>
      </c>
      <c r="O16" s="2">
        <v>8000</v>
      </c>
    </row>
    <row r="17" spans="4:15" x14ac:dyDescent="0.3">
      <c r="D17" s="2">
        <v>90</v>
      </c>
      <c r="F17" s="2">
        <v>900</v>
      </c>
      <c r="G17" s="2">
        <v>1800</v>
      </c>
      <c r="H17" s="2">
        <v>2700</v>
      </c>
      <c r="I17" s="2">
        <v>3600</v>
      </c>
      <c r="J17" s="2">
        <v>4500</v>
      </c>
      <c r="K17" s="2">
        <v>5400</v>
      </c>
      <c r="L17" s="2">
        <v>6300</v>
      </c>
      <c r="M17" s="2">
        <v>7200</v>
      </c>
      <c r="N17" s="2">
        <v>8100</v>
      </c>
      <c r="O17" s="2">
        <v>9000</v>
      </c>
    </row>
    <row r="18" spans="4:15" x14ac:dyDescent="0.3">
      <c r="D18" s="2">
        <v>100</v>
      </c>
      <c r="F18" s="2">
        <v>1000</v>
      </c>
      <c r="G18" s="2">
        <v>2000</v>
      </c>
      <c r="H18" s="2">
        <v>3000</v>
      </c>
      <c r="I18" s="2">
        <v>4000</v>
      </c>
      <c r="J18" s="2">
        <v>5000</v>
      </c>
      <c r="K18" s="2">
        <v>6000</v>
      </c>
      <c r="L18" s="2">
        <v>7000</v>
      </c>
      <c r="M18" s="2">
        <v>8000</v>
      </c>
      <c r="N18" s="2">
        <v>9000</v>
      </c>
      <c r="O18" s="2">
        <v>10000</v>
      </c>
    </row>
  </sheetData>
  <pageMargins left="0.7" right="0.7" top="0.75" bottom="0.75" header="0.3" footer="0.3"/>
  <pageSetup orientation="portrait" horizontalDpi="0" verticalDpi="0"/>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DE26-08F5-884F-97EB-9E7CE62A6CAB}">
  <sheetPr>
    <tabColor rgb="FFFFFF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E382-7F9E-0D40-BD3C-69DD074271D0}">
  <sheetPr>
    <tabColor rgb="FFFFFF00"/>
  </sheetPr>
  <dimension ref="B2:Q66"/>
  <sheetViews>
    <sheetView workbookViewId="0"/>
  </sheetViews>
  <sheetFormatPr baseColWidth="10" defaultColWidth="7.6640625" defaultRowHeight="16" x14ac:dyDescent="0.2"/>
  <cols>
    <col min="1" max="2" width="7.6640625" style="16"/>
    <col min="3" max="3" width="16.5" style="16" bestFit="1" customWidth="1"/>
    <col min="4" max="6" width="14.33203125" style="16" bestFit="1" customWidth="1"/>
    <col min="7" max="7" width="12.6640625" style="16" bestFit="1" customWidth="1"/>
    <col min="8" max="8" width="14.33203125" style="16" bestFit="1" customWidth="1"/>
    <col min="9" max="9" width="7.6640625" style="16"/>
    <col min="10" max="10" width="7.83203125" style="16" bestFit="1" customWidth="1"/>
    <col min="11" max="11" width="7.6640625" style="16"/>
    <col min="12" max="12" width="20.33203125" style="16" bestFit="1" customWidth="1"/>
    <col min="13" max="17" width="12.83203125" style="16" bestFit="1" customWidth="1"/>
    <col min="18" max="16384" width="7.6640625" style="16"/>
  </cols>
  <sheetData>
    <row r="2" spans="2:8" x14ac:dyDescent="0.2">
      <c r="B2" s="16" t="s">
        <v>59</v>
      </c>
    </row>
    <row r="6" spans="2:8" x14ac:dyDescent="0.2">
      <c r="C6" s="16" t="s">
        <v>60</v>
      </c>
      <c r="D6" s="16">
        <v>195</v>
      </c>
      <c r="E6" s="16">
        <v>505</v>
      </c>
      <c r="F6" s="16">
        <v>163</v>
      </c>
      <c r="G6" s="16">
        <v>20</v>
      </c>
      <c r="H6" s="16">
        <v>123</v>
      </c>
    </row>
    <row r="10" spans="2:8" x14ac:dyDescent="0.2">
      <c r="C10" s="16" t="s">
        <v>61</v>
      </c>
      <c r="D10" s="17" t="s">
        <v>62</v>
      </c>
      <c r="E10" s="17" t="s">
        <v>63</v>
      </c>
      <c r="F10" s="17" t="s">
        <v>64</v>
      </c>
      <c r="G10" s="17" t="s">
        <v>65</v>
      </c>
      <c r="H10" s="17" t="s">
        <v>66</v>
      </c>
    </row>
    <row r="11" spans="2:8" x14ac:dyDescent="0.2">
      <c r="C11" s="18">
        <f ca="1">TODAY()</f>
        <v>45435</v>
      </c>
      <c r="D11" s="19">
        <f>E11</f>
        <v>110</v>
      </c>
      <c r="E11" s="19">
        <v>110</v>
      </c>
      <c r="F11" s="19">
        <f>0.5*H11</f>
        <v>119.9177349101093</v>
      </c>
      <c r="G11" s="19">
        <v>5.7836769981375014</v>
      </c>
      <c r="H11" s="19">
        <v>239.83546982021861</v>
      </c>
    </row>
    <row r="12" spans="2:8" x14ac:dyDescent="0.2">
      <c r="C12" s="18">
        <f ca="1">C11-1</f>
        <v>45434</v>
      </c>
      <c r="D12" s="19">
        <f t="shared" ref="D12:D23" si="0">E12</f>
        <v>108.06772734550361</v>
      </c>
      <c r="E12" s="19">
        <v>108.06772734550361</v>
      </c>
      <c r="F12" s="19">
        <v>140</v>
      </c>
      <c r="G12" s="19">
        <v>7.0960072010609512</v>
      </c>
      <c r="H12" s="19">
        <v>222.43147821202996</v>
      </c>
    </row>
    <row r="13" spans="2:8" x14ac:dyDescent="0.2">
      <c r="C13" s="18">
        <f t="shared" ref="C13:C23" ca="1" si="1">C12-1</f>
        <v>45433</v>
      </c>
      <c r="D13" s="19">
        <f t="shared" si="0"/>
        <v>103.44516897446027</v>
      </c>
      <c r="E13" s="19">
        <v>103.44516897446027</v>
      </c>
      <c r="F13" s="19">
        <v>110</v>
      </c>
      <c r="G13" s="19">
        <v>7.7894300649851562</v>
      </c>
      <c r="H13" s="19">
        <v>207.17312378305203</v>
      </c>
    </row>
    <row r="14" spans="2:8" x14ac:dyDescent="0.2">
      <c r="C14" s="18">
        <f t="shared" ca="1" si="1"/>
        <v>45432</v>
      </c>
      <c r="D14" s="19">
        <f t="shared" si="0"/>
        <v>106.01067461924201</v>
      </c>
      <c r="E14" s="19">
        <v>106.01067461924201</v>
      </c>
      <c r="F14" s="19">
        <f t="shared" ref="F14:F16" si="2">0.5*H14</f>
        <v>102.34693821797273</v>
      </c>
      <c r="G14" s="19">
        <v>9.2646782725803192</v>
      </c>
      <c r="H14" s="19">
        <v>204.69387643594547</v>
      </c>
    </row>
    <row r="15" spans="2:8" x14ac:dyDescent="0.2">
      <c r="C15" s="18">
        <f t="shared" ca="1" si="1"/>
        <v>45431</v>
      </c>
      <c r="D15" s="19">
        <f t="shared" si="0"/>
        <v>100</v>
      </c>
      <c r="E15" s="19">
        <v>100</v>
      </c>
      <c r="F15" s="19">
        <v>105</v>
      </c>
      <c r="G15" s="19">
        <v>12.352663305332683</v>
      </c>
      <c r="H15" s="19">
        <v>191.70842002158633</v>
      </c>
    </row>
    <row r="16" spans="2:8" x14ac:dyDescent="0.2">
      <c r="C16" s="18">
        <f t="shared" ca="1" si="1"/>
        <v>45430</v>
      </c>
      <c r="D16" s="19">
        <f t="shared" si="0"/>
        <v>117.52932116038915</v>
      </c>
      <c r="E16" s="19">
        <v>117.52932116038915</v>
      </c>
      <c r="F16" s="19">
        <f t="shared" si="2"/>
        <v>93.52978066137608</v>
      </c>
      <c r="G16" s="19">
        <v>14.309155998689517</v>
      </c>
      <c r="H16" s="19">
        <v>187.05956132275216</v>
      </c>
    </row>
    <row r="17" spans="3:8" x14ac:dyDescent="0.2">
      <c r="C17" s="18">
        <f t="shared" ca="1" si="1"/>
        <v>45429</v>
      </c>
      <c r="D17" s="19">
        <f t="shared" si="0"/>
        <v>113.72111030786557</v>
      </c>
      <c r="E17" s="19">
        <v>113.72111030786557</v>
      </c>
      <c r="F17" s="19">
        <f>0.75*H17</f>
        <v>132.90084386094605</v>
      </c>
      <c r="G17" s="19">
        <v>19.434880539482826</v>
      </c>
      <c r="H17" s="19">
        <v>177.20112514792808</v>
      </c>
    </row>
    <row r="18" spans="3:8" x14ac:dyDescent="0.2">
      <c r="C18" s="18">
        <f t="shared" ca="1" si="1"/>
        <v>45428</v>
      </c>
      <c r="D18" s="19">
        <f t="shared" si="0"/>
        <v>124.33399920287285</v>
      </c>
      <c r="E18" s="19">
        <v>124.33399920287285</v>
      </c>
      <c r="F18" s="19">
        <f t="shared" ref="F18:F23" si="3">0.75*H18</f>
        <v>119.65022699479988</v>
      </c>
      <c r="G18" s="19">
        <v>26.132836972641304</v>
      </c>
      <c r="H18" s="19">
        <v>159.5336359930665</v>
      </c>
    </row>
    <row r="19" spans="3:8" x14ac:dyDescent="0.2">
      <c r="C19" s="18">
        <f t="shared" ca="1" si="1"/>
        <v>45427</v>
      </c>
      <c r="D19" s="19">
        <f t="shared" si="0"/>
        <v>134.68723572941332</v>
      </c>
      <c r="E19" s="19">
        <v>134.68723572941332</v>
      </c>
      <c r="F19" s="19">
        <v>90</v>
      </c>
      <c r="G19" s="19">
        <v>32.940341601286129</v>
      </c>
      <c r="H19" s="19">
        <v>120</v>
      </c>
    </row>
    <row r="20" spans="3:8" x14ac:dyDescent="0.2">
      <c r="C20" s="18">
        <f t="shared" ca="1" si="1"/>
        <v>45426</v>
      </c>
      <c r="D20" s="19">
        <v>100</v>
      </c>
      <c r="E20" s="19">
        <v>143.92696477107808</v>
      </c>
      <c r="F20" s="19">
        <f t="shared" si="3"/>
        <v>101.2846482297218</v>
      </c>
      <c r="G20" s="19">
        <v>37.974233483835093</v>
      </c>
      <c r="H20" s="19">
        <v>135.04619763962907</v>
      </c>
    </row>
    <row r="21" spans="3:8" x14ac:dyDescent="0.2">
      <c r="C21" s="18">
        <f t="shared" ca="1" si="1"/>
        <v>45425</v>
      </c>
      <c r="D21" s="19">
        <f t="shared" si="0"/>
        <v>142.54120219490633</v>
      </c>
      <c r="E21" s="19">
        <v>142.54120219490633</v>
      </c>
      <c r="F21" s="19">
        <v>80</v>
      </c>
      <c r="G21" s="19">
        <v>44.201272081923321</v>
      </c>
      <c r="H21" s="19">
        <v>130.12023898817074</v>
      </c>
    </row>
    <row r="22" spans="3:8" x14ac:dyDescent="0.2">
      <c r="C22" s="18">
        <f t="shared" ca="1" si="1"/>
        <v>45424</v>
      </c>
      <c r="D22" s="19">
        <f t="shared" si="0"/>
        <v>180</v>
      </c>
      <c r="E22" s="19">
        <v>180</v>
      </c>
      <c r="F22" s="19">
        <f t="shared" si="3"/>
        <v>91.080556591913705</v>
      </c>
      <c r="G22" s="19">
        <v>55.962547234222569</v>
      </c>
      <c r="H22" s="19">
        <v>121.44074212255161</v>
      </c>
    </row>
    <row r="23" spans="3:8" x14ac:dyDescent="0.2">
      <c r="C23" s="18">
        <f t="shared" ca="1" si="1"/>
        <v>45423</v>
      </c>
      <c r="D23" s="19">
        <f t="shared" si="0"/>
        <v>159.9991839144177</v>
      </c>
      <c r="E23" s="19">
        <v>159.9991839144177</v>
      </c>
      <c r="F23" s="19">
        <f t="shared" si="3"/>
        <v>80.25</v>
      </c>
      <c r="G23" s="19">
        <v>76</v>
      </c>
      <c r="H23" s="19">
        <v>107</v>
      </c>
    </row>
    <row r="26" spans="3:8" x14ac:dyDescent="0.2">
      <c r="C26" s="16" t="s">
        <v>61</v>
      </c>
      <c r="D26" s="17" t="s">
        <v>67</v>
      </c>
      <c r="E26" s="17" t="s">
        <v>68</v>
      </c>
      <c r="F26" s="17" t="s">
        <v>69</v>
      </c>
      <c r="G26" s="17" t="s">
        <v>70</v>
      </c>
      <c r="H26" s="17" t="s">
        <v>71</v>
      </c>
    </row>
    <row r="27" spans="3:8" x14ac:dyDescent="0.2">
      <c r="C27" s="18">
        <f ca="1">TODAY()</f>
        <v>45435</v>
      </c>
      <c r="D27" s="20">
        <f>D11/D12-1</f>
        <v>1.7880200703385807E-2</v>
      </c>
      <c r="E27" s="20">
        <f t="shared" ref="E27:H27" si="4">E11/E12-1</f>
        <v>1.7880200703385807E-2</v>
      </c>
      <c r="F27" s="20">
        <f t="shared" si="4"/>
        <v>-0.1434447506420764</v>
      </c>
      <c r="G27" s="20">
        <f t="shared" si="4"/>
        <v>-0.18493924339975842</v>
      </c>
      <c r="H27" s="20">
        <f t="shared" si="4"/>
        <v>7.8244283354528266E-2</v>
      </c>
    </row>
    <row r="28" spans="3:8" x14ac:dyDescent="0.2">
      <c r="C28" s="18">
        <f ca="1">C27-1</f>
        <v>45434</v>
      </c>
      <c r="D28" s="20">
        <f t="shared" ref="D28:H38" si="5">D12/D13-1</f>
        <v>4.4686072987947911E-2</v>
      </c>
      <c r="E28" s="20">
        <f t="shared" si="5"/>
        <v>4.4686072987947911E-2</v>
      </c>
      <c r="F28" s="20">
        <f t="shared" si="5"/>
        <v>0.27272727272727271</v>
      </c>
      <c r="G28" s="20">
        <f t="shared" si="5"/>
        <v>-8.9021001297804991E-2</v>
      </c>
      <c r="H28" s="20">
        <f t="shared" si="5"/>
        <v>7.3650259987179556E-2</v>
      </c>
    </row>
    <row r="29" spans="3:8" x14ac:dyDescent="0.2">
      <c r="C29" s="18">
        <f t="shared" ref="C29:C39" ca="1" si="6">C28-1</f>
        <v>45433</v>
      </c>
      <c r="D29" s="20">
        <f t="shared" si="5"/>
        <v>-2.4200446360673089E-2</v>
      </c>
      <c r="E29" s="20">
        <f t="shared" si="5"/>
        <v>-2.4200446360673089E-2</v>
      </c>
      <c r="F29" s="20">
        <f t="shared" si="5"/>
        <v>7.4775678835923731E-2</v>
      </c>
      <c r="G29" s="20">
        <f t="shared" si="5"/>
        <v>-0.15923361439989747</v>
      </c>
      <c r="H29" s="20">
        <f t="shared" si="5"/>
        <v>1.2111976138584613E-2</v>
      </c>
    </row>
    <row r="30" spans="3:8" x14ac:dyDescent="0.2">
      <c r="C30" s="18">
        <f t="shared" ca="1" si="6"/>
        <v>45432</v>
      </c>
      <c r="D30" s="20">
        <f t="shared" si="5"/>
        <v>6.0106746192420069E-2</v>
      </c>
      <c r="E30" s="20">
        <f t="shared" si="5"/>
        <v>6.0106746192420069E-2</v>
      </c>
      <c r="F30" s="20">
        <f t="shared" si="5"/>
        <v>-2.5267255066926286E-2</v>
      </c>
      <c r="G30" s="20">
        <f t="shared" si="5"/>
        <v>-0.24998536399994575</v>
      </c>
      <c r="H30" s="20">
        <f t="shared" si="5"/>
        <v>6.7735451645248412E-2</v>
      </c>
    </row>
    <row r="31" spans="3:8" x14ac:dyDescent="0.2">
      <c r="C31" s="18">
        <f t="shared" ca="1" si="6"/>
        <v>45431</v>
      </c>
      <c r="D31" s="20">
        <f t="shared" si="5"/>
        <v>-0.14914849322125623</v>
      </c>
      <c r="E31" s="20">
        <f t="shared" si="5"/>
        <v>-0.14914849322125623</v>
      </c>
      <c r="F31" s="20">
        <f t="shared" si="5"/>
        <v>0.12263708155321962</v>
      </c>
      <c r="G31" s="20">
        <f t="shared" si="5"/>
        <v>-0.13673012535023144</v>
      </c>
      <c r="H31" s="20">
        <f t="shared" si="5"/>
        <v>2.4852291248630864E-2</v>
      </c>
    </row>
    <row r="32" spans="3:8" x14ac:dyDescent="0.2">
      <c r="C32" s="18">
        <f t="shared" ca="1" si="6"/>
        <v>45430</v>
      </c>
      <c r="D32" s="20">
        <f t="shared" si="5"/>
        <v>3.3487281668407753E-2</v>
      </c>
      <c r="E32" s="20">
        <f t="shared" si="5"/>
        <v>3.3487281668407753E-2</v>
      </c>
      <c r="F32" s="20">
        <f t="shared" si="5"/>
        <v>-0.29624389173001686</v>
      </c>
      <c r="G32" s="20">
        <f t="shared" si="5"/>
        <v>-0.26373841250941421</v>
      </c>
      <c r="H32" s="20">
        <f t="shared" si="5"/>
        <v>5.5634162404974763E-2</v>
      </c>
    </row>
    <row r="33" spans="3:17" x14ac:dyDescent="0.2">
      <c r="C33" s="18">
        <f t="shared" ca="1" si="6"/>
        <v>45429</v>
      </c>
      <c r="D33" s="20">
        <f t="shared" si="5"/>
        <v>-8.5357898588064196E-2</v>
      </c>
      <c r="E33" s="20">
        <f t="shared" si="5"/>
        <v>-8.5357898588064196E-2</v>
      </c>
      <c r="F33" s="20">
        <f t="shared" si="5"/>
        <v>0.11074460282237553</v>
      </c>
      <c r="G33" s="20">
        <f t="shared" si="5"/>
        <v>-0.25630422139665232</v>
      </c>
      <c r="H33" s="20">
        <f t="shared" si="5"/>
        <v>0.11074460282237553</v>
      </c>
    </row>
    <row r="34" spans="3:17" x14ac:dyDescent="0.2">
      <c r="C34" s="18">
        <f t="shared" ca="1" si="6"/>
        <v>45428</v>
      </c>
      <c r="D34" s="20">
        <f t="shared" si="5"/>
        <v>-7.6868728283503551E-2</v>
      </c>
      <c r="E34" s="20">
        <f t="shared" si="5"/>
        <v>-7.6868728283503551E-2</v>
      </c>
      <c r="F34" s="20">
        <f t="shared" si="5"/>
        <v>0.3294469666088875</v>
      </c>
      <c r="G34" s="20">
        <f t="shared" si="5"/>
        <v>-0.20666162819571465</v>
      </c>
      <c r="H34" s="20">
        <f t="shared" si="5"/>
        <v>0.3294469666088875</v>
      </c>
    </row>
    <row r="35" spans="3:17" x14ac:dyDescent="0.2">
      <c r="C35" s="18">
        <f t="shared" ca="1" si="6"/>
        <v>45427</v>
      </c>
      <c r="D35" s="20">
        <f t="shared" si="5"/>
        <v>0.34687235729413324</v>
      </c>
      <c r="E35" s="20">
        <f t="shared" si="5"/>
        <v>-6.4197345204638601E-2</v>
      </c>
      <c r="F35" s="20">
        <f t="shared" si="5"/>
        <v>-0.11141518904352909</v>
      </c>
      <c r="G35" s="20">
        <f t="shared" si="5"/>
        <v>-0.13256072396278373</v>
      </c>
      <c r="H35" s="20">
        <f t="shared" si="5"/>
        <v>-0.11141518904352909</v>
      </c>
    </row>
    <row r="36" spans="3:17" x14ac:dyDescent="0.2">
      <c r="C36" s="18">
        <f t="shared" ca="1" si="6"/>
        <v>45426</v>
      </c>
      <c r="D36" s="20">
        <f t="shared" si="5"/>
        <v>-0.29844845939167008</v>
      </c>
      <c r="E36" s="20">
        <f t="shared" si="5"/>
        <v>9.7218387023065844E-3</v>
      </c>
      <c r="F36" s="20">
        <f t="shared" si="5"/>
        <v>0.26605810287152254</v>
      </c>
      <c r="G36" s="20">
        <f t="shared" si="5"/>
        <v>-0.14087917167965069</v>
      </c>
      <c r="H36" s="20">
        <f t="shared" si="5"/>
        <v>3.7856975131333348E-2</v>
      </c>
    </row>
    <row r="37" spans="3:17" x14ac:dyDescent="0.2">
      <c r="C37" s="18">
        <f t="shared" ca="1" si="6"/>
        <v>45425</v>
      </c>
      <c r="D37" s="20">
        <f t="shared" si="5"/>
        <v>-0.20810443225052033</v>
      </c>
      <c r="E37" s="20">
        <f t="shared" si="5"/>
        <v>-0.20810443225052033</v>
      </c>
      <c r="F37" s="20">
        <f t="shared" si="5"/>
        <v>-0.12165666314008294</v>
      </c>
      <c r="G37" s="20">
        <f t="shared" si="5"/>
        <v>-0.2101633276818915</v>
      </c>
      <c r="H37" s="20">
        <f t="shared" si="5"/>
        <v>7.1471045992622884E-2</v>
      </c>
    </row>
    <row r="38" spans="3:17" x14ac:dyDescent="0.2">
      <c r="C38" s="18">
        <f t="shared" ca="1" si="6"/>
        <v>45424</v>
      </c>
      <c r="D38" s="20">
        <f t="shared" si="5"/>
        <v>0.12500573813101812</v>
      </c>
      <c r="E38" s="20">
        <f t="shared" si="5"/>
        <v>0.12500573813101812</v>
      </c>
      <c r="F38" s="20">
        <f t="shared" si="5"/>
        <v>0.13496020675281883</v>
      </c>
      <c r="G38" s="20">
        <f t="shared" si="5"/>
        <v>-0.2636506942865452</v>
      </c>
      <c r="H38" s="20">
        <f t="shared" si="5"/>
        <v>0.13496020675281883</v>
      </c>
    </row>
    <row r="39" spans="3:17" x14ac:dyDescent="0.2">
      <c r="C39" s="18">
        <f t="shared" ca="1" si="6"/>
        <v>45423</v>
      </c>
      <c r="D39" s="21"/>
      <c r="E39" s="21"/>
      <c r="F39" s="21"/>
      <c r="G39" s="21"/>
      <c r="H39" s="21"/>
    </row>
    <row r="40" spans="3:17" ht="26" x14ac:dyDescent="0.3">
      <c r="K40" s="14"/>
    </row>
    <row r="42" spans="3:17" x14ac:dyDescent="0.2">
      <c r="C42" s="16" t="s">
        <v>72</v>
      </c>
      <c r="D42" s="17" t="s">
        <v>67</v>
      </c>
      <c r="E42" s="17" t="s">
        <v>68</v>
      </c>
      <c r="F42" s="17" t="s">
        <v>69</v>
      </c>
      <c r="G42" s="17" t="s">
        <v>70</v>
      </c>
      <c r="H42" s="17" t="s">
        <v>71</v>
      </c>
      <c r="M42" s="17"/>
      <c r="N42" s="17"/>
      <c r="O42" s="17"/>
      <c r="P42" s="17"/>
      <c r="Q42" s="17"/>
    </row>
    <row r="43" spans="3:17" x14ac:dyDescent="0.2">
      <c r="C43" s="16" t="s">
        <v>67</v>
      </c>
      <c r="D43" s="20">
        <f ca="1">_xlfn.COVARIANCE.S(INDIRECT($C43),INDIRECT(D$42))</f>
        <v>2.7962066437098209E-2</v>
      </c>
      <c r="E43" s="20">
        <f t="shared" ref="E43:H47" ca="1" si="7">_xlfn.COVARIANCE.S(INDIRECT($C43),INDIRECT(E$42))</f>
        <v>6.4713865223219947E-3</v>
      </c>
      <c r="F43" s="20">
        <f t="shared" ca="1" si="7"/>
        <v>-1.1055989946225192E-2</v>
      </c>
      <c r="G43" s="20">
        <f t="shared" ca="1" si="7"/>
        <v>-2.9230406760254781E-4</v>
      </c>
      <c r="H43" s="20">
        <f t="shared" ca="1" si="7"/>
        <v>-5.4823464088651795E-3</v>
      </c>
      <c r="M43" s="22"/>
      <c r="N43" s="22"/>
      <c r="O43" s="22"/>
      <c r="P43" s="22"/>
      <c r="Q43" s="22"/>
    </row>
    <row r="44" spans="3:17" x14ac:dyDescent="0.2">
      <c r="C44" s="16" t="s">
        <v>68</v>
      </c>
      <c r="D44" s="20">
        <f t="shared" ref="D44:D47" ca="1" si="8">_xlfn.COVARIANCE.S(INDIRECT($C44),INDIRECT(D$42))</f>
        <v>6.4713865223219947E-3</v>
      </c>
      <c r="E44" s="20">
        <f t="shared" ca="1" si="7"/>
        <v>8.8956953033810012E-3</v>
      </c>
      <c r="F44" s="20">
        <f t="shared" ca="1" si="7"/>
        <v>1.0394482891462372E-3</v>
      </c>
      <c r="G44" s="20">
        <f t="shared" ca="1" si="7"/>
        <v>-1.0734749014158767E-3</v>
      </c>
      <c r="H44" s="20">
        <f t="shared" ca="1" si="7"/>
        <v>4.3193974966082967E-4</v>
      </c>
      <c r="M44" s="22"/>
      <c r="N44" s="22"/>
      <c r="O44" s="22"/>
      <c r="P44" s="22"/>
      <c r="Q44" s="22"/>
    </row>
    <row r="45" spans="3:17" x14ac:dyDescent="0.2">
      <c r="C45" s="16" t="s">
        <v>69</v>
      </c>
      <c r="D45" s="20">
        <f t="shared" ca="1" si="8"/>
        <v>-1.1055989946225192E-2</v>
      </c>
      <c r="E45" s="20">
        <f t="shared" ca="1" si="7"/>
        <v>1.0394482891462372E-3</v>
      </c>
      <c r="F45" s="20">
        <f t="shared" ca="1" si="7"/>
        <v>3.7241292673771638E-2</v>
      </c>
      <c r="G45" s="20">
        <f t="shared" ca="1" si="7"/>
        <v>4.1878852934225594E-3</v>
      </c>
      <c r="H45" s="20">
        <f t="shared" ca="1" si="7"/>
        <v>9.2891308174304094E-3</v>
      </c>
      <c r="M45" s="22"/>
      <c r="N45" s="22"/>
      <c r="O45" s="22"/>
      <c r="P45" s="22"/>
      <c r="Q45" s="22"/>
    </row>
    <row r="46" spans="3:17" x14ac:dyDescent="0.2">
      <c r="C46" s="16" t="s">
        <v>70</v>
      </c>
      <c r="D46" s="20">
        <f t="shared" ca="1" si="8"/>
        <v>-2.9230406760254781E-4</v>
      </c>
      <c r="E46" s="20">
        <f t="shared" ca="1" si="7"/>
        <v>-1.0734749014158767E-3</v>
      </c>
      <c r="F46" s="20">
        <f t="shared" ca="1" si="7"/>
        <v>4.1878852934225594E-3</v>
      </c>
      <c r="G46" s="20">
        <f t="shared" ca="1" si="7"/>
        <v>3.5675601391822981E-3</v>
      </c>
      <c r="H46" s="20">
        <f t="shared" ca="1" si="7"/>
        <v>-2.3968930140343772E-3</v>
      </c>
      <c r="M46" s="22"/>
      <c r="N46" s="22"/>
      <c r="O46" s="22"/>
      <c r="P46" s="22"/>
      <c r="Q46" s="22"/>
    </row>
    <row r="47" spans="3:17" x14ac:dyDescent="0.2">
      <c r="C47" s="16" t="s">
        <v>71</v>
      </c>
      <c r="D47" s="20">
        <f t="shared" ca="1" si="8"/>
        <v>-5.4823464088651795E-3</v>
      </c>
      <c r="E47" s="20">
        <f t="shared" ca="1" si="7"/>
        <v>4.3193974966082967E-4</v>
      </c>
      <c r="F47" s="20">
        <f t="shared" ca="1" si="7"/>
        <v>9.2891308174304094E-3</v>
      </c>
      <c r="G47" s="20">
        <f t="shared" ca="1" si="7"/>
        <v>-2.3968930140343772E-3</v>
      </c>
      <c r="H47" s="20">
        <f t="shared" ca="1" si="7"/>
        <v>1.0240970047855456E-2</v>
      </c>
      <c r="M47" s="22"/>
      <c r="N47" s="22"/>
      <c r="O47" s="22"/>
      <c r="P47" s="22"/>
      <c r="Q47" s="22"/>
    </row>
    <row r="49" spans="3:17" x14ac:dyDescent="0.2">
      <c r="M49" s="22"/>
      <c r="N49" s="22"/>
      <c r="O49" s="22"/>
      <c r="P49" s="22"/>
      <c r="Q49" s="22"/>
    </row>
    <row r="50" spans="3:17" x14ac:dyDescent="0.2">
      <c r="C50" s="16" t="s">
        <v>73</v>
      </c>
      <c r="D50" s="23">
        <f t="array" ref="D50:H50">D6:H6*D11:H11</f>
        <v>21450</v>
      </c>
      <c r="E50" s="23">
        <v>55550</v>
      </c>
      <c r="F50" s="23">
        <v>19546.590790347815</v>
      </c>
      <c r="G50" s="23">
        <v>115.67353996275003</v>
      </c>
      <c r="H50" s="23">
        <v>29499.762787886888</v>
      </c>
    </row>
    <row r="51" spans="3:17" x14ac:dyDescent="0.2">
      <c r="M51" s="17"/>
      <c r="N51" s="17"/>
      <c r="O51" s="17"/>
      <c r="P51" s="17"/>
      <c r="Q51" s="17"/>
    </row>
    <row r="52" spans="3:17" x14ac:dyDescent="0.2">
      <c r="C52" s="16" t="s">
        <v>74</v>
      </c>
      <c r="D52" s="23">
        <f>SUM(Value)</f>
        <v>126162.02711819744</v>
      </c>
      <c r="E52" s="23"/>
      <c r="F52" s="23"/>
      <c r="G52" s="23"/>
      <c r="H52" s="23"/>
      <c r="M52" s="20"/>
      <c r="N52" s="20"/>
      <c r="O52" s="20"/>
      <c r="P52" s="20"/>
      <c r="Q52" s="20"/>
    </row>
    <row r="53" spans="3:17" x14ac:dyDescent="0.2">
      <c r="M53" s="20"/>
      <c r="N53" s="20"/>
      <c r="O53" s="20"/>
      <c r="P53" s="20"/>
      <c r="Q53" s="20"/>
    </row>
    <row r="54" spans="3:17" x14ac:dyDescent="0.2">
      <c r="C54" s="16" t="s">
        <v>75</v>
      </c>
      <c r="M54" s="20"/>
      <c r="N54" s="20"/>
      <c r="O54" s="20"/>
      <c r="P54" s="20"/>
      <c r="Q54" s="20"/>
    </row>
    <row r="55" spans="3:17" x14ac:dyDescent="0.2">
      <c r="C55" s="22">
        <f t="array" ref="C55:C59">TRANSPOSE(Value)/TotalValue</f>
        <v>0.17001946219446945</v>
      </c>
      <c r="M55" s="20"/>
      <c r="N55" s="20"/>
      <c r="O55" s="20"/>
      <c r="P55" s="20"/>
      <c r="Q55" s="20"/>
    </row>
    <row r="56" spans="3:17" x14ac:dyDescent="0.2">
      <c r="C56" s="22">
        <v>0.44030681234977986</v>
      </c>
      <c r="M56" s="20"/>
      <c r="N56" s="20"/>
      <c r="O56" s="20"/>
      <c r="P56" s="20"/>
      <c r="Q56" s="20"/>
    </row>
    <row r="57" spans="3:17" x14ac:dyDescent="0.2">
      <c r="C57" s="22">
        <v>0.15493244074173917</v>
      </c>
    </row>
    <row r="58" spans="3:17" x14ac:dyDescent="0.2">
      <c r="C58" s="22">
        <v>9.168649442702671E-4</v>
      </c>
      <c r="M58" s="17"/>
      <c r="N58" s="17"/>
      <c r="O58" s="17"/>
      <c r="P58" s="17"/>
      <c r="Q58" s="17"/>
    </row>
    <row r="59" spans="3:17" x14ac:dyDescent="0.2">
      <c r="C59" s="22">
        <v>0.23382441976974133</v>
      </c>
      <c r="M59" s="20"/>
      <c r="N59" s="20"/>
      <c r="O59" s="20"/>
      <c r="P59" s="20"/>
      <c r="Q59" s="20"/>
    </row>
    <row r="60" spans="3:17" x14ac:dyDescent="0.2">
      <c r="M60" s="20"/>
      <c r="N60" s="20"/>
      <c r="O60" s="20"/>
      <c r="P60" s="20"/>
      <c r="Q60" s="20"/>
    </row>
    <row r="61" spans="3:17" x14ac:dyDescent="0.2">
      <c r="C61" s="16" t="s">
        <v>76</v>
      </c>
      <c r="D61" s="20">
        <f t="array" aca="1" ref="D61" ca="1">MMULT(TRANSPOSE(weights),MMULT(covmat,weights))</f>
        <v>4.8402972640794574E-3</v>
      </c>
      <c r="M61" s="20"/>
      <c r="N61" s="20"/>
      <c r="O61" s="20"/>
      <c r="P61" s="20"/>
      <c r="Q61" s="20"/>
    </row>
    <row r="62" spans="3:17" x14ac:dyDescent="0.2">
      <c r="C62" s="16" t="s">
        <v>77</v>
      </c>
      <c r="D62" s="24">
        <f ca="1">SQRT(Variance)</f>
        <v>6.9572244926259616E-2</v>
      </c>
      <c r="M62" s="20"/>
      <c r="N62" s="20"/>
      <c r="O62" s="20"/>
      <c r="P62" s="20"/>
      <c r="Q62" s="20"/>
    </row>
    <row r="63" spans="3:17" x14ac:dyDescent="0.2">
      <c r="M63" s="20"/>
      <c r="N63" s="20"/>
      <c r="O63" s="20"/>
      <c r="P63" s="20"/>
      <c r="Q63" s="20"/>
    </row>
    <row r="65" spans="13:13" x14ac:dyDescent="0.2">
      <c r="M65" s="20"/>
    </row>
    <row r="66" spans="13:13" x14ac:dyDescent="0.2">
      <c r="M66" s="2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30</vt:i4>
      </vt:variant>
      <vt:variant>
        <vt:lpstr>Named Ranges</vt:lpstr>
      </vt:variant>
      <vt:variant>
        <vt:i4>28</vt:i4>
      </vt:variant>
    </vt:vector>
  </HeadingPairs>
  <TitlesOfParts>
    <vt:vector size="58" baseType="lpstr">
      <vt:lpstr>Office1_Filter</vt:lpstr>
      <vt:lpstr>Office_Pivot</vt:lpstr>
      <vt:lpstr>Computer</vt:lpstr>
      <vt:lpstr>AWS</vt:lpstr>
      <vt:lpstr>Overloading</vt:lpstr>
      <vt:lpstr>BigPicture</vt:lpstr>
      <vt:lpstr>Today</vt:lpstr>
      <vt:lpstr>OOP0</vt:lpstr>
      <vt:lpstr>OOP1</vt:lpstr>
      <vt:lpstr>OOP2</vt:lpstr>
      <vt:lpstr>OOP3</vt:lpstr>
      <vt:lpstr>Map</vt:lpstr>
      <vt:lpstr>Filter</vt:lpstr>
      <vt:lpstr>Lanbda</vt:lpstr>
      <vt:lpstr>Comprehension</vt:lpstr>
      <vt:lpstr>args</vt:lpstr>
      <vt:lpstr>kwargs</vt:lpstr>
      <vt:lpstr>Contexts</vt:lpstr>
      <vt:lpstr>Wrapper</vt:lpstr>
      <vt:lpstr>Decorator</vt:lpstr>
      <vt:lpstr>Prework4NextClass</vt:lpstr>
      <vt:lpstr>InClassProjects</vt:lpstr>
      <vt:lpstr>SQL_GroupBy</vt:lpstr>
      <vt:lpstr>qOffice1_Filter</vt:lpstr>
      <vt:lpstr>qOffice_Pivot</vt:lpstr>
      <vt:lpstr>qDataTypes1</vt:lpstr>
      <vt:lpstr>qDataTypes2</vt:lpstr>
      <vt:lpstr>NextTime</vt:lpstr>
      <vt:lpstr>qGetReturns2</vt:lpstr>
      <vt:lpstr>qPVariance</vt:lpstr>
      <vt:lpstr>qPVariance!change1</vt:lpstr>
      <vt:lpstr>qPVariance!change2</vt:lpstr>
      <vt:lpstr>qPVariance!change3</vt:lpstr>
      <vt:lpstr>qPVariance!change4</vt:lpstr>
      <vt:lpstr>qPVariance!change5</vt:lpstr>
      <vt:lpstr>qPVariance!corrmat</vt:lpstr>
      <vt:lpstr>qPVariance!covmat</vt:lpstr>
      <vt:lpstr>qPVariance!covmat_calc</vt:lpstr>
      <vt:lpstr>qPVariance!price1</vt:lpstr>
      <vt:lpstr>qPVariance!price2</vt:lpstr>
      <vt:lpstr>qPVariance!price3</vt:lpstr>
      <vt:lpstr>qPVariance!price4</vt:lpstr>
      <vt:lpstr>qPVariance!price5</vt:lpstr>
      <vt:lpstr>Prices</vt:lpstr>
      <vt:lpstr>qPVariance!Shares</vt:lpstr>
      <vt:lpstr>qPVariance!TotalValue</vt:lpstr>
      <vt:lpstr>qPVariance!Value</vt:lpstr>
      <vt:lpstr>qPVariance!Variance</vt:lpstr>
      <vt:lpstr>qPVariance!Variance_calc</vt:lpstr>
      <vt:lpstr>qPVariance!Volatility</vt:lpstr>
      <vt:lpstr>qPVariance!Volatility_calc</vt:lpstr>
      <vt:lpstr>qPVariance!volmat</vt:lpstr>
      <vt:lpstr>qPVariance!vols</vt:lpstr>
      <vt:lpstr>qPVariance!vols_</vt:lpstr>
      <vt:lpstr>qPVariance!weights</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2024-05-24T00:18:07Z</dcterms:modified>
</cp:coreProperties>
</file>