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codeName="ThisWorkbook" defaultThemeVersion="166925"/>
  <mc:AlternateContent xmlns:mc="http://schemas.openxmlformats.org/markup-compatibility/2006">
    <mc:Choice Requires="x15">
      <x15ac:absPath xmlns:x15ac="http://schemas.microsoft.com/office/spreadsheetml/2010/11/ac" url="/Users/tleitch/Downloads/"/>
    </mc:Choice>
  </mc:AlternateContent>
  <xr:revisionPtr revIDLastSave="0" documentId="13_ncr:1_{3F5D6C40-87D1-5743-93B4-09DA9AC11593}" xr6:coauthVersionLast="47" xr6:coauthVersionMax="47" xr10:uidLastSave="{00000000-0000-0000-0000-000000000000}"/>
  <bookViews>
    <workbookView xWindow="5220" yWindow="7840" windowWidth="37040" windowHeight="20860" activeTab="15" xr2:uid="{C1F6CC11-1296-3549-A35C-9D74F73648F5}"/>
  </bookViews>
  <sheets>
    <sheet name="Office1_Filter" sheetId="26" state="hidden" r:id="rId1"/>
    <sheet name="Office_Pivot" sheetId="27" state="hidden" r:id="rId2"/>
    <sheet name="Computer" sheetId="31" state="hidden" r:id="rId3"/>
    <sheet name="AWS" sheetId="29" state="hidden" r:id="rId4"/>
    <sheet name="Overloading" sheetId="48" state="hidden" r:id="rId5"/>
    <sheet name="BigPicture" sheetId="85" r:id="rId6"/>
    <sheet name="Today" sheetId="84" r:id="rId7"/>
    <sheet name="OOP0" sheetId="83" r:id="rId8"/>
    <sheet name="OOP1" sheetId="82" r:id="rId9"/>
    <sheet name="OOP2" sheetId="81" r:id="rId10"/>
    <sheet name="OOP3" sheetId="80" r:id="rId11"/>
    <sheet name="Prework4NextClass" sheetId="28" r:id="rId12"/>
    <sheet name="InClassProjects" sheetId="21" r:id="rId13"/>
    <sheet name="qOffice1_Filter" sheetId="22" state="hidden" r:id="rId14"/>
    <sheet name="qOffice_Pivot" sheetId="23" state="hidden" r:id="rId15"/>
    <sheet name="qSLR1" sheetId="69" r:id="rId16"/>
    <sheet name="qSLR2" sheetId="70" r:id="rId17"/>
    <sheet name="qTMat1" sheetId="44" r:id="rId18"/>
    <sheet name="qTMat2" sheetId="62" r:id="rId19"/>
    <sheet name="qTMat2Bonus" sheetId="45" r:id="rId20"/>
    <sheet name="qDataTypes1" sheetId="15" state="hidden" r:id="rId21"/>
    <sheet name="qDataTypes2" sheetId="30" state="hidden" r:id="rId22"/>
    <sheet name="NextTime" sheetId="25" state="hidden" r:id="rId23"/>
    <sheet name="qBondDuration" sheetId="73" r:id="rId24"/>
    <sheet name="qGetReturnsLag" sheetId="36" r:id="rId25"/>
    <sheet name="qGetReturns2" sheetId="72" state="hidden" r:id="rId26"/>
    <sheet name="qVAR" sheetId="38" r:id="rId27"/>
    <sheet name="qES" sheetId="58" r:id="rId28"/>
    <sheet name="SQL_SelfJoin" sheetId="86" r:id="rId29"/>
    <sheet name="qPVariance" sheetId="50" state="hidden" r:id="rId30"/>
  </sheets>
  <externalReferences>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s>
  <definedNames>
    <definedName name="_xlnm._FilterDatabase" localSheetId="0" hidden="1">Office1_Filter!$B$2:$E$869</definedName>
    <definedName name="_xlnm._FilterDatabase" localSheetId="13" hidden="1">qOffice1_Filter!$B$2:$E$869</definedName>
    <definedName name="_r2" localSheetId="5">#REF!</definedName>
    <definedName name="_r2" localSheetId="7">#REF!</definedName>
    <definedName name="_r2" localSheetId="8">#REF!</definedName>
    <definedName name="_r2" localSheetId="9">#REF!</definedName>
    <definedName name="_r2" localSheetId="10">#REF!</definedName>
    <definedName name="_r2" localSheetId="6">#REF!</definedName>
    <definedName name="_r2">#REF!</definedName>
    <definedName name="_R2_orig">[1]RSquareAdj!$C$6</definedName>
    <definedName name="A">[2]NextClass1_MeanVar!#REF!</definedName>
    <definedName name="A_x">[3]ProductRule!$C$14</definedName>
    <definedName name="A_x_h">[3]ProductRule!$C$16</definedName>
    <definedName name="AccrualPMT">[4]CDS!$I$21:$I$25</definedName>
    <definedName name="alan">[5]Excel!$C$10</definedName>
    <definedName name="alpha">[6]Liquidity_VaR!$G$28</definedName>
    <definedName name="B">[2]NextClass1_MeanVar!#REF!</definedName>
    <definedName name="b0" localSheetId="5">#REF!</definedName>
    <definedName name="b0" localSheetId="7">#REF!</definedName>
    <definedName name="b0" localSheetId="8">#REF!</definedName>
    <definedName name="b0" localSheetId="9">#REF!</definedName>
    <definedName name="b0" localSheetId="10">#REF!</definedName>
    <definedName name="b0" localSheetId="6">#REF!</definedName>
    <definedName name="b0">#REF!</definedName>
    <definedName name="b1_" localSheetId="5">#REF!</definedName>
    <definedName name="b1_" localSheetId="7">#REF!</definedName>
    <definedName name="b1_" localSheetId="8">#REF!</definedName>
    <definedName name="b1_" localSheetId="9">#REF!</definedName>
    <definedName name="b1_" localSheetId="10">#REF!</definedName>
    <definedName name="b1_" localSheetId="6">#REF!</definedName>
    <definedName name="b1_">#REF!</definedName>
    <definedName name="beta" localSheetId="5">#REF!</definedName>
    <definedName name="beta" localSheetId="7">#REF!</definedName>
    <definedName name="beta" localSheetId="8">#REF!</definedName>
    <definedName name="beta" localSheetId="9">#REF!</definedName>
    <definedName name="beta" localSheetId="10">#REF!</definedName>
    <definedName name="beta" localSheetId="6">#REF!</definedName>
    <definedName name="beta">#REF!</definedName>
    <definedName name="beta_0">[1]QualityOfFit!$C$1</definedName>
    <definedName name="beta0">[1]ExcelOutput!$C$1</definedName>
    <definedName name="beta1" localSheetId="5">#REF!</definedName>
    <definedName name="beta1" localSheetId="7">#REF!</definedName>
    <definedName name="beta1" localSheetId="8">#REF!</definedName>
    <definedName name="beta1" localSheetId="9">#REF!</definedName>
    <definedName name="beta1" localSheetId="10">#REF!</definedName>
    <definedName name="beta1" localSheetId="6">#REF!</definedName>
    <definedName name="beta1">#REF!</definedName>
    <definedName name="beta2" localSheetId="5">#REF!</definedName>
    <definedName name="beta2" localSheetId="7">#REF!</definedName>
    <definedName name="beta2" localSheetId="8">#REF!</definedName>
    <definedName name="beta2" localSheetId="9">#REF!</definedName>
    <definedName name="beta2" localSheetId="10">#REF!</definedName>
    <definedName name="beta2" localSheetId="6">#REF!</definedName>
    <definedName name="beta2">#REF!</definedName>
    <definedName name="bid">[6]Liquidity_VaR!$C$7:$C$23</definedName>
    <definedName name="Bins" localSheetId="5">#REF!</definedName>
    <definedName name="Bins" localSheetId="7">#REF!</definedName>
    <definedName name="Bins" localSheetId="8">#REF!</definedName>
    <definedName name="Bins" localSheetId="9">#REF!</definedName>
    <definedName name="Bins" localSheetId="10">#REF!</definedName>
    <definedName name="Bins" localSheetId="6">#REF!</definedName>
    <definedName name="Bins">#REF!</definedName>
    <definedName name="Bond_Value" localSheetId="5">#REF!</definedName>
    <definedName name="Bond_Value" localSheetId="7">#REF!</definedName>
    <definedName name="Bond_Value" localSheetId="8">#REF!</definedName>
    <definedName name="Bond_Value" localSheetId="9">#REF!</definedName>
    <definedName name="Bond_Value" localSheetId="10">#REF!</definedName>
    <definedName name="Bond_Value" localSheetId="6">#REF!</definedName>
    <definedName name="Bond_Value">#REF!</definedName>
    <definedName name="Bond_Value_" localSheetId="5">#REF!</definedName>
    <definedName name="Bond_Value_" localSheetId="7">#REF!</definedName>
    <definedName name="Bond_Value_" localSheetId="8">#REF!</definedName>
    <definedName name="Bond_Value_" localSheetId="9">#REF!</definedName>
    <definedName name="Bond_Value_" localSheetId="10">#REF!</definedName>
    <definedName name="Bond_Value_" localSheetId="6">#REF!</definedName>
    <definedName name="Bond_Value_">#REF!</definedName>
    <definedName name="C_">[7]OptionsHW!$C$20:$E$20</definedName>
    <definedName name="Cd">[8]Options2!#REF!</definedName>
    <definedName name="Change">[5]VaR0!#REF!</definedName>
    <definedName name="change1" localSheetId="5">#REF!</definedName>
    <definedName name="change1" localSheetId="7">#REF!</definedName>
    <definedName name="change1" localSheetId="8">#REF!</definedName>
    <definedName name="change1" localSheetId="9">#REF!</definedName>
    <definedName name="change1" localSheetId="10">#REF!</definedName>
    <definedName name="change1" localSheetId="29">qPVariance!$D$27:$D$38</definedName>
    <definedName name="change1" localSheetId="6">#REF!</definedName>
    <definedName name="change1">#REF!</definedName>
    <definedName name="change2" localSheetId="5">#REF!</definedName>
    <definedName name="change2" localSheetId="7">#REF!</definedName>
    <definedName name="change2" localSheetId="8">#REF!</definedName>
    <definedName name="change2" localSheetId="9">#REF!</definedName>
    <definedName name="change2" localSheetId="10">#REF!</definedName>
    <definedName name="change2" localSheetId="29">qPVariance!$E$27:$E$38</definedName>
    <definedName name="change2" localSheetId="6">#REF!</definedName>
    <definedName name="change2">#REF!</definedName>
    <definedName name="change3" localSheetId="5">#REF!</definedName>
    <definedName name="change3" localSheetId="7">#REF!</definedName>
    <definedName name="change3" localSheetId="8">#REF!</definedName>
    <definedName name="change3" localSheetId="9">#REF!</definedName>
    <definedName name="change3" localSheetId="10">#REF!</definedName>
    <definedName name="change3" localSheetId="29">qPVariance!$F$27:$F$38</definedName>
    <definedName name="change3" localSheetId="6">#REF!</definedName>
    <definedName name="change3">#REF!</definedName>
    <definedName name="change4" localSheetId="5">#REF!</definedName>
    <definedName name="change4" localSheetId="7">#REF!</definedName>
    <definedName name="change4" localSheetId="8">#REF!</definedName>
    <definedName name="change4" localSheetId="9">#REF!</definedName>
    <definedName name="change4" localSheetId="10">#REF!</definedName>
    <definedName name="change4" localSheetId="29">qPVariance!$G$27:$G$38</definedName>
    <definedName name="change4" localSheetId="6">#REF!</definedName>
    <definedName name="change4">#REF!</definedName>
    <definedName name="change5" localSheetId="5">#REF!</definedName>
    <definedName name="change5" localSheetId="7">#REF!</definedName>
    <definedName name="change5" localSheetId="8">#REF!</definedName>
    <definedName name="change5" localSheetId="9">#REF!</definedName>
    <definedName name="change5" localSheetId="10">#REF!</definedName>
    <definedName name="change5" localSheetId="29">qPVariance!$H$27:$H$38</definedName>
    <definedName name="change5" localSheetId="6">#REF!</definedName>
    <definedName name="change5">#REF!</definedName>
    <definedName name="CI" localSheetId="5">#REF!</definedName>
    <definedName name="CI" localSheetId="7">#REF!</definedName>
    <definedName name="CI" localSheetId="8">#REF!</definedName>
    <definedName name="CI" localSheetId="9">#REF!</definedName>
    <definedName name="CI" localSheetId="10">#REF!</definedName>
    <definedName name="CI" localSheetId="29">#REF!</definedName>
    <definedName name="CI" localSheetId="6">#REF!</definedName>
    <definedName name="CI">#REF!</definedName>
    <definedName name="CI_lo" localSheetId="5">#REF!</definedName>
    <definedName name="CI_lo" localSheetId="7">#REF!</definedName>
    <definedName name="CI_lo" localSheetId="8">#REF!</definedName>
    <definedName name="CI_lo" localSheetId="9">#REF!</definedName>
    <definedName name="CI_lo" localSheetId="10">#REF!</definedName>
    <definedName name="CI_lo" localSheetId="29">#REF!</definedName>
    <definedName name="CI_lo" localSheetId="6">#REF!</definedName>
    <definedName name="CI_lo">#REF!</definedName>
    <definedName name="Coffee" localSheetId="5">#REF!</definedName>
    <definedName name="Coffee" localSheetId="7">#REF!</definedName>
    <definedName name="Coffee" localSheetId="8">#REF!</definedName>
    <definedName name="Coffee" localSheetId="9">#REF!</definedName>
    <definedName name="Coffee" localSheetId="10">#REF!</definedName>
    <definedName name="Coffee" localSheetId="6">#REF!</definedName>
    <definedName name="Coffee">#REF!</definedName>
    <definedName name="contracts">[7]OptionsHW!$C$26:$E$26</definedName>
    <definedName name="corrmat" localSheetId="29">qPVariance!$M$43:$Q$47</definedName>
    <definedName name="corrmat">[9]PortfolioVaRExample!$M$43:$Q$47</definedName>
    <definedName name="CouponPmt" localSheetId="5">#REF!</definedName>
    <definedName name="CouponPmt" localSheetId="7">#REF!</definedName>
    <definedName name="CouponPmt" localSheetId="8">#REF!</definedName>
    <definedName name="CouponPmt" localSheetId="9">#REF!</definedName>
    <definedName name="CouponPmt" localSheetId="10">#REF!</definedName>
    <definedName name="CouponPmt" localSheetId="6">#REF!</definedName>
    <definedName name="CouponPmt">#REF!</definedName>
    <definedName name="couponRate">[10]qFunctions!$C$8</definedName>
    <definedName name="covmat" localSheetId="29">qPVariance!$D$43:$H$47</definedName>
    <definedName name="covmat">[11]VaR3!$D$43:$H$47</definedName>
    <definedName name="covmat_calc" localSheetId="29">qPVariance!$M$59:$Q$63</definedName>
    <definedName name="covmat_calc">[9]PortfolioVaRExample!$M$59:$Q$63</definedName>
    <definedName name="Cu">[8]Options2!#REF!</definedName>
    <definedName name="d">[8]Options2!$C$7</definedName>
    <definedName name="d1_" localSheetId="5">#REF!</definedName>
    <definedName name="d1_" localSheetId="7">#REF!</definedName>
    <definedName name="d1_" localSheetId="8">#REF!</definedName>
    <definedName name="d1_" localSheetId="9">#REF!</definedName>
    <definedName name="d1_" localSheetId="10">#REF!</definedName>
    <definedName name="d1_" localSheetId="29">#REF!</definedName>
    <definedName name="d1_" localSheetId="6">#REF!</definedName>
    <definedName name="d1_">#REF!</definedName>
    <definedName name="d2_" localSheetId="5">#REF!</definedName>
    <definedName name="d2_" localSheetId="7">#REF!</definedName>
    <definedName name="d2_" localSheetId="8">#REF!</definedName>
    <definedName name="d2_" localSheetId="9">#REF!</definedName>
    <definedName name="d2_" localSheetId="10">#REF!</definedName>
    <definedName name="d2_" localSheetId="29">#REF!</definedName>
    <definedName name="d2_" localSheetId="6">#REF!</definedName>
    <definedName name="d2_">#REF!</definedName>
    <definedName name="data" localSheetId="5">#REF!</definedName>
    <definedName name="data" localSheetId="7">#REF!</definedName>
    <definedName name="data" localSheetId="8">#REF!</definedName>
    <definedName name="data" localSheetId="9">#REF!</definedName>
    <definedName name="data" localSheetId="10">#REF!</definedName>
    <definedName name="data" localSheetId="6">#REF!</definedName>
    <definedName name="data">#REF!</definedName>
    <definedName name="df" localSheetId="5">#REF!</definedName>
    <definedName name="df" localSheetId="7">#REF!</definedName>
    <definedName name="df" localSheetId="8">#REF!</definedName>
    <definedName name="df" localSheetId="9">#REF!</definedName>
    <definedName name="df" localSheetId="10">#REF!</definedName>
    <definedName name="df" localSheetId="6">#REF!</definedName>
    <definedName name="df">#REF!</definedName>
    <definedName name="dollar_rate">[12]FX_Intro!$C$67</definedName>
    <definedName name="e" localSheetId="5">#REF!</definedName>
    <definedName name="e" localSheetId="7">#REF!</definedName>
    <definedName name="e" localSheetId="8">#REF!</definedName>
    <definedName name="e" localSheetId="9">#REF!</definedName>
    <definedName name="e" localSheetId="10">#REF!</definedName>
    <definedName name="e" localSheetId="6">#REF!</definedName>
    <definedName name="e">#REF!</definedName>
    <definedName name="e_2" localSheetId="5">#REF!</definedName>
    <definedName name="e_2" localSheetId="7">#REF!</definedName>
    <definedName name="e_2" localSheetId="8">#REF!</definedName>
    <definedName name="e_2" localSheetId="9">#REF!</definedName>
    <definedName name="e_2" localSheetId="10">#REF!</definedName>
    <definedName name="e_2" localSheetId="6">#REF!</definedName>
    <definedName name="e_2">#REF!</definedName>
    <definedName name="Eloss">[4]Spread2PD!$C$16</definedName>
    <definedName name="Epayoff">[4]CDS!$E$21:$E$25</definedName>
    <definedName name="ErrorFraction">[1]RSquareAdj!$C$7</definedName>
    <definedName name="F">[13]CentralLimitTheorem!$E$3</definedName>
    <definedName name="F_Draw">[13]FnS!$B$7:$B$106</definedName>
    <definedName name="F_Row">[13]CentralLimitTheorem!$E$5:$P$5</definedName>
    <definedName name="f_x">[3]ProductRule!$C$12</definedName>
    <definedName name="f_x_h">[3]ProductRule!$C$20</definedName>
    <definedName name="face">[10]qFunctions!$C$6</definedName>
    <definedName name="forward_rate">[12]FX_Intro!$C$68</definedName>
    <definedName name="Frequency" localSheetId="5">#REF!</definedName>
    <definedName name="Frequency" localSheetId="7">#REF!</definedName>
    <definedName name="Frequency" localSheetId="8">#REF!</definedName>
    <definedName name="Frequency" localSheetId="9">#REF!</definedName>
    <definedName name="Frequency" localSheetId="10">#REF!</definedName>
    <definedName name="Frequency" localSheetId="6">#REF!</definedName>
    <definedName name="Frequency">#REF!</definedName>
    <definedName name="g_x">[3]ProductRule!$C$13</definedName>
    <definedName name="g_x_h">[3]ProductRule!$D$20</definedName>
    <definedName name="h">[3]ProductRule!$C$15</definedName>
    <definedName name="hazard">[4]CDS!$B$7:$B$7</definedName>
    <definedName name="Heights">[14]Calcs_Mean2!$C$10:$C$109</definedName>
    <definedName name="Heights1">[14]Calcs_MeanDiff!$C$10:$C$109</definedName>
    <definedName name="Heights2">[14]Calcs_MeanDiff!$D$10:$D$109</definedName>
    <definedName name="idx" localSheetId="5">#REF!</definedName>
    <definedName name="idx" localSheetId="7">#REF!</definedName>
    <definedName name="idx" localSheetId="8">#REF!</definedName>
    <definedName name="idx" localSheetId="9">#REF!</definedName>
    <definedName name="idx" localSheetId="10">#REF!</definedName>
    <definedName name="idx" localSheetId="6">#REF!</definedName>
    <definedName name="idx">#REF!</definedName>
    <definedName name="Inflator">[1]RSquareAdj!$C$10</definedName>
    <definedName name="K" localSheetId="29">[15]MatrixMult_CovCorr!$P$34:$R$36</definedName>
    <definedName name="k">[2]Binomial!$C$14</definedName>
    <definedName name="LN_Sim" localSheetId="5">#REF!</definedName>
    <definedName name="LN_Sim" localSheetId="7">#REF!</definedName>
    <definedName name="LN_Sim" localSheetId="8">#REF!</definedName>
    <definedName name="LN_Sim" localSheetId="9">#REF!</definedName>
    <definedName name="LN_Sim" localSheetId="10">#REF!</definedName>
    <definedName name="LN_Sim" localSheetId="6">#REF!</definedName>
    <definedName name="LN_Sim">#REF!</definedName>
    <definedName name="loss" localSheetId="5">#REF!</definedName>
    <definedName name="loss" localSheetId="7">#REF!</definedName>
    <definedName name="loss" localSheetId="8">#REF!</definedName>
    <definedName name="loss" localSheetId="9">#REF!</definedName>
    <definedName name="loss" localSheetId="10">#REF!</definedName>
    <definedName name="loss" localSheetId="29">#REF!</definedName>
    <definedName name="loss" localSheetId="6">#REF!</definedName>
    <definedName name="loss">#REF!</definedName>
    <definedName name="loss_30" localSheetId="5">#REF!</definedName>
    <definedName name="loss_30" localSheetId="7">#REF!</definedName>
    <definedName name="loss_30" localSheetId="8">#REF!</definedName>
    <definedName name="loss_30" localSheetId="9">#REF!</definedName>
    <definedName name="loss_30" localSheetId="10">#REF!</definedName>
    <definedName name="loss_30" localSheetId="29">#REF!</definedName>
    <definedName name="loss_30" localSheetId="6">#REF!</definedName>
    <definedName name="loss_30">#REF!</definedName>
    <definedName name="loss_t" localSheetId="5">#REF!</definedName>
    <definedName name="loss_t" localSheetId="7">#REF!</definedName>
    <definedName name="loss_t" localSheetId="8">#REF!</definedName>
    <definedName name="loss_t" localSheetId="9">#REF!</definedName>
    <definedName name="loss_t" localSheetId="10">#REF!</definedName>
    <definedName name="loss_t" localSheetId="29">#REF!</definedName>
    <definedName name="loss_t" localSheetId="6">#REF!</definedName>
    <definedName name="loss_t">#REF!</definedName>
    <definedName name="lossAmount">[4]Spread2PD!$G$45</definedName>
    <definedName name="M" localSheetId="29">[15]MatrixMult_Credit!$I$7:$K$9</definedName>
    <definedName name="M">[9]MatrixMult_Credit!$I$7:$K$9</definedName>
    <definedName name="M1_" localSheetId="5">[9]MatrixMult_Credit!#REF!</definedName>
    <definedName name="M1_" localSheetId="7">[9]MatrixMult_Credit!#REF!</definedName>
    <definedName name="M1_" localSheetId="8">[9]MatrixMult_Credit!#REF!</definedName>
    <definedName name="M1_" localSheetId="9">[9]MatrixMult_Credit!#REF!</definedName>
    <definedName name="M1_" localSheetId="10">[9]MatrixMult_Credit!#REF!</definedName>
    <definedName name="M1_" localSheetId="29">[15]MatrixMult_Credit!#REF!</definedName>
    <definedName name="M1_" localSheetId="6">[9]MatrixMult_Credit!#REF!</definedName>
    <definedName name="M1_">[9]MatrixMult_Credit!#REF!</definedName>
    <definedName name="M2_" localSheetId="5">[9]MatrixMult_Credit!#REF!</definedName>
    <definedName name="M2_" localSheetId="7">[9]MatrixMult_Credit!#REF!</definedName>
    <definedName name="M2_" localSheetId="8">[9]MatrixMult_Credit!#REF!</definedName>
    <definedName name="M2_" localSheetId="9">[9]MatrixMult_Credit!#REF!</definedName>
    <definedName name="M2_" localSheetId="10">[9]MatrixMult_Credit!#REF!</definedName>
    <definedName name="M2_" localSheetId="29">[15]MatrixMult_Credit!#REF!</definedName>
    <definedName name="M2_" localSheetId="6">[9]MatrixMult_Credit!#REF!</definedName>
    <definedName name="M2_">[9]MatrixMult_Credit!#REF!</definedName>
    <definedName name="max">[2]NextClass1_MeanVar!$E$25</definedName>
    <definedName name="Mean" localSheetId="5">#REF!</definedName>
    <definedName name="Mean" localSheetId="7">#REF!</definedName>
    <definedName name="Mean" localSheetId="8">#REF!</definedName>
    <definedName name="Mean" localSheetId="9">#REF!</definedName>
    <definedName name="Mean" localSheetId="10">#REF!</definedName>
    <definedName name="Mean" localSheetId="29">#REF!</definedName>
    <definedName name="Mean" localSheetId="6">#REF!</definedName>
    <definedName name="Mean">#REF!</definedName>
    <definedName name="midprice">[6]Liquidity_VaR!$E$7:$E$23</definedName>
    <definedName name="min">[2]NextClass1_MeanVar!$E$24</definedName>
    <definedName name="mu">[14]Calcs_Mean2!$O$23</definedName>
    <definedName name="MyBank">[16]Cor_N_Cov!$G$14:$G$35</definedName>
    <definedName name="MyBankDeposits">[16]Cor_N_Cov!$D$14:$D$35</definedName>
    <definedName name="MyFriendsBank">[16]Cor_N_Cov!$H$14:$H$35</definedName>
    <definedName name="MyFriendsDeposits">[16]Cor_N_Cov!$E$14:$E$35</definedName>
    <definedName name="n">[2]Binomial!$C$12</definedName>
    <definedName name="n_" localSheetId="5">#REF!</definedName>
    <definedName name="n_" localSheetId="7">#REF!</definedName>
    <definedName name="n_" localSheetId="8">#REF!</definedName>
    <definedName name="n_" localSheetId="9">#REF!</definedName>
    <definedName name="n_" localSheetId="10">#REF!</definedName>
    <definedName name="n_" localSheetId="6">#REF!</definedName>
    <definedName name="n_">#REF!</definedName>
    <definedName name="N__d1">[7]OptionsHW!$C$14:$E$14</definedName>
    <definedName name="N__d2">[7]OptionsHW!$C$15:$E$15</definedName>
    <definedName name="N_d1">[7]OptionsHW!$C$12:$E$12</definedName>
    <definedName name="N_d2">[7]OptionsHW!$C$13:$E$13</definedName>
    <definedName name="n1_">[14]Calcs_MeanDiff!$R$19</definedName>
    <definedName name="n2_">[14]Calcs_MeanDiff!$R$20</definedName>
    <definedName name="NewError">[1]RSquareAdj!$C$11</definedName>
    <definedName name="notional">[7]OptionsHW!$C$25:$E$25</definedName>
    <definedName name="offer">[6]Liquidity_VaR!$D$7:$D$23</definedName>
    <definedName name="p">[2]Binomial!$C$13</definedName>
    <definedName name="PD">[4]CDS!$C$21:$C$25</definedName>
    <definedName name="PDF">[14]Calcs_Mean2!$K$10:$K$30</definedName>
    <definedName name="Period" localSheetId="5">#REF!</definedName>
    <definedName name="Period" localSheetId="7">#REF!</definedName>
    <definedName name="Period" localSheetId="8">#REF!</definedName>
    <definedName name="Period" localSheetId="9">#REF!</definedName>
    <definedName name="Period" localSheetId="10">#REF!</definedName>
    <definedName name="Period" localSheetId="6">#REF!</definedName>
    <definedName name="Period">#REF!</definedName>
    <definedName name="peso_rate">[12]FX_Intro!$C$66</definedName>
    <definedName name="Pij" localSheetId="5">#REF!</definedName>
    <definedName name="Pij" localSheetId="7">#REF!</definedName>
    <definedName name="Pij" localSheetId="8">#REF!</definedName>
    <definedName name="Pij" localSheetId="9">#REF!</definedName>
    <definedName name="Pij" localSheetId="10">#REF!</definedName>
    <definedName name="Pij" localSheetId="29">[15]CreditExample!$H$15:$M$20</definedName>
    <definedName name="Pij" localSheetId="6">#REF!</definedName>
    <definedName name="Pij">#REF!</definedName>
    <definedName name="pmt" localSheetId="5">#REF!</definedName>
    <definedName name="pmt" localSheetId="7">#REF!</definedName>
    <definedName name="pmt" localSheetId="8">#REF!</definedName>
    <definedName name="pmt" localSheetId="9">#REF!</definedName>
    <definedName name="pmt" localSheetId="10">#REF!</definedName>
    <definedName name="pmt" localSheetId="6">#REF!</definedName>
    <definedName name="pmt">#REF!</definedName>
    <definedName name="pmt_" localSheetId="5">#REF!</definedName>
    <definedName name="pmt_" localSheetId="7">#REF!</definedName>
    <definedName name="pmt_" localSheetId="8">#REF!</definedName>
    <definedName name="pmt_" localSheetId="9">#REF!</definedName>
    <definedName name="pmt_" localSheetId="10">#REF!</definedName>
    <definedName name="pmt_" localSheetId="6">#REF!</definedName>
    <definedName name="pmt_">#REF!</definedName>
    <definedName name="pmtperyear">[17]Bond!$C$6</definedName>
    <definedName name="pmts">[17]Bond!$E$12:$E$25</definedName>
    <definedName name="price1" localSheetId="5">#REF!</definedName>
    <definedName name="price1" localSheetId="7">#REF!</definedName>
    <definedName name="price1" localSheetId="8">#REF!</definedName>
    <definedName name="price1" localSheetId="9">#REF!</definedName>
    <definedName name="price1" localSheetId="10">#REF!</definedName>
    <definedName name="price1" localSheetId="29">qPVariance!$D$11:$D$23</definedName>
    <definedName name="price1" localSheetId="6">#REF!</definedName>
    <definedName name="price1">#REF!</definedName>
    <definedName name="price2" localSheetId="5">#REF!</definedName>
    <definedName name="price2" localSheetId="7">#REF!</definedName>
    <definedName name="price2" localSheetId="8">#REF!</definedName>
    <definedName name="price2" localSheetId="9">#REF!</definedName>
    <definedName name="price2" localSheetId="10">#REF!</definedName>
    <definedName name="price2" localSheetId="29">qPVariance!$E$11:$E$23</definedName>
    <definedName name="price2" localSheetId="6">#REF!</definedName>
    <definedName name="price2">#REF!</definedName>
    <definedName name="price3" localSheetId="5">#REF!</definedName>
    <definedName name="price3" localSheetId="7">#REF!</definedName>
    <definedName name="price3" localSheetId="8">#REF!</definedName>
    <definedName name="price3" localSheetId="9">#REF!</definedName>
    <definedName name="price3" localSheetId="10">#REF!</definedName>
    <definedName name="price3" localSheetId="29">qPVariance!$F$11:$F$23</definedName>
    <definedName name="price3" localSheetId="6">#REF!</definedName>
    <definedName name="price3">#REF!</definedName>
    <definedName name="price4" localSheetId="5">#REF!</definedName>
    <definedName name="price4" localSheetId="7">#REF!</definedName>
    <definedName name="price4" localSheetId="8">#REF!</definedName>
    <definedName name="price4" localSheetId="9">#REF!</definedName>
    <definedName name="price4" localSheetId="10">#REF!</definedName>
    <definedName name="price4" localSheetId="29">qPVariance!$G$11:$G$23</definedName>
    <definedName name="price4" localSheetId="6">#REF!</definedName>
    <definedName name="price4">#REF!</definedName>
    <definedName name="price5" localSheetId="5">#REF!</definedName>
    <definedName name="price5" localSheetId="7">#REF!</definedName>
    <definedName name="price5" localSheetId="8">#REF!</definedName>
    <definedName name="price5" localSheetId="9">#REF!</definedName>
    <definedName name="price5" localSheetId="10">#REF!</definedName>
    <definedName name="price5" localSheetId="29">qPVariance!$H$11:$H$23</definedName>
    <definedName name="price5" localSheetId="6">#REF!</definedName>
    <definedName name="price5">#REF!</definedName>
    <definedName name="Prices" localSheetId="5">#REF!</definedName>
    <definedName name="Prices" localSheetId="7">#REF!</definedName>
    <definedName name="Prices" localSheetId="8">#REF!</definedName>
    <definedName name="Prices" localSheetId="9">#REF!</definedName>
    <definedName name="Prices" localSheetId="10">#REF!</definedName>
    <definedName name="Prices" localSheetId="6">#REF!</definedName>
    <definedName name="Prices">qPVariance!$D$11:$H$23</definedName>
    <definedName name="Probability1">[16]Copula3!$E$13:$E$62</definedName>
    <definedName name="Probability2">[16]Copula3!$F$13:$F$62</definedName>
    <definedName name="PS">[4]CDS!$C$11:$C$15</definedName>
    <definedName name="PV">[4]CDS!$E$11:$E$15</definedName>
    <definedName name="PV_">[4]CDS!$F$21:$F$25</definedName>
    <definedName name="pv_rf">[4]Spread2PD!$F$20:$F$29</definedName>
    <definedName name="pv_rf_">[4]Spread2PD!$F$40:$F$44</definedName>
    <definedName name="pv2_">[17]Dur2!$G$12:$G$25</definedName>
    <definedName name="PVA">[17]InstallmentLoan!$F$3</definedName>
    <definedName name="Pvalue">[14]Calcs_VarianceDiff!$E$18</definedName>
    <definedName name="PVPMT_A">[4]CDS!$J$21:$J$25</definedName>
    <definedName name="q" localSheetId="5">#REF!</definedName>
    <definedName name="q" localSheetId="7">#REF!</definedName>
    <definedName name="q" localSheetId="8">#REF!</definedName>
    <definedName name="q" localSheetId="9">#REF!</definedName>
    <definedName name="q" localSheetId="10">#REF!</definedName>
    <definedName name="q" localSheetId="29">#REF!</definedName>
    <definedName name="q" localSheetId="6">#REF!</definedName>
    <definedName name="q">#REF!</definedName>
    <definedName name="r_" localSheetId="5">#REF!</definedName>
    <definedName name="r_" localSheetId="7">#REF!</definedName>
    <definedName name="r_" localSheetId="8">#REF!</definedName>
    <definedName name="r_" localSheetId="9">#REF!</definedName>
    <definedName name="r_" localSheetId="10">#REF!</definedName>
    <definedName name="r_" localSheetId="29">#REF!</definedName>
    <definedName name="r_" localSheetId="6">#REF!</definedName>
    <definedName name="r_">#REF!</definedName>
    <definedName name="range">[2]NextClass1_MeanVar!$E$26</definedName>
    <definedName name="rate">[4]CDS!$C$7</definedName>
    <definedName name="rated">[7]fxHW!$F$4:$H$4</definedName>
    <definedName name="ratef">[7]fxHW!$F$5:$H$5</definedName>
    <definedName name="RatingLast" localSheetId="29">[18]CreditMatrix!$D$10:$D$109</definedName>
    <definedName name="RatingLast">[19]CreditMatrix!$D$10:$D$109</definedName>
    <definedName name="RatingNow" localSheetId="29">[18]CreditMatrix!$E$10:$E$109</definedName>
    <definedName name="RatingNow">[19]CreditMatrix!$E$10:$E$109</definedName>
    <definedName name="ratingsTbl" localSheetId="29">[18]CreditMatrix!$B$2:$C$7</definedName>
    <definedName name="ratingsTbl">[19]CreditMatrix!$B$2:$C$7</definedName>
    <definedName name="Ratio">[14]Calcs_VarianceDiff!$E$17</definedName>
    <definedName name="Recovery">[4]Spread2PD!$D$40:$D$44</definedName>
    <definedName name="risk1" localSheetId="5">#REF!</definedName>
    <definedName name="risk1" localSheetId="7">#REF!</definedName>
    <definedName name="risk1" localSheetId="8">#REF!</definedName>
    <definedName name="risk1" localSheetId="9">#REF!</definedName>
    <definedName name="risk1" localSheetId="10">#REF!</definedName>
    <definedName name="risk1" localSheetId="6">#REF!</definedName>
    <definedName name="risk1">#REF!</definedName>
    <definedName name="risk2" localSheetId="5">#REF!</definedName>
    <definedName name="risk2" localSheetId="7">#REF!</definedName>
    <definedName name="risk2" localSheetId="8">#REF!</definedName>
    <definedName name="risk2" localSheetId="9">#REF!</definedName>
    <definedName name="risk2" localSheetId="10">#REF!</definedName>
    <definedName name="risk2" localSheetId="6">#REF!</definedName>
    <definedName name="risk2">#REF!</definedName>
    <definedName name="risk3" localSheetId="5">#REF!</definedName>
    <definedName name="risk3" localSheetId="7">#REF!</definedName>
    <definedName name="risk3" localSheetId="8">#REF!</definedName>
    <definedName name="risk3" localSheetId="9">#REF!</definedName>
    <definedName name="risk3" localSheetId="10">#REF!</definedName>
    <definedName name="risk3" localSheetId="6">#REF!</definedName>
    <definedName name="risk3">#REF!</definedName>
    <definedName name="RSE" localSheetId="5">#REF!</definedName>
    <definedName name="RSE" localSheetId="7">#REF!</definedName>
    <definedName name="RSE" localSheetId="8">#REF!</definedName>
    <definedName name="RSE" localSheetId="9">#REF!</definedName>
    <definedName name="RSE" localSheetId="10">#REF!</definedName>
    <definedName name="RSE" localSheetId="6">#REF!</definedName>
    <definedName name="RSE">#REF!</definedName>
    <definedName name="RSS" localSheetId="5">[1]RSquareAdj!#REF!</definedName>
    <definedName name="RSS" localSheetId="7">[1]RSquareAdj!#REF!</definedName>
    <definedName name="RSS" localSheetId="8">[1]RSquareAdj!#REF!</definedName>
    <definedName name="RSS" localSheetId="9">[1]RSquareAdj!#REF!</definedName>
    <definedName name="RSS" localSheetId="10">[1]RSquareAdj!#REF!</definedName>
    <definedName name="RSS" localSheetId="6">[1]RSquareAdj!#REF!</definedName>
    <definedName name="RSS">[1]RSquareAdj!#REF!</definedName>
    <definedName name="s" localSheetId="5">#REF!</definedName>
    <definedName name="s" localSheetId="7">#REF!</definedName>
    <definedName name="s" localSheetId="8">#REF!</definedName>
    <definedName name="s" localSheetId="9">#REF!</definedName>
    <definedName name="s" localSheetId="10">#REF!</definedName>
    <definedName name="s" localSheetId="29">#REF!</definedName>
    <definedName name="s" localSheetId="6">#REF!</definedName>
    <definedName name="s">#REF!</definedName>
    <definedName name="S0" localSheetId="5">#REF!</definedName>
    <definedName name="S0" localSheetId="7">#REF!</definedName>
    <definedName name="S0" localSheetId="8">#REF!</definedName>
    <definedName name="S0" localSheetId="9">#REF!</definedName>
    <definedName name="S0" localSheetId="10">#REF!</definedName>
    <definedName name="S0" localSheetId="29">#REF!</definedName>
    <definedName name="S0" localSheetId="6">#REF!</definedName>
    <definedName name="S0">#REF!</definedName>
    <definedName name="S0_e_qt">[7]OptionsHW!$C$17:$E$17</definedName>
    <definedName name="SampleVar1">[14]Calcs_VarianceDiff!$E$13</definedName>
    <definedName name="SampleVar2">[14]Calcs_VarianceDiff!$E$14</definedName>
    <definedName name="SD" localSheetId="5">#REF!</definedName>
    <definedName name="SD" localSheetId="7">#REF!</definedName>
    <definedName name="SD" localSheetId="8">#REF!</definedName>
    <definedName name="SD" localSheetId="9">#REF!</definedName>
    <definedName name="SD" localSheetId="10">#REF!</definedName>
    <definedName name="SD" localSheetId="29">#REF!</definedName>
    <definedName name="SD" localSheetId="6">#REF!</definedName>
    <definedName name="SD">#REF!</definedName>
    <definedName name="sd_x">[1]MaximumLikelihood!$C$3</definedName>
    <definedName name="SD_xbar">[14]Calcs_Mean2!$O$28</definedName>
    <definedName name="SE0" localSheetId="5">#REF!</definedName>
    <definedName name="SE0" localSheetId="7">#REF!</definedName>
    <definedName name="SE0" localSheetId="8">#REF!</definedName>
    <definedName name="SE0" localSheetId="9">#REF!</definedName>
    <definedName name="SE0" localSheetId="10">#REF!</definedName>
    <definedName name="SE0" localSheetId="6">#REF!</definedName>
    <definedName name="SE0">#REF!</definedName>
    <definedName name="SE1_" localSheetId="5">#REF!</definedName>
    <definedName name="SE1_" localSheetId="7">#REF!</definedName>
    <definedName name="SE1_" localSheetId="8">#REF!</definedName>
    <definedName name="SE1_" localSheetId="9">#REF!</definedName>
    <definedName name="SE1_" localSheetId="10">#REF!</definedName>
    <definedName name="SE1_" localSheetId="6">#REF!</definedName>
    <definedName name="SE1_">#REF!</definedName>
    <definedName name="SE2_" localSheetId="5">#REF!</definedName>
    <definedName name="SE2_" localSheetId="7">#REF!</definedName>
    <definedName name="SE2_" localSheetId="8">#REF!</definedName>
    <definedName name="SE2_" localSheetId="9">#REF!</definedName>
    <definedName name="SE2_" localSheetId="10">#REF!</definedName>
    <definedName name="SE2_" localSheetId="6">#REF!</definedName>
    <definedName name="SE2_">#REF!</definedName>
    <definedName name="Shares" localSheetId="29">qPVariance!$D$6:$H$6</definedName>
    <definedName name="Shares">[11]VaR3!$D$6:$H$6</definedName>
    <definedName name="Sick" localSheetId="5">#REF!</definedName>
    <definedName name="Sick" localSheetId="7">#REF!</definedName>
    <definedName name="Sick" localSheetId="8">#REF!</definedName>
    <definedName name="Sick" localSheetId="9">#REF!</definedName>
    <definedName name="Sick" localSheetId="10">#REF!</definedName>
    <definedName name="Sick" localSheetId="6">#REF!</definedName>
    <definedName name="Sick">#REF!</definedName>
    <definedName name="sigma">[14]Calcs_Mean1!$O$21</definedName>
    <definedName name="simS">[6]Liquidity_VaR!$G$29</definedName>
    <definedName name="sims_a">[11]VaR1!$I$19:$I$39</definedName>
    <definedName name="sims_h">[11]VaR1!$H$19:$H$39</definedName>
    <definedName name="simSpread">[6]Liquidity_VaR!$J$7:$J$23</definedName>
    <definedName name="simSpreadPerShare">[6]Liquidity_VaR!$H$7:$H$23</definedName>
    <definedName name="Smoking" localSheetId="5">#REF!</definedName>
    <definedName name="Smoking" localSheetId="7">#REF!</definedName>
    <definedName name="Smoking" localSheetId="8">#REF!</definedName>
    <definedName name="Smoking" localSheetId="9">#REF!</definedName>
    <definedName name="Smoking" localSheetId="10">#REF!</definedName>
    <definedName name="Smoking" localSheetId="6">#REF!</definedName>
    <definedName name="Smoking">#REF!</definedName>
    <definedName name="Spot">[7]fxHW!$F$3:$H$3</definedName>
    <definedName name="spread">[6]Liquidity_VaR!$F$7:$F$23</definedName>
    <definedName name="SpreadVaR" localSheetId="5">#REF!</definedName>
    <definedName name="SpreadVaR" localSheetId="7">#REF!</definedName>
    <definedName name="SpreadVaR" localSheetId="8">#REF!</definedName>
    <definedName name="SpreadVaR" localSheetId="9">#REF!</definedName>
    <definedName name="SpreadVaR" localSheetId="10">#REF!</definedName>
    <definedName name="SpreadVaR" localSheetId="6">#REF!</definedName>
    <definedName name="SpreadVaR">#REF!</definedName>
    <definedName name="ssreg" localSheetId="5">#REF!</definedName>
    <definedName name="ssreg" localSheetId="7">#REF!</definedName>
    <definedName name="ssreg" localSheetId="8">#REF!</definedName>
    <definedName name="ssreg" localSheetId="9">#REF!</definedName>
    <definedName name="ssreg" localSheetId="10">#REF!</definedName>
    <definedName name="ssreg" localSheetId="6">#REF!</definedName>
    <definedName name="ssreg">#REF!</definedName>
    <definedName name="ssresid" localSheetId="5">#REF!</definedName>
    <definedName name="ssresid" localSheetId="7">#REF!</definedName>
    <definedName name="ssresid" localSheetId="8">#REF!</definedName>
    <definedName name="ssresid" localSheetId="9">#REF!</definedName>
    <definedName name="ssresid" localSheetId="10">#REF!</definedName>
    <definedName name="ssresid" localSheetId="6">#REF!</definedName>
    <definedName name="ssresid">#REF!</definedName>
    <definedName name="SST" localSheetId="5">#REF!</definedName>
    <definedName name="SST" localSheetId="7">#REF!</definedName>
    <definedName name="SST" localSheetId="8">#REF!</definedName>
    <definedName name="SST" localSheetId="9">#REF!</definedName>
    <definedName name="SST" localSheetId="10">#REF!</definedName>
    <definedName name="SST" localSheetId="6">#REF!</definedName>
    <definedName name="SST">#REF!</definedName>
    <definedName name="SSx" localSheetId="5">#REF!</definedName>
    <definedName name="SSx" localSheetId="7">#REF!</definedName>
    <definedName name="SSx" localSheetId="8">#REF!</definedName>
    <definedName name="SSx" localSheetId="9">#REF!</definedName>
    <definedName name="SSx" localSheetId="10">#REF!</definedName>
    <definedName name="SSx" localSheetId="6">#REF!</definedName>
    <definedName name="SSx">#REF!</definedName>
    <definedName name="StartingPortfolio">[4]ExporeInf!$C$29:$H$29</definedName>
    <definedName name="stdev" localSheetId="5">#REF!</definedName>
    <definedName name="stdev" localSheetId="7">#REF!</definedName>
    <definedName name="stdev" localSheetId="8">#REF!</definedName>
    <definedName name="stdev" localSheetId="9">#REF!</definedName>
    <definedName name="stdev" localSheetId="10">#REF!</definedName>
    <definedName name="stdev" localSheetId="6">#REF!</definedName>
    <definedName name="stdev">#REF!</definedName>
    <definedName name="Sum">[13]CentralLimitTheorem!$C$7:$C$106</definedName>
    <definedName name="t" localSheetId="5">#REF!</definedName>
    <definedName name="t" localSheetId="7">#REF!</definedName>
    <definedName name="t" localSheetId="8">#REF!</definedName>
    <definedName name="t" localSheetId="9">#REF!</definedName>
    <definedName name="t" localSheetId="10">#REF!</definedName>
    <definedName name="t" localSheetId="29">#REF!</definedName>
    <definedName name="t" localSheetId="6">#REF!</definedName>
    <definedName name="t">#REF!</definedName>
    <definedName name="t_">[4]CDS!$B$21:$B$25</definedName>
    <definedName name="table_asf">[20]ASF!$C$31:$D$34</definedName>
    <definedName name="Time" localSheetId="5">#REF!</definedName>
    <definedName name="Time" localSheetId="7">#REF!</definedName>
    <definedName name="Time" localSheetId="8">#REF!</definedName>
    <definedName name="Time" localSheetId="9">#REF!</definedName>
    <definedName name="Time" localSheetId="10">#REF!</definedName>
    <definedName name="Time" localSheetId="29">#REF!</definedName>
    <definedName name="Time" localSheetId="6">#REF!</definedName>
    <definedName name="Time">#REF!</definedName>
    <definedName name="Time_">[4]Spread2PD!$B$40:$B$44</definedName>
    <definedName name="tmat">[4]ExporeInf!$C$3:$H$8</definedName>
    <definedName name="tmat12" localSheetId="5">#REF!</definedName>
    <definedName name="tmat12" localSheetId="7">#REF!</definedName>
    <definedName name="tmat12" localSheetId="8">#REF!</definedName>
    <definedName name="tmat12" localSheetId="9">#REF!</definedName>
    <definedName name="tmat12" localSheetId="10">#REF!</definedName>
    <definedName name="tmat12" localSheetId="6">#REF!</definedName>
    <definedName name="tmat12">#REF!</definedName>
    <definedName name="tmat5">[4]ExporeInf!$C$12:$H$17</definedName>
    <definedName name="tmatInf">[4]ExporeInf!$C$21:$H$26</definedName>
    <definedName name="TotalValue" localSheetId="29">qPVariance!$D$52</definedName>
    <definedName name="TotalValue">[11]VaR3!$D$52</definedName>
    <definedName name="TSS">[1]RSquareAdj!#REF!</definedName>
    <definedName name="u" localSheetId="5">[9]MatrixMult_Credit!#REF!</definedName>
    <definedName name="u" localSheetId="7">[9]MatrixMult_Credit!#REF!</definedName>
    <definedName name="u" localSheetId="8">[9]MatrixMult_Credit!#REF!</definedName>
    <definedName name="u" localSheetId="9">[9]MatrixMult_Credit!#REF!</definedName>
    <definedName name="u" localSheetId="10">[9]MatrixMult_Credit!#REF!</definedName>
    <definedName name="u" localSheetId="29">[15]MatrixMult_Credit!#REF!</definedName>
    <definedName name="u" localSheetId="6">[9]MatrixMult_Credit!#REF!</definedName>
    <definedName name="u">[9]MatrixMult_Credit!#REF!</definedName>
    <definedName name="usd_peso">[12]FX_Intro!$C$65</definedName>
    <definedName name="v" localSheetId="29">[15]MatrixMult_Credit!$T$7:$T$9</definedName>
    <definedName name="v">'[21]2_PMT'!$C$13</definedName>
    <definedName name="Value" localSheetId="29">qPVariance!$D$50:$H$50</definedName>
    <definedName name="Value">[11]VaR3!$D$50:$H$50</definedName>
    <definedName name="value_01">[17]Dur2!$I$12</definedName>
    <definedName name="value_lo" localSheetId="5">#REF!</definedName>
    <definedName name="value_lo" localSheetId="7">#REF!</definedName>
    <definedName name="value_lo" localSheetId="8">#REF!</definedName>
    <definedName name="value_lo" localSheetId="9">#REF!</definedName>
    <definedName name="value_lo" localSheetId="10">#REF!</definedName>
    <definedName name="value_lo" localSheetId="29">#REF!</definedName>
    <definedName name="value_lo" localSheetId="6">#REF!</definedName>
    <definedName name="value_lo">#REF!</definedName>
    <definedName name="value_rf_">[4]Spread2PD!$C$40:$C$44</definedName>
    <definedName name="Variance" localSheetId="29">qPVariance!$D$61</definedName>
    <definedName name="Variance">[11]VaR3!$D$61</definedName>
    <definedName name="Variance_calc" localSheetId="29">qPVariance!$M$65</definedName>
    <definedName name="Variance_calc">[9]PortfolioVaRExample!$M$65</definedName>
    <definedName name="Volatility" localSheetId="5">#REF!</definedName>
    <definedName name="Volatility" localSheetId="7">#REF!</definedName>
    <definedName name="Volatility" localSheetId="8">#REF!</definedName>
    <definedName name="Volatility" localSheetId="9">#REF!</definedName>
    <definedName name="Volatility" localSheetId="10">#REF!</definedName>
    <definedName name="Volatility" localSheetId="29">qPVariance!$D$62</definedName>
    <definedName name="Volatility" localSheetId="6">#REF!</definedName>
    <definedName name="Volatility">#REF!</definedName>
    <definedName name="Volatility_calc" localSheetId="5">#REF!</definedName>
    <definedName name="Volatility_calc" localSheetId="7">#REF!</definedName>
    <definedName name="Volatility_calc" localSheetId="8">#REF!</definedName>
    <definedName name="Volatility_calc" localSheetId="9">#REF!</definedName>
    <definedName name="Volatility_calc" localSheetId="10">#REF!</definedName>
    <definedName name="Volatility_calc" localSheetId="29">qPVariance!$M$66</definedName>
    <definedName name="Volatility_calc" localSheetId="6">#REF!</definedName>
    <definedName name="Volatility_calc">#REF!</definedName>
    <definedName name="volmat" localSheetId="29">qPVariance!$M$52:$Q$56</definedName>
    <definedName name="volmat">[9]PortfolioVaRExample!$M$52:$Q$56</definedName>
    <definedName name="vols" localSheetId="29">qPVariance!$J$52:$J$56</definedName>
    <definedName name="vols">[9]PortfolioVaRExample!$J$52:$J$56</definedName>
    <definedName name="vols_" localSheetId="29">qPVariance!$M$49:$Q$49</definedName>
    <definedName name="vols_">[9]PortfolioVaRExample!$M$49:$Q$49</definedName>
    <definedName name="w" localSheetId="29">[15]MatrixMult_CovCorr!$M$43:$M$45</definedName>
    <definedName name="w">[9]MatrixMult_CovCorr!$M$43:$M$45</definedName>
    <definedName name="weight" localSheetId="29">[18]CreditMatrix_Weighted!$F$10:$F$109</definedName>
    <definedName name="weight">[19]CreditMatrix_Weighted!$F$10:$F$109</definedName>
    <definedName name="weights" localSheetId="29">qPVariance!$C$55:$C$59</definedName>
    <definedName name="weights">[11]VaR3!$C$55:$C$59</definedName>
    <definedName name="Withdrawl">[22]InvestmentReturns!$B$12</definedName>
    <definedName name="X" localSheetId="29">#REF!</definedName>
    <definedName name="X">[2]NextClass1_MeanVar!$C$30:$C$129</definedName>
    <definedName name="x_draw" localSheetId="5">#REF!</definedName>
    <definedName name="x_draw" localSheetId="7">#REF!</definedName>
    <definedName name="x_draw" localSheetId="8">#REF!</definedName>
    <definedName name="x_draw" localSheetId="9">#REF!</definedName>
    <definedName name="x_draw" localSheetId="10">#REF!</definedName>
    <definedName name="x_draw" localSheetId="6">#REF!</definedName>
    <definedName name="x_draw">#REF!</definedName>
    <definedName name="X_e_rt">[7]OptionsHW!$C$18:$E$18</definedName>
    <definedName name="x1_" localSheetId="5">#REF!</definedName>
    <definedName name="x1_" localSheetId="7">#REF!</definedName>
    <definedName name="x1_" localSheetId="8">#REF!</definedName>
    <definedName name="x1_" localSheetId="9">#REF!</definedName>
    <definedName name="x1_" localSheetId="10">#REF!</definedName>
    <definedName name="x1_" localSheetId="6">#REF!</definedName>
    <definedName name="x1_">#REF!</definedName>
    <definedName name="xbar">[14]Calcs_Mean2!$O$20</definedName>
    <definedName name="xbar_mu__sigma_average">[14]Calcs_Mean1!$O$29</definedName>
    <definedName name="xbar1">[14]Calcs_MeanDiff!$R$21</definedName>
    <definedName name="xbar2">[14]Calcs_MeanDiff!$R$22</definedName>
    <definedName name="xPoint">NextTime!$B$9</definedName>
    <definedName name="xTable">NextTime!$F$9:$O$18</definedName>
    <definedName name="xVector">NextTime!$D$9:$D$18</definedName>
    <definedName name="y">[17]Bond!$C$8</definedName>
    <definedName name="y_draw" localSheetId="5">#REF!</definedName>
    <definedName name="y_draw" localSheetId="7">#REF!</definedName>
    <definedName name="y_draw" localSheetId="8">#REF!</definedName>
    <definedName name="y_draw" localSheetId="9">#REF!</definedName>
    <definedName name="y_draw" localSheetId="10">#REF!</definedName>
    <definedName name="y_draw" localSheetId="6">#REF!</definedName>
    <definedName name="y_draw">#REF!</definedName>
    <definedName name="ybar" localSheetId="5">#REF!</definedName>
    <definedName name="ybar" localSheetId="7">#REF!</definedName>
    <definedName name="ybar" localSheetId="8">#REF!</definedName>
    <definedName name="ybar" localSheetId="9">#REF!</definedName>
    <definedName name="ybar" localSheetId="10">#REF!</definedName>
    <definedName name="ybar" localSheetId="6">#REF!</definedName>
    <definedName name="ybar">#REF!</definedName>
    <definedName name="years">[17]Bond!$C$7</definedName>
    <definedName name="yhat" localSheetId="5">#REF!</definedName>
    <definedName name="yhat" localSheetId="7">#REF!</definedName>
    <definedName name="yhat" localSheetId="8">#REF!</definedName>
    <definedName name="yhat" localSheetId="9">#REF!</definedName>
    <definedName name="yhat" localSheetId="10">#REF!</definedName>
    <definedName name="yhat" localSheetId="6">#REF!</definedName>
    <definedName name="yhat">#REF!</definedName>
    <definedName name="ytm">[10]qFunctions!$C$7</definedName>
    <definedName name="YTM_rf" localSheetId="5">#REF!</definedName>
    <definedName name="YTM_rf" localSheetId="7">#REF!</definedName>
    <definedName name="YTM_rf" localSheetId="8">#REF!</definedName>
    <definedName name="YTM_rf" localSheetId="9">#REF!</definedName>
    <definedName name="YTM_rf" localSheetId="10">#REF!</definedName>
    <definedName name="YTM_rf" localSheetId="6">#REF!</definedName>
    <definedName name="YTM_rf">#REF!</definedName>
    <definedName name="σ" localSheetId="5">#REF!</definedName>
    <definedName name="σ" localSheetId="7">#REF!</definedName>
    <definedName name="σ" localSheetId="8">#REF!</definedName>
    <definedName name="σ" localSheetId="9">#REF!</definedName>
    <definedName name="σ" localSheetId="10">#REF!</definedName>
    <definedName name="σ" localSheetId="6">#REF!</definedName>
    <definedName name="σ">#REF!</definedName>
  </definedNames>
  <calcPr calcId="191029" iterateDelta="9.9999999999994451E-4"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3" i="73" l="1"/>
  <c r="H3" i="73"/>
  <c r="I3" i="73"/>
  <c r="I16" i="73" s="1"/>
  <c r="J3" i="73"/>
  <c r="N3" i="73"/>
  <c r="O3" i="73"/>
  <c r="P3" i="73"/>
  <c r="G4" i="73"/>
  <c r="H4" i="73"/>
  <c r="I4" i="73" s="1"/>
  <c r="N4" i="73"/>
  <c r="P4" i="73" s="1"/>
  <c r="O4" i="73"/>
  <c r="G5" i="73"/>
  <c r="H5" i="73"/>
  <c r="I5" i="73" s="1"/>
  <c r="J5" i="73" s="1"/>
  <c r="N5" i="73"/>
  <c r="O5" i="73"/>
  <c r="P5" i="73" s="1"/>
  <c r="G6" i="73"/>
  <c r="H6" i="73"/>
  <c r="I6" i="73"/>
  <c r="J6" i="73" s="1"/>
  <c r="N6" i="73"/>
  <c r="O6" i="73"/>
  <c r="P6" i="73"/>
  <c r="G7" i="73"/>
  <c r="H7" i="73"/>
  <c r="I7" i="73"/>
  <c r="J7" i="73"/>
  <c r="N7" i="73"/>
  <c r="O7" i="73"/>
  <c r="P7" i="73"/>
  <c r="G8" i="73"/>
  <c r="I8" i="73" s="1"/>
  <c r="J8" i="73" s="1"/>
  <c r="H8" i="73"/>
  <c r="N8" i="73"/>
  <c r="P8" i="73" s="1"/>
  <c r="O8" i="73"/>
  <c r="G9" i="73"/>
  <c r="H9" i="73"/>
  <c r="I9" i="73" s="1"/>
  <c r="J9" i="73" s="1"/>
  <c r="N9" i="73"/>
  <c r="O9" i="73"/>
  <c r="P9" i="73" s="1"/>
  <c r="G10" i="73"/>
  <c r="H10" i="73"/>
  <c r="I10" i="73"/>
  <c r="J10" i="73" s="1"/>
  <c r="N10" i="73"/>
  <c r="O10" i="73"/>
  <c r="P10" i="73"/>
  <c r="G11" i="73"/>
  <c r="H11" i="73"/>
  <c r="I11" i="73"/>
  <c r="J11" i="73"/>
  <c r="N11" i="73"/>
  <c r="O11" i="73"/>
  <c r="P11" i="73"/>
  <c r="G12" i="73"/>
  <c r="I12" i="73" s="1"/>
  <c r="J12" i="73" s="1"/>
  <c r="H12" i="73"/>
  <c r="N12" i="73"/>
  <c r="P12" i="73" s="1"/>
  <c r="O12" i="73"/>
  <c r="N13" i="73"/>
  <c r="P13" i="73" s="1"/>
  <c r="O13" i="73"/>
  <c r="N14" i="73"/>
  <c r="O14" i="73"/>
  <c r="P14" i="73" s="1"/>
  <c r="N15" i="73"/>
  <c r="O15" i="73"/>
  <c r="P15" i="73"/>
  <c r="N16" i="73"/>
  <c r="O16" i="73"/>
  <c r="P16" i="73" s="1"/>
  <c r="N17" i="73"/>
  <c r="O17" i="73"/>
  <c r="P17" i="73"/>
  <c r="N18" i="73"/>
  <c r="O18" i="73"/>
  <c r="P18" i="73"/>
  <c r="N19" i="73"/>
  <c r="O19" i="73"/>
  <c r="P19" i="73"/>
  <c r="N20" i="73"/>
  <c r="O20" i="73"/>
  <c r="P20" i="73"/>
  <c r="N21" i="73"/>
  <c r="O21" i="73"/>
  <c r="P21" i="73" s="1"/>
  <c r="N22" i="73"/>
  <c r="O22" i="73"/>
  <c r="P22" i="73"/>
  <c r="N28" i="73" l="1"/>
  <c r="I22" i="73"/>
  <c r="O25" i="73"/>
  <c r="O31" i="73" s="1"/>
  <c r="O28" i="73"/>
  <c r="N25" i="73"/>
  <c r="N31" i="73" s="1"/>
  <c r="J4" i="73"/>
  <c r="J19" i="73" s="1"/>
  <c r="I19" i="73"/>
  <c r="G13" i="73"/>
  <c r="J16" i="73" l="1"/>
  <c r="J22" i="73" s="1"/>
  <c r="Q4" i="62" l="1"/>
  <c r="P4" i="62"/>
  <c r="O4" i="62"/>
  <c r="Q5" i="36"/>
  <c r="Q6" i="36" s="1"/>
  <c r="Q7" i="36" s="1"/>
  <c r="Q8" i="36" s="1"/>
  <c r="Q9" i="36" s="1"/>
  <c r="Q10" i="36" s="1"/>
  <c r="Q11" i="36" s="1"/>
  <c r="Q12" i="36" s="1"/>
  <c r="Q13" i="36" s="1"/>
  <c r="Q14" i="36" s="1"/>
  <c r="Q15" i="36" s="1"/>
  <c r="Q16" i="36" s="1"/>
  <c r="Q17" i="36" s="1"/>
  <c r="Q18" i="36" s="1"/>
  <c r="Q19" i="36" s="1"/>
  <c r="Q20" i="36" s="1"/>
  <c r="Q21" i="36" s="1"/>
  <c r="Q22" i="36" s="1"/>
  <c r="Q23" i="36" s="1"/>
  <c r="Q24" i="36" s="1"/>
  <c r="Q25" i="36" s="1"/>
  <c r="Q26" i="36" s="1"/>
  <c r="Q27" i="36" s="1"/>
  <c r="Q28" i="36" s="1"/>
  <c r="Q29" i="36" s="1"/>
  <c r="R6" i="36"/>
  <c r="S6" i="36" s="1" a="1"/>
  <c r="R7" i="36"/>
  <c r="R8" i="36"/>
  <c r="R9" i="36"/>
  <c r="R10" i="36"/>
  <c r="T10" i="36" s="1" a="1"/>
  <c r="R11" i="36"/>
  <c r="R12" i="36"/>
  <c r="R13" i="36"/>
  <c r="R14" i="36"/>
  <c r="R15" i="36"/>
  <c r="U15" i="36" s="1" a="1"/>
  <c r="R16" i="36"/>
  <c r="R17" i="36"/>
  <c r="R18" i="36"/>
  <c r="R19" i="36"/>
  <c r="R20" i="36"/>
  <c r="R21" i="36"/>
  <c r="R22" i="36"/>
  <c r="R23" i="36"/>
  <c r="R24" i="36"/>
  <c r="R25" i="36"/>
  <c r="R26" i="36"/>
  <c r="R27" i="36"/>
  <c r="R28" i="36"/>
  <c r="R29" i="36"/>
  <c r="R5" i="36"/>
  <c r="T10" i="36" l="1"/>
  <c r="T15" i="36"/>
  <c r="T20" i="36"/>
  <c r="T25" i="36"/>
  <c r="T11" i="36"/>
  <c r="T16" i="36"/>
  <c r="T21" i="36"/>
  <c r="T27" i="36"/>
  <c r="T12" i="36"/>
  <c r="T17" i="36"/>
  <c r="T23" i="36"/>
  <c r="T28" i="36"/>
  <c r="T13" i="36"/>
  <c r="T19" i="36"/>
  <c r="T24" i="36"/>
  <c r="T29" i="36"/>
  <c r="U15" i="36"/>
  <c r="U20" i="36"/>
  <c r="U25" i="36"/>
  <c r="U16" i="36"/>
  <c r="U21" i="36"/>
  <c r="U26" i="36"/>
  <c r="U17" i="36"/>
  <c r="U22" i="36"/>
  <c r="U28" i="36"/>
  <c r="U18" i="36"/>
  <c r="U24" i="36"/>
  <c r="U29" i="36"/>
  <c r="S6" i="36"/>
  <c r="S11" i="36"/>
  <c r="S16" i="36"/>
  <c r="S21" i="36"/>
  <c r="S27" i="36"/>
  <c r="S7" i="36"/>
  <c r="S12" i="36"/>
  <c r="S17" i="36"/>
  <c r="S23" i="36"/>
  <c r="S28" i="36"/>
  <c r="S8" i="36"/>
  <c r="S13" i="36"/>
  <c r="S19" i="36"/>
  <c r="S24" i="36"/>
  <c r="S29" i="36"/>
  <c r="S9" i="36"/>
  <c r="S15" i="36"/>
  <c r="S20" i="36"/>
  <c r="S25" i="36"/>
  <c r="U27" i="36"/>
  <c r="U23" i="36"/>
  <c r="U19" i="36"/>
  <c r="T26" i="36"/>
  <c r="T22" i="36"/>
  <c r="T18" i="36"/>
  <c r="T14" i="36"/>
  <c r="S26" i="36"/>
  <c r="S22" i="36"/>
  <c r="S18" i="36"/>
  <c r="S14" i="36"/>
  <c r="S10" i="36"/>
  <c r="H38" i="50"/>
  <c r="G38" i="50"/>
  <c r="E38" i="50"/>
  <c r="H37" i="50"/>
  <c r="G37" i="50"/>
  <c r="E37" i="50"/>
  <c r="H36" i="50"/>
  <c r="G36" i="50"/>
  <c r="E36" i="50"/>
  <c r="H35" i="50"/>
  <c r="G35" i="50"/>
  <c r="E35" i="50"/>
  <c r="H34" i="50"/>
  <c r="G34" i="50"/>
  <c r="E34" i="50"/>
  <c r="H33" i="50"/>
  <c r="G33" i="50"/>
  <c r="E33" i="50"/>
  <c r="H32" i="50"/>
  <c r="G32" i="50"/>
  <c r="E32" i="50"/>
  <c r="H31" i="50"/>
  <c r="G31" i="50"/>
  <c r="E31" i="50"/>
  <c r="H30" i="50"/>
  <c r="G30" i="50"/>
  <c r="E30" i="50"/>
  <c r="H29" i="50"/>
  <c r="G29" i="50"/>
  <c r="E29" i="50"/>
  <c r="H28" i="50"/>
  <c r="G28" i="50"/>
  <c r="F28" i="50"/>
  <c r="E28" i="50"/>
  <c r="H27" i="50"/>
  <c r="G27" i="50"/>
  <c r="E27" i="50"/>
  <c r="C27" i="50"/>
  <c r="C28" i="50" s="1"/>
  <c r="C29" i="50" s="1"/>
  <c r="C30" i="50" s="1"/>
  <c r="C31" i="50" s="1"/>
  <c r="C32" i="50" s="1"/>
  <c r="C33" i="50" s="1"/>
  <c r="C34" i="50" s="1"/>
  <c r="C35" i="50" s="1"/>
  <c r="C36" i="50" s="1"/>
  <c r="C37" i="50" s="1"/>
  <c r="C38" i="50" s="1"/>
  <c r="C39" i="50" s="1"/>
  <c r="F23" i="50"/>
  <c r="D23" i="50"/>
  <c r="F22" i="50"/>
  <c r="F37" i="50" s="1"/>
  <c r="D22" i="50"/>
  <c r="D21" i="50"/>
  <c r="D36" i="50" s="1"/>
  <c r="F20" i="50"/>
  <c r="F35" i="50" s="1"/>
  <c r="D19" i="50"/>
  <c r="D35" i="50" s="1"/>
  <c r="F18" i="50"/>
  <c r="F34" i="50" s="1"/>
  <c r="D18" i="50"/>
  <c r="D34" i="50" s="1"/>
  <c r="F17" i="50"/>
  <c r="D17" i="50"/>
  <c r="F16" i="50"/>
  <c r="F31" i="50" s="1"/>
  <c r="D16" i="50"/>
  <c r="D32" i="50" s="1"/>
  <c r="D15" i="50"/>
  <c r="F14" i="50"/>
  <c r="F29" i="50" s="1"/>
  <c r="D14" i="50"/>
  <c r="D13" i="50"/>
  <c r="D12" i="50"/>
  <c r="F11" i="50"/>
  <c r="F27" i="50" s="1"/>
  <c r="D11" i="50"/>
  <c r="C11" i="50"/>
  <c r="C12" i="50" s="1"/>
  <c r="C13" i="50" s="1"/>
  <c r="C14" i="50" s="1"/>
  <c r="C15" i="50" s="1"/>
  <c r="C16" i="50" s="1"/>
  <c r="C17" i="50" s="1"/>
  <c r="C18" i="50" s="1"/>
  <c r="C19" i="50" s="1"/>
  <c r="C20" i="50" s="1"/>
  <c r="C21" i="50" s="1"/>
  <c r="C22" i="50" s="1"/>
  <c r="C23" i="50" s="1"/>
  <c r="E46" i="50"/>
  <c r="E47" i="50"/>
  <c r="H44" i="50"/>
  <c r="H47" i="50"/>
  <c r="G44" i="50"/>
  <c r="G46" i="50"/>
  <c r="E44" i="50"/>
  <c r="G47" i="50"/>
  <c r="H46" i="50"/>
  <c r="D27" i="50" l="1"/>
  <c r="D30" i="50"/>
  <c r="D38" i="50"/>
  <c r="D33" i="50"/>
  <c r="D28" i="50"/>
  <c r="D31" i="50"/>
  <c r="F33" i="50"/>
  <c r="D29" i="50"/>
  <c r="D50" i="50" a="1"/>
  <c r="F50" i="50" s="1"/>
  <c r="F30" i="50"/>
  <c r="F32" i="50"/>
  <c r="F36" i="50"/>
  <c r="D37" i="50"/>
  <c r="F38" i="50"/>
  <c r="E45" i="50"/>
  <c r="F46" i="50"/>
  <c r="D47" i="50"/>
  <c r="F47" i="50"/>
  <c r="D44" i="50"/>
  <c r="D43" i="50"/>
  <c r="G43" i="50"/>
  <c r="D46" i="50"/>
  <c r="F43" i="50"/>
  <c r="H45" i="50"/>
  <c r="G45" i="50"/>
  <c r="F45" i="50"/>
  <c r="H43" i="50"/>
  <c r="D45" i="50"/>
  <c r="E43" i="50"/>
  <c r="F44" i="50"/>
  <c r="E50" i="50" l="1"/>
  <c r="D50" i="50"/>
  <c r="G50" i="50"/>
  <c r="H50" i="50"/>
  <c r="D52" i="50" l="1"/>
  <c r="C55" i="50" s="1" a="1"/>
  <c r="C59" i="50" s="1"/>
  <c r="C55" i="50" l="1"/>
  <c r="C57" i="50"/>
  <c r="C58" i="50"/>
  <c r="C56" i="50"/>
  <c r="D61" i="50" l="1" a="1"/>
  <c r="D61" i="50" s="1"/>
  <c r="D62" i="50" s="1"/>
  <c r="Q4" i="45" l="1"/>
  <c r="P4" i="45"/>
  <c r="O4" i="45"/>
  <c r="P14" i="30" l="1"/>
  <c r="P13" i="30"/>
  <c r="P12" i="30"/>
</calcChain>
</file>

<file path=xl/sharedStrings.xml><?xml version="1.0" encoding="utf-8"?>
<sst xmlns="http://schemas.openxmlformats.org/spreadsheetml/2006/main" count="324" uniqueCount="153">
  <si>
    <t>ytm</t>
  </si>
  <si>
    <t>maturity</t>
  </si>
  <si>
    <t>couponRate</t>
  </si>
  <si>
    <t>face</t>
  </si>
  <si>
    <t>BondValue</t>
  </si>
  <si>
    <t>BondDuration</t>
  </si>
  <si>
    <t>BondOwner</t>
  </si>
  <si>
    <t>Bob</t>
  </si>
  <si>
    <t>Chuck</t>
  </si>
  <si>
    <t>Alice</t>
  </si>
  <si>
    <t>DATE</t>
  </si>
  <si>
    <t>USMISERY/INDEX/UNEMPLOYMENT RATE</t>
  </si>
  <si>
    <t>USMISERY/INDEX/INFLATION RATE</t>
  </si>
  <si>
    <t>USMISERY/INDEX/MISERY INDEX</t>
  </si>
  <si>
    <t>Replace previous answer with the answer on the right.</t>
  </si>
  <si>
    <t>xPoint</t>
  </si>
  <si>
    <t>xTable</t>
  </si>
  <si>
    <t>xVector</t>
  </si>
  <si>
    <t>The cell ranges below are named ranges.</t>
  </si>
  <si>
    <t>There names are listed at the top of each of them.</t>
  </si>
  <si>
    <t>To filter a data set</t>
  </si>
  <si>
    <t>Select Data on the Ribbon</t>
  </si>
  <si>
    <t>Highlight the data set including the title row</t>
  </si>
  <si>
    <t>Select Filter</t>
  </si>
  <si>
    <t>To pivot a data set</t>
  </si>
  <si>
    <t>On a Mac</t>
  </si>
  <si>
    <t>Select Data</t>
  </si>
  <si>
    <t>From the main menu (not the Ribbon)</t>
  </si>
  <si>
    <t>Select Summarize with Pivot Table</t>
  </si>
  <si>
    <t>Go to Amazon</t>
  </si>
  <si>
    <t>https://aws.amazon.com/</t>
  </si>
  <si>
    <t>Set up an account</t>
  </si>
  <si>
    <t>This is optional for this week.</t>
  </si>
  <si>
    <t>Go to EC2</t>
  </si>
  <si>
    <t>https://aws.amazon.com/ec2/</t>
  </si>
  <si>
    <t>Launch the instance</t>
  </si>
  <si>
    <t>Select a free tier Windows.</t>
  </si>
  <si>
    <t>Or select a paid version for faster running</t>
  </si>
  <si>
    <t>Create and download a key pair</t>
  </si>
  <si>
    <t>On your instance</t>
  </si>
  <si>
    <t>Install Chrome</t>
  </si>
  <si>
    <t>Open Powershell</t>
  </si>
  <si>
    <t>Paste the following command</t>
  </si>
  <si>
    <t>Install Software of your choice</t>
  </si>
  <si>
    <t>Terminate your instance</t>
  </si>
  <si>
    <t>If you just stop your instance, you will be charged for data storage.</t>
  </si>
  <si>
    <t>Create an AMI (Amazon Machine Image)</t>
  </si>
  <si>
    <t>Right click on your instance and select Image</t>
  </si>
  <si>
    <t>Select Create Image</t>
  </si>
  <si>
    <t>Portfolio Duration</t>
  </si>
  <si>
    <t>weighted sum</t>
  </si>
  <si>
    <t>sum weight</t>
  </si>
  <si>
    <t>weighted avg</t>
  </si>
  <si>
    <t>Duration is a value weighted average of time.</t>
  </si>
  <si>
    <t>It tells you when the cash flows.</t>
  </si>
  <si>
    <t>pv</t>
  </si>
  <si>
    <t>cf</t>
  </si>
  <si>
    <t>pvcf</t>
  </si>
  <si>
    <t>pvcf*t</t>
  </si>
  <si>
    <t>w</t>
  </si>
  <si>
    <t>w*t</t>
  </si>
  <si>
    <r>
      <rPr>
        <sz val="20"/>
        <color theme="1"/>
        <rFont val="Symbol"/>
        <charset val="2"/>
      </rPr>
      <t>S</t>
    </r>
    <r>
      <rPr>
        <sz val="20"/>
        <color theme="1"/>
        <rFont val="Calibri"/>
        <family val="2"/>
        <scheme val="minor"/>
      </rPr>
      <t>pvcf</t>
    </r>
  </si>
  <si>
    <r>
      <rPr>
        <sz val="20"/>
        <color theme="1"/>
        <rFont val="Symbol"/>
        <charset val="2"/>
      </rPr>
      <t>S</t>
    </r>
    <r>
      <rPr>
        <sz val="20"/>
        <color theme="1"/>
        <rFont val="Calibri"/>
        <family val="2"/>
        <charset val="2"/>
        <scheme val="minor"/>
      </rPr>
      <t>w</t>
    </r>
  </si>
  <si>
    <t>Duration</t>
  </si>
  <si>
    <t>t</t>
  </si>
  <si>
    <t>Use the syntax below to read the ranges into R.</t>
  </si>
  <si>
    <t>Next time</t>
  </si>
  <si>
    <t>Set up XLConnect on AWS</t>
  </si>
  <si>
    <t>p</t>
  </si>
  <si>
    <t>GS.Open</t>
  </si>
  <si>
    <t>GS.High</t>
  </si>
  <si>
    <t>GS.Low</t>
  </si>
  <si>
    <t>GS.Close</t>
  </si>
  <si>
    <t>GS.Volume</t>
  </si>
  <si>
    <t>GS.Adjusted</t>
  </si>
  <si>
    <t>Company</t>
  </si>
  <si>
    <t>RatingLast</t>
  </si>
  <si>
    <t>RatingNow</t>
  </si>
  <si>
    <t>A</t>
  </si>
  <si>
    <t>B</t>
  </si>
  <si>
    <t>C</t>
  </si>
  <si>
    <t>Start</t>
  </si>
  <si>
    <t>End</t>
  </si>
  <si>
    <t>VaR with Correlation</t>
  </si>
  <si>
    <t>Shares</t>
  </si>
  <si>
    <t>PriceLevels</t>
  </si>
  <si>
    <t>price1</t>
  </si>
  <si>
    <t>price2</t>
  </si>
  <si>
    <t>price3</t>
  </si>
  <si>
    <t>price4</t>
  </si>
  <si>
    <t>price5</t>
  </si>
  <si>
    <t>change1</t>
  </si>
  <si>
    <t>change2</t>
  </si>
  <si>
    <t>change3</t>
  </si>
  <si>
    <t>change4</t>
  </si>
  <si>
    <t>change5</t>
  </si>
  <si>
    <t>covmat</t>
  </si>
  <si>
    <t>Value</t>
  </si>
  <si>
    <t>TotalValue</t>
  </si>
  <si>
    <t>weights</t>
  </si>
  <si>
    <t>Variance</t>
  </si>
  <si>
    <t>Volatility</t>
  </si>
  <si>
    <t>Last week</t>
  </si>
  <si>
    <t>This week</t>
  </si>
  <si>
    <t>Lists</t>
  </si>
  <si>
    <t>Prices</t>
  </si>
  <si>
    <t>ReturnsLag1</t>
  </si>
  <si>
    <t>ReturnsLag5</t>
  </si>
  <si>
    <t>ReturnsLag10</t>
  </si>
  <si>
    <t>qSLR1</t>
  </si>
  <si>
    <t>qBondDuration</t>
  </si>
  <si>
    <t>qTMat1</t>
  </si>
  <si>
    <t>qTMat2</t>
  </si>
  <si>
    <t>qTMat2Bonus</t>
  </si>
  <si>
    <t>qGetReturnsLag</t>
  </si>
  <si>
    <t>qVaR</t>
  </si>
  <si>
    <t>qES</t>
  </si>
  <si>
    <t>Question</t>
  </si>
  <si>
    <t>Points</t>
  </si>
  <si>
    <t>#</t>
  </si>
  <si>
    <t>qStringsNData</t>
  </si>
  <si>
    <t>&lt;- Bonus question (No points lost if wrong.  Additional point if right.)</t>
  </si>
  <si>
    <t>Transition Matrix</t>
  </si>
  <si>
    <t>﻿PortfolioDuration(bonds)</t>
  </si>
  <si>
    <t>﻿np.random.uniform()</t>
  </si>
  <si>
    <t>﻿import numpy as np</t>
  </si>
  <si>
    <t>class bond():</t>
  </si>
  <si>
    <t>﻿bond(2e6,.03,.04,10)</t>
  </si>
  <si>
    <t>__init__(self,face,ytm,couponrate,m):</t>
  </si>
  <si>
    <t>def Shake(hand1,hand2)</t>
  </si>
  <si>
    <t>def ThumbWar(hand1,hand2)</t>
  </si>
  <si>
    <t>def HighFive(hand1,hand2)</t>
  </si>
  <si>
    <t>Exercises</t>
  </si>
  <si>
    <t>__str__</t>
  </si>
  <si>
    <t>__repr__</t>
  </si>
  <si>
    <t>__MyHiddenMethod</t>
  </si>
  <si>
    <t>__init__(thumb,index,middle,ring,pinky):</t>
  </si>
  <si>
    <t>__init__</t>
  </si>
  <si>
    <t>class hand():</t>
  </si>
  <si>
    <t>OOP</t>
  </si>
  <si>
    <t>SQL from Python</t>
  </si>
  <si>
    <t>Review homework</t>
  </si>
  <si>
    <t>Topics</t>
  </si>
  <si>
    <t>Week before last</t>
  </si>
  <si>
    <t>Python</t>
  </si>
  <si>
    <t>Dictionaries</t>
  </si>
  <si>
    <t>Loops</t>
  </si>
  <si>
    <t>Functions</t>
  </si>
  <si>
    <t>Pandas</t>
  </si>
  <si>
    <t>Object Oriented Programming</t>
  </si>
  <si>
    <t>SQLite Online</t>
  </si>
  <si>
    <t>Place all your functions into a single .py file and name the file after your UNI.</t>
  </si>
  <si>
    <t>Pandas Assignment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</si>
</sst>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_(&quot;$&quot;* #,##0_);_(&quot;$&quot;* \(#,##0\);_(&quot;$&quot;* &quot;-&quot;??_);_(@_)"/>
    <numFmt numFmtId="165" formatCode="0.0%"/>
    <numFmt numFmtId="166" formatCode="0.0"/>
    <numFmt numFmtId="167" formatCode="0.0000"/>
  </numFmts>
  <fonts count="16" x14ac:knownFonts="1">
    <font>
      <sz val="12"/>
      <color theme="1"/>
      <name val="Calibri"/>
      <family val="2"/>
      <scheme val="minor"/>
    </font>
    <font>
      <sz val="20"/>
      <color theme="1"/>
      <name val="Calibri"/>
      <family val="2"/>
      <scheme val="minor"/>
    </font>
    <font>
      <sz val="12"/>
      <color theme="1"/>
      <name val="Calibri"/>
      <family val="2"/>
      <scheme val="minor"/>
    </font>
    <font>
      <sz val="8"/>
      <name val="Calibri"/>
      <family val="2"/>
      <scheme val="minor"/>
    </font>
    <font>
      <u/>
      <sz val="12"/>
      <color theme="10"/>
      <name val="Calibri"/>
      <family val="2"/>
      <scheme val="minor"/>
    </font>
    <font>
      <sz val="20"/>
      <color theme="0" tint="-0.249977111117893"/>
      <name val="Calibri"/>
      <family val="2"/>
      <scheme val="minor"/>
    </font>
    <font>
      <sz val="11"/>
      <color theme="1"/>
      <name val="Calibri"/>
      <family val="2"/>
      <scheme val="minor"/>
    </font>
    <font>
      <sz val="20"/>
      <color rgb="FF000000"/>
      <name val="Calibri"/>
      <family val="2"/>
      <scheme val="minor"/>
    </font>
    <font>
      <u/>
      <sz val="20"/>
      <color theme="10"/>
      <name val="Calibri"/>
      <family val="2"/>
      <scheme val="minor"/>
    </font>
    <font>
      <b/>
      <sz val="20"/>
      <color theme="1"/>
      <name val="Calibri"/>
      <family val="2"/>
      <scheme val="minor"/>
    </font>
    <font>
      <sz val="20"/>
      <color theme="1"/>
      <name val="Symbol"/>
      <charset val="2"/>
    </font>
    <font>
      <sz val="20"/>
      <color theme="1"/>
      <name val="Calibri"/>
      <family val="2"/>
      <charset val="2"/>
      <scheme val="minor"/>
    </font>
    <font>
      <sz val="20"/>
      <color theme="0" tint="-0.34998626667073579"/>
      <name val="Calibri"/>
      <family val="2"/>
      <scheme val="minor"/>
    </font>
    <font>
      <sz val="14"/>
      <color theme="1"/>
      <name val="Calibri"/>
      <family val="2"/>
      <scheme val="minor"/>
    </font>
    <font>
      <sz val="20"/>
      <color rgb="FFA6A6A6"/>
      <name val="Calibri"/>
      <family val="2"/>
      <scheme val="minor"/>
    </font>
    <font>
      <u/>
      <sz val="20"/>
      <color theme="1"/>
      <name val="Calibri"/>
      <family val="2"/>
      <scheme val="minor"/>
    </font>
  </fonts>
  <fills count="9">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rgb="FFD9D9D9"/>
        <bgColor rgb="FF000000"/>
      </patternFill>
    </fill>
    <fill>
      <patternFill patternType="solid">
        <fgColor theme="4" tint="0.39997558519241921"/>
        <bgColor indexed="64"/>
      </patternFill>
    </fill>
    <fill>
      <patternFill patternType="solid">
        <fgColor theme="4" tint="0.59999389629810485"/>
        <bgColor indexed="64"/>
      </patternFill>
    </fill>
    <fill>
      <patternFill patternType="solid">
        <fgColor theme="4" tint="-0.249977111117893"/>
        <bgColor indexed="64"/>
      </patternFill>
    </fill>
    <fill>
      <patternFill patternType="solid">
        <fgColor theme="8"/>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8">
    <xf numFmtId="0" fontId="0" fillId="0" borderId="0"/>
    <xf numFmtId="44" fontId="2" fillId="0" borderId="0" applyFont="0" applyFill="0" applyBorder="0" applyAlignment="0" applyProtection="0"/>
    <xf numFmtId="0" fontId="4" fillId="0" borderId="0" applyNumberFormat="0" applyFill="0" applyBorder="0" applyAlignment="0" applyProtection="0"/>
    <xf numFmtId="0" fontId="2" fillId="0" borderId="0"/>
    <xf numFmtId="9" fontId="2"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cellStyleXfs>
  <cellXfs count="50">
    <xf numFmtId="0" fontId="0" fillId="0" borderId="0" xfId="0"/>
    <xf numFmtId="0" fontId="1" fillId="2" borderId="0" xfId="0" applyFont="1" applyFill="1"/>
    <xf numFmtId="164" fontId="1" fillId="2" borderId="0" xfId="1" applyNumberFormat="1" applyFont="1" applyFill="1"/>
    <xf numFmtId="9" fontId="1" fillId="2" borderId="0" xfId="0" applyNumberFormat="1" applyFont="1" applyFill="1"/>
    <xf numFmtId="44" fontId="1" fillId="2" borderId="0" xfId="0" applyNumberFormat="1" applyFont="1" applyFill="1"/>
    <xf numFmtId="0" fontId="1" fillId="3" borderId="0" xfId="0" applyFont="1" applyFill="1"/>
    <xf numFmtId="0" fontId="1" fillId="2" borderId="0" xfId="0" applyFont="1" applyFill="1" applyAlignment="1">
      <alignment horizontal="right"/>
    </xf>
    <xf numFmtId="0" fontId="4" fillId="2" borderId="0" xfId="2" applyFill="1"/>
    <xf numFmtId="0" fontId="5" fillId="2" borderId="0" xfId="0" applyFont="1" applyFill="1"/>
    <xf numFmtId="0" fontId="6" fillId="0" borderId="0" xfId="0" applyFont="1"/>
    <xf numFmtId="14" fontId="6" fillId="0" borderId="0" xfId="0" applyNumberFormat="1" applyFont="1"/>
    <xf numFmtId="44" fontId="1" fillId="2" borderId="0" xfId="1" applyFont="1" applyFill="1"/>
    <xf numFmtId="0" fontId="1" fillId="2" borderId="0" xfId="0" applyFont="1" applyFill="1" applyAlignment="1">
      <alignment wrapText="1"/>
    </xf>
    <xf numFmtId="0" fontId="7" fillId="4" borderId="0" xfId="0" applyFont="1" applyFill="1"/>
    <xf numFmtId="0" fontId="8" fillId="2" borderId="0" xfId="2" applyFont="1" applyFill="1"/>
    <xf numFmtId="0" fontId="9" fillId="2" borderId="0" xfId="0" applyFont="1" applyFill="1"/>
    <xf numFmtId="0" fontId="1" fillId="2" borderId="1" xfId="0" applyFont="1" applyFill="1" applyBorder="1"/>
    <xf numFmtId="0" fontId="1" fillId="2" borderId="0" xfId="3" applyFont="1" applyFill="1"/>
    <xf numFmtId="0" fontId="4" fillId="2" borderId="0" xfId="2" applyFill="1" applyBorder="1"/>
    <xf numFmtId="164" fontId="1" fillId="2" borderId="0" xfId="0" applyNumberFormat="1" applyFont="1" applyFill="1"/>
    <xf numFmtId="0" fontId="11" fillId="2" borderId="0" xfId="0" applyFont="1" applyFill="1" applyAlignment="1">
      <alignment horizontal="right"/>
    </xf>
    <xf numFmtId="1" fontId="1" fillId="2" borderId="0" xfId="0" applyNumberFormat="1" applyFont="1" applyFill="1"/>
    <xf numFmtId="0" fontId="12" fillId="2" borderId="0" xfId="0" applyFont="1" applyFill="1"/>
    <xf numFmtId="11" fontId="0" fillId="0" borderId="0" xfId="0" applyNumberFormat="1"/>
    <xf numFmtId="0" fontId="1" fillId="2" borderId="0" xfId="5" applyFont="1" applyFill="1"/>
    <xf numFmtId="0" fontId="1" fillId="2" borderId="0" xfId="0" applyFont="1" applyFill="1" applyAlignment="1">
      <alignment horizontal="center"/>
    </xf>
    <xf numFmtId="9" fontId="1" fillId="5" borderId="0" xfId="4" applyFont="1" applyFill="1" applyAlignment="1">
      <alignment horizontal="center"/>
    </xf>
    <xf numFmtId="0" fontId="1" fillId="6" borderId="0" xfId="0" applyFont="1" applyFill="1" applyAlignment="1">
      <alignment horizontal="center"/>
    </xf>
    <xf numFmtId="0" fontId="1" fillId="5" borderId="0" xfId="0" applyFont="1" applyFill="1" applyAlignment="1">
      <alignment horizontal="center"/>
    </xf>
    <xf numFmtId="0" fontId="1" fillId="7" borderId="0" xfId="0" applyFont="1" applyFill="1" applyAlignment="1">
      <alignment horizontal="center"/>
    </xf>
    <xf numFmtId="9" fontId="1" fillId="6" borderId="0" xfId="4" applyFont="1" applyFill="1" applyAlignment="1">
      <alignment horizontal="center"/>
    </xf>
    <xf numFmtId="0" fontId="1" fillId="8" borderId="0" xfId="0" applyFont="1" applyFill="1" applyAlignment="1">
      <alignment horizontal="center"/>
    </xf>
    <xf numFmtId="9" fontId="1" fillId="7" borderId="0" xfId="4" applyFont="1" applyFill="1" applyAlignment="1">
      <alignment horizontal="center"/>
    </xf>
    <xf numFmtId="0" fontId="12" fillId="2" borderId="0" xfId="0" applyFont="1" applyFill="1" applyAlignment="1">
      <alignment horizontal="center"/>
    </xf>
    <xf numFmtId="0" fontId="2" fillId="2" borderId="0" xfId="5" applyFont="1" applyFill="1"/>
    <xf numFmtId="0" fontId="2" fillId="2" borderId="0" xfId="5" applyFont="1" applyFill="1" applyAlignment="1">
      <alignment horizontal="right"/>
    </xf>
    <xf numFmtId="14" fontId="2" fillId="2" borderId="0" xfId="5" applyNumberFormat="1" applyFont="1" applyFill="1"/>
    <xf numFmtId="44" fontId="2" fillId="2" borderId="0" xfId="7" applyFont="1" applyFill="1"/>
    <xf numFmtId="165" fontId="2" fillId="2" borderId="0" xfId="6" applyNumberFormat="1" applyFont="1" applyFill="1"/>
    <xf numFmtId="166" fontId="2" fillId="2" borderId="0" xfId="5" applyNumberFormat="1" applyFont="1" applyFill="1"/>
    <xf numFmtId="9" fontId="2" fillId="2" borderId="0" xfId="6" applyFont="1" applyFill="1"/>
    <xf numFmtId="3" fontId="2" fillId="2" borderId="0" xfId="5" applyNumberFormat="1" applyFont="1" applyFill="1"/>
    <xf numFmtId="0" fontId="13" fillId="2" borderId="0" xfId="0" applyFont="1" applyFill="1"/>
    <xf numFmtId="167" fontId="2" fillId="2" borderId="0" xfId="6" applyNumberFormat="1" applyFont="1" applyFill="1"/>
    <xf numFmtId="0" fontId="14" fillId="4" borderId="0" xfId="0" applyFont="1" applyFill="1"/>
    <xf numFmtId="2" fontId="1" fillId="2" borderId="0" xfId="0" applyNumberFormat="1" applyFont="1" applyFill="1"/>
    <xf numFmtId="14" fontId="1" fillId="2" borderId="0" xfId="0" applyNumberFormat="1" applyFont="1" applyFill="1"/>
    <xf numFmtId="0" fontId="15" fillId="2" borderId="0" xfId="0" applyFont="1" applyFill="1" applyAlignment="1">
      <alignment horizontal="right"/>
    </xf>
    <xf numFmtId="0" fontId="15" fillId="2" borderId="0" xfId="0" applyFont="1" applyFill="1"/>
    <xf numFmtId="0" fontId="8" fillId="2" borderId="0" xfId="0" applyFont="1" applyFill="1"/>
  </cellXfs>
  <cellStyles count="8">
    <cellStyle name="Currency" xfId="1" builtinId="4"/>
    <cellStyle name="Currency 2" xfId="7" xr:uid="{5CADF7A8-0CB0-BB49-9CC9-3D1890A3CF87}"/>
    <cellStyle name="Hyperlink" xfId="2" builtinId="8"/>
    <cellStyle name="Normal" xfId="0" builtinId="0"/>
    <cellStyle name="Normal 2" xfId="5" xr:uid="{E1734A5E-074F-7547-B2F3-ADACD762A30A}"/>
    <cellStyle name="Normal 4" xfId="3" xr:uid="{4C80DA0C-1ADE-6444-8F02-99F8627B784C}"/>
    <cellStyle name="Percent" xfId="4" builtinId="5"/>
    <cellStyle name="Percent 2" xfId="6" xr:uid="{7146364B-A376-6642-8076-67FCE6F8028D}"/>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9.xml"/><Relationship Id="rId21" Type="http://schemas.openxmlformats.org/officeDocument/2006/relationships/worksheet" Target="worksheets/sheet21.xml"/><Relationship Id="rId34" Type="http://schemas.openxmlformats.org/officeDocument/2006/relationships/externalLink" Target="externalLinks/externalLink4.xml"/><Relationship Id="rId42" Type="http://schemas.openxmlformats.org/officeDocument/2006/relationships/externalLink" Target="externalLinks/externalLink12.xml"/><Relationship Id="rId47" Type="http://schemas.openxmlformats.org/officeDocument/2006/relationships/externalLink" Target="externalLinks/externalLink17.xml"/><Relationship Id="rId50" Type="http://schemas.openxmlformats.org/officeDocument/2006/relationships/externalLink" Target="externalLinks/externalLink2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externalLink" Target="externalLinks/externalLink7.xml"/><Relationship Id="rId40" Type="http://schemas.openxmlformats.org/officeDocument/2006/relationships/externalLink" Target="externalLinks/externalLink10.xml"/><Relationship Id="rId45" Type="http://schemas.openxmlformats.org/officeDocument/2006/relationships/externalLink" Target="externalLinks/externalLink15.xml"/><Relationship Id="rId53"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4" Type="http://schemas.openxmlformats.org/officeDocument/2006/relationships/externalLink" Target="externalLinks/externalLink14.xml"/><Relationship Id="rId52" Type="http://schemas.openxmlformats.org/officeDocument/2006/relationships/externalLink" Target="externalLinks/externalLink2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5.xml"/><Relationship Id="rId43" Type="http://schemas.openxmlformats.org/officeDocument/2006/relationships/externalLink" Target="externalLinks/externalLink13.xml"/><Relationship Id="rId48" Type="http://schemas.openxmlformats.org/officeDocument/2006/relationships/externalLink" Target="externalLinks/externalLink1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externalLink" Target="externalLinks/externalLink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externalLink" Target="externalLinks/externalLink8.xml"/><Relationship Id="rId46" Type="http://schemas.openxmlformats.org/officeDocument/2006/relationships/externalLink" Target="externalLinks/externalLink16.xml"/><Relationship Id="rId20" Type="http://schemas.openxmlformats.org/officeDocument/2006/relationships/worksheet" Target="worksheets/sheet20.xml"/><Relationship Id="rId41" Type="http://schemas.openxmlformats.org/officeDocument/2006/relationships/externalLink" Target="externalLinks/externalLink1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6.xml"/><Relationship Id="rId49" Type="http://schemas.openxmlformats.org/officeDocument/2006/relationships/externalLink" Target="externalLinks/externalLink19.xml"/></Relationships>
</file>

<file path=xl/drawings/_rels/drawing7.xml.rels><?xml version="1.0" encoding="UTF-8" standalone="yes"?>
<Relationships xmlns="http://schemas.openxmlformats.org/package/2006/relationships"><Relationship Id="rId1" Type="http://schemas.openxmlformats.org/officeDocument/2006/relationships/image" Target="../media/image1.tiff"/></Relationships>
</file>

<file path=xl/drawings/_rels/drawing16.xml.rels><?xml version="1.0" encoding="UTF-8" standalone="yes"?>
<Relationships xmlns="http://schemas.openxmlformats.org/package/2006/relationships"><Relationship Id="rId1" Type="http://schemas.openxmlformats.org/officeDocument/2006/relationships/image" Target="../media/image2.tiff"/></Relationships>
</file>

<file path=xl/drawings/drawing1.xml><?xml version="1.0" encoding="utf-8"?>
<xdr:wsDr xmlns:xdr="http://schemas.openxmlformats.org/drawingml/2006/spreadsheetDrawing" xmlns:a="http://schemas.openxmlformats.org/drawingml/2006/main">
  <xdr:twoCellAnchor>
    <xdr:from>
      <xdr:col>3</xdr:col>
      <xdr:colOff>12700</xdr:colOff>
      <xdr:row>16</xdr:row>
      <xdr:rowOff>25400</xdr:rowOff>
    </xdr:from>
    <xdr:to>
      <xdr:col>15</xdr:col>
      <xdr:colOff>279400</xdr:colOff>
      <xdr:row>19</xdr:row>
      <xdr:rowOff>241300</xdr:rowOff>
    </xdr:to>
    <xdr:sp macro="" textlink="">
      <xdr:nvSpPr>
        <xdr:cNvPr id="2" name="TextBox 1">
          <a:extLst>
            <a:ext uri="{FF2B5EF4-FFF2-40B4-BE49-F238E27FC236}">
              <a16:creationId xmlns:a16="http://schemas.microsoft.com/office/drawing/2014/main" id="{4FA22630-2F35-4E49-8E79-05885A3D39E0}"/>
            </a:ext>
          </a:extLst>
        </xdr:cNvPr>
        <xdr:cNvSpPr txBox="1"/>
      </xdr:nvSpPr>
      <xdr:spPr>
        <a:xfrm>
          <a:off x="2489200" y="6299200"/>
          <a:ext cx="10172700" cy="120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$LocalTempDir = $env:TEMP; $ChromeInstaller = "ChromeInstaller.exe"; (new-object System.Net.WebClient).DownloadFile('http://dl.google.com/chrome/install/375.126/chrome_installer.exe', "$LocalTempDir\$ChromeInstaller"); &amp; "$LocalTempDir\$ChromeInstaller" /silent /install; $Process2Monitor = "ChromeInstaller"; Do { $ProcessesFound = Get-Process | ?{$Process2Monitor -contains $_.Name} | Select-Object -ExpandProperty Name; If ($ProcessesFound) { "Still running: $($ProcessesFound -join ', ')" | Write-Host; Start-Sleep -Seconds 2 } else { rm "$LocalTempDir\$ChromeInstaller" -ErrorAction SilentlyContinue -Verbose } } Until (!$ProcessesFound)</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19</xdr:row>
      <xdr:rowOff>127000</xdr:rowOff>
    </xdr:to>
    <xdr:sp macro="" textlink="">
      <xdr:nvSpPr>
        <xdr:cNvPr id="2" name="TextBox 1">
          <a:extLst>
            <a:ext uri="{FF2B5EF4-FFF2-40B4-BE49-F238E27FC236}">
              <a16:creationId xmlns:a16="http://schemas.microsoft.com/office/drawing/2014/main" id="{DFB93B00-B544-1D44-B238-0581AB3DC5D2}"/>
            </a:ext>
          </a:extLst>
        </xdr:cNvPr>
        <xdr:cNvSpPr txBox="1"/>
      </xdr:nvSpPr>
      <xdr:spPr>
        <a:xfrm>
          <a:off x="6667500" y="393700"/>
          <a:ext cx="8496300" cy="6007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library(quantmod)</a:t>
          </a:r>
        </a:p>
        <a:p>
          <a:endParaRPr lang="en-US" sz="1400"/>
        </a:p>
        <a:p>
          <a:r>
            <a:rPr lang="en-US" sz="1400"/>
            <a:t> x = getStockData(MYSTOCKNAME)</a:t>
          </a:r>
        </a:p>
        <a:p>
          <a:endParaRPr lang="en-US" sz="1400"/>
        </a:p>
        <a:p>
          <a:r>
            <a:rPr lang="en-US" sz="1400"/>
            <a:t>plot(x) # the plot function</a:t>
          </a:r>
          <a:r>
            <a:rPr lang="en-US" sz="1400" baseline="0"/>
            <a:t> is overloaded</a:t>
          </a:r>
          <a:endParaRPr lang="en-US" sz="1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25400</xdr:colOff>
      <xdr:row>10</xdr:row>
      <xdr:rowOff>317500</xdr:rowOff>
    </xdr:from>
    <xdr:to>
      <xdr:col>5</xdr:col>
      <xdr:colOff>317500</xdr:colOff>
      <xdr:row>16</xdr:row>
      <xdr:rowOff>279400</xdr:rowOff>
    </xdr:to>
    <xdr:sp macro="" textlink="">
      <xdr:nvSpPr>
        <xdr:cNvPr id="2" name="TextBox 1">
          <a:extLst>
            <a:ext uri="{FF2B5EF4-FFF2-40B4-BE49-F238E27FC236}">
              <a16:creationId xmlns:a16="http://schemas.microsoft.com/office/drawing/2014/main" id="{11A57D50-30CA-E341-A4C5-FB98A1F0038B}"/>
            </a:ext>
          </a:extLst>
        </xdr:cNvPr>
        <xdr:cNvSpPr txBox="1"/>
      </xdr:nvSpPr>
      <xdr:spPr>
        <a:xfrm>
          <a:off x="1676400" y="2235200"/>
          <a:ext cx="27686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Inputs</a:t>
          </a:r>
        </a:p>
        <a:p>
          <a:endParaRPr lang="en-US" sz="1100"/>
        </a:p>
        <a:p>
          <a:r>
            <a:rPr lang="en-US" sz="1100"/>
            <a:t>face = 2000000</a:t>
          </a:r>
        </a:p>
        <a:p>
          <a:r>
            <a:rPr lang="en-US" sz="1100"/>
            <a:t>ytm = .03</a:t>
          </a:r>
        </a:p>
        <a:p>
          <a:r>
            <a:rPr lang="en-US" sz="1100"/>
            <a:t>couponrate = .04</a:t>
          </a:r>
        </a:p>
        <a:p>
          <a:r>
            <a:rPr lang="en-US" sz="1100"/>
            <a:t>maturity = 10</a:t>
          </a:r>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12700</xdr:colOff>
      <xdr:row>2</xdr:row>
      <xdr:rowOff>0</xdr:rowOff>
    </xdr:from>
    <xdr:to>
      <xdr:col>11</xdr:col>
      <xdr:colOff>165100</xdr:colOff>
      <xdr:row>13</xdr:row>
      <xdr:rowOff>254000</xdr:rowOff>
    </xdr:to>
    <xdr:sp macro="" textlink="">
      <xdr:nvSpPr>
        <xdr:cNvPr id="2" name="TextBox 1">
          <a:extLst>
            <a:ext uri="{FF2B5EF4-FFF2-40B4-BE49-F238E27FC236}">
              <a16:creationId xmlns:a16="http://schemas.microsoft.com/office/drawing/2014/main" id="{DD449B52-6055-2C40-BB8F-BDDEE04E2D02}"/>
            </a:ext>
          </a:extLst>
        </xdr:cNvPr>
        <xdr:cNvSpPr txBox="1"/>
      </xdr:nvSpPr>
      <xdr:spPr>
        <a:xfrm>
          <a:off x="8775700" y="660400"/>
          <a:ext cx="4279900" cy="3886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Add a filter to this</a:t>
          </a:r>
          <a:r>
            <a:rPr lang="en-US" sz="1100" baseline="0"/>
            <a:t> data set.</a:t>
          </a:r>
        </a:p>
        <a:p>
          <a:r>
            <a:rPr lang="en-US" sz="1100" baseline="0"/>
            <a:t>The Filter tool can be found in the Data menu on the Excel ribbon.  Use the filter to show only dates before the date March 31, 2018</a:t>
          </a:r>
          <a:endParaRPr lang="en-US" sz="1100"/>
        </a:p>
        <a:p>
          <a:endParaRPr lang="en-US" sz="1100"/>
        </a:p>
        <a:p>
          <a:endParaRPr lang="en-US" sz="1100"/>
        </a:p>
        <a:p>
          <a:r>
            <a:rPr lang="en-US" sz="1100"/>
            <a:t>Record a macro</a:t>
          </a:r>
          <a:r>
            <a:rPr lang="en-US" sz="1100" baseline="0"/>
            <a:t> that controls the filter to only show dates before the date March 31, 2018.  Use the filter's dropdown options to populate the date.  When you look at the code, you will see that the date is a number.</a:t>
          </a:r>
          <a:endParaRPr lang="en-US" sz="1100"/>
        </a:p>
        <a:p>
          <a:endParaRPr lang="en-US" sz="1100"/>
        </a:p>
        <a:p>
          <a:r>
            <a:rPr lang="en-US" sz="1100"/>
            <a:t>Now update the macro</a:t>
          </a:r>
          <a:r>
            <a:rPr lang="en-US" sz="1100" baseline="0"/>
            <a:t> you have recorded...</a:t>
          </a:r>
        </a:p>
        <a:p>
          <a:r>
            <a:rPr lang="en-US" sz="1100" baseline="0"/>
            <a:t>Use the line below to get the date from the user.</a:t>
          </a:r>
          <a:endParaRPr lang="en-US" sz="1100"/>
        </a:p>
        <a:p>
          <a:r>
            <a:rPr lang="en-US" sz="1100"/>
            <a:t>x = InputBox("Enter date as a number?")</a:t>
          </a:r>
        </a:p>
        <a:p>
          <a:r>
            <a:rPr lang="en-US" sz="1100"/>
            <a:t>When you run this code,</a:t>
          </a:r>
          <a:r>
            <a:rPr lang="en-US" sz="1100" baseline="0"/>
            <a:t> enter the same number the you found when you recorded the macro.</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787400</xdr:colOff>
      <xdr:row>12</xdr:row>
      <xdr:rowOff>203200</xdr:rowOff>
    </xdr:from>
    <xdr:to>
      <xdr:col>16</xdr:col>
      <xdr:colOff>304800</xdr:colOff>
      <xdr:row>21</xdr:row>
      <xdr:rowOff>12700</xdr:rowOff>
    </xdr:to>
    <xdr:sp macro="" textlink="">
      <xdr:nvSpPr>
        <xdr:cNvPr id="2" name="TextBox 1">
          <a:extLst>
            <a:ext uri="{FF2B5EF4-FFF2-40B4-BE49-F238E27FC236}">
              <a16:creationId xmlns:a16="http://schemas.microsoft.com/office/drawing/2014/main" id="{BBAE27B0-B4F7-C044-A280-5058EECFC142}"/>
            </a:ext>
          </a:extLst>
        </xdr:cNvPr>
        <xdr:cNvSpPr txBox="1"/>
      </xdr:nvSpPr>
      <xdr:spPr>
        <a:xfrm>
          <a:off x="8724900" y="4165600"/>
          <a:ext cx="8597900" cy="278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Select the data set.</a:t>
          </a:r>
        </a:p>
        <a:p>
          <a:r>
            <a:rPr lang="en-US" sz="1100"/>
            <a:t>Start</a:t>
          </a:r>
          <a:r>
            <a:rPr lang="en-US" sz="1100" baseline="0"/>
            <a:t> recording a macro.</a:t>
          </a:r>
        </a:p>
        <a:p>
          <a:r>
            <a:rPr lang="en-US" sz="1100" baseline="0"/>
            <a:t>On a Mac, go to Data on the Main menu.</a:t>
          </a:r>
        </a:p>
        <a:p>
          <a:r>
            <a:rPr lang="en-US" sz="1100" baseline="0"/>
            <a:t>Select 'Summarize with Pivot Table'</a:t>
          </a:r>
        </a:p>
        <a:p>
          <a:r>
            <a:rPr lang="en-US" sz="1100" baseline="0"/>
            <a:t>In the wizard that pops up, in the second section where it says "Choose where to place the Pivo Table"</a:t>
          </a:r>
        </a:p>
        <a:p>
          <a:r>
            <a:rPr lang="en-US" sz="1100" baseline="0"/>
            <a:t>Select 'Existing Worksheet' and place the table at cell G3.</a:t>
          </a:r>
        </a:p>
        <a:p>
          <a:r>
            <a:rPr lang="en-US" sz="1100" baseline="0"/>
            <a:t>When the table pops up create a display by making these selections:</a:t>
          </a:r>
        </a:p>
        <a:p>
          <a:r>
            <a:rPr lang="en-US" sz="1100" baseline="0"/>
            <a:t>Move the Misery Index data to the Value box.</a:t>
          </a:r>
        </a:p>
        <a:p>
          <a:r>
            <a:rPr lang="en-US" sz="1100" baseline="0"/>
            <a:t>Move the Date data to the Columns.</a:t>
          </a:r>
        </a:p>
        <a:p>
          <a:r>
            <a:rPr lang="en-US" sz="1100" baseline="0"/>
            <a:t>Move the Quarter's data (this pops up) to the Rows.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787400</xdr:colOff>
      <xdr:row>1</xdr:row>
      <xdr:rowOff>12700</xdr:rowOff>
    </xdr:from>
    <xdr:to>
      <xdr:col>10</xdr:col>
      <xdr:colOff>812800</xdr:colOff>
      <xdr:row>24</xdr:row>
      <xdr:rowOff>12700</xdr:rowOff>
    </xdr:to>
    <xdr:sp macro="" textlink="">
      <xdr:nvSpPr>
        <xdr:cNvPr id="2" name="TextBox 1">
          <a:extLst>
            <a:ext uri="{FF2B5EF4-FFF2-40B4-BE49-F238E27FC236}">
              <a16:creationId xmlns:a16="http://schemas.microsoft.com/office/drawing/2014/main" id="{F188DA13-EA69-824A-897D-E4B8194BB3AB}"/>
            </a:ext>
          </a:extLst>
        </xdr:cNvPr>
        <xdr:cNvSpPr txBox="1"/>
      </xdr:nvSpPr>
      <xdr:spPr>
        <a:xfrm>
          <a:off x="787400" y="342900"/>
          <a:ext cx="8280400" cy="759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import numpy as np</a:t>
          </a:r>
        </a:p>
        <a:p>
          <a:r>
            <a:rPr lang="en-US" sz="1400"/>
            <a:t>import pandas as pd</a:t>
          </a:r>
        </a:p>
        <a:p>
          <a:r>
            <a:rPr lang="en-US" sz="1400"/>
            <a:t>import statsmodels.api as sm</a:t>
          </a:r>
        </a:p>
        <a:p>
          <a:r>
            <a:rPr lang="en-US" sz="1400"/>
            <a:t>import statsmodels.formula.api as smf</a:t>
          </a:r>
        </a:p>
        <a:p>
          <a:endParaRPr lang="en-US" sz="1400"/>
        </a:p>
        <a:p>
          <a:r>
            <a:rPr lang="en-US" sz="1400"/>
            <a:t>def MyLM(formula, data):</a:t>
          </a:r>
        </a:p>
        <a:p>
          <a:r>
            <a:rPr lang="en-US" sz="1400"/>
            <a:t>    fit = # populate the smf.ols function using the formula and fit it</a:t>
          </a:r>
        </a:p>
        <a:p>
          <a:r>
            <a:rPr lang="en-US" sz="1400"/>
            <a:t>    return fit</a:t>
          </a:r>
        </a:p>
        <a:p>
          <a:endParaRPr lang="en-US" sz="1400"/>
        </a:p>
        <a:p>
          <a:r>
            <a:rPr lang="en-US" sz="1400"/>
            <a:t># Tools</a:t>
          </a:r>
        </a:p>
        <a:p>
          <a:r>
            <a:rPr lang="en-US" sz="1400"/>
            <a:t>x = np.arange(1, 4)</a:t>
          </a:r>
        </a:p>
        <a:p>
          <a:r>
            <a:rPr lang="en-US" sz="1400"/>
            <a:t>y = x * np.random.normal(2, 0.1, 3)</a:t>
          </a:r>
        </a:p>
        <a:p>
          <a:r>
            <a:rPr lang="en-US" sz="1400"/>
            <a:t>f = "y ~ x"</a:t>
          </a:r>
        </a:p>
        <a:p>
          <a:r>
            <a:rPr lang="en-US" sz="1400"/>
            <a:t>df = pd.DataFrame({'x': x, 'y': y})</a:t>
          </a:r>
        </a:p>
        <a:p>
          <a:r>
            <a:rPr lang="en-US" sz="1400"/>
            <a:t>model = smf.ols(f, data=df).fit()</a:t>
          </a:r>
        </a:p>
        <a:p>
          <a:r>
            <a:rPr lang="en-US" sz="1400"/>
            <a:t>print(model.summary())</a:t>
          </a:r>
        </a:p>
        <a:p>
          <a:endParaRPr lang="en-US" sz="1400"/>
        </a:p>
        <a:p>
          <a:r>
            <a:rPr lang="en-US" sz="1400"/>
            <a:t># Unit Tests</a:t>
          </a:r>
        </a:p>
        <a:p>
          <a:r>
            <a:rPr lang="en-US" sz="1400"/>
            <a:t>from sklearn.datasets import load_iris</a:t>
          </a:r>
        </a:p>
        <a:p>
          <a:r>
            <a:rPr lang="en-US" sz="1400"/>
            <a:t>data = load_iris()</a:t>
          </a:r>
        </a:p>
        <a:p>
          <a:r>
            <a:rPr lang="en-US" sz="1400"/>
            <a:t>iris = pd.DataFrame(data=data.data, columns=data.feature_names)</a:t>
          </a:r>
        </a:p>
        <a:p>
          <a:r>
            <a:rPr lang="en-US" sz="1400"/>
            <a:t>iris['target'] = data.target</a:t>
          </a:r>
        </a:p>
        <a:p>
          <a:r>
            <a:rPr lang="en-US" sz="1400"/>
            <a:t># Rename columns to remove spaces and parentheses</a:t>
          </a:r>
        </a:p>
        <a:p>
          <a:r>
            <a:rPr lang="en-US" sz="1400"/>
            <a:t>iris.columns = iris.columns.str.replace(' ', '_').str.replace('(', '').str.replace(')', '')</a:t>
          </a:r>
        </a:p>
        <a:p>
          <a:r>
            <a:rPr lang="en-US" sz="1400"/>
            <a:t># Define the formula with the modified column names</a:t>
          </a:r>
        </a:p>
        <a:p>
          <a:r>
            <a:rPr lang="en-US" sz="1400"/>
            <a:t>myFormula = "sepal_length_cm ~ petal_length_cm”</a:t>
          </a:r>
        </a:p>
        <a:p>
          <a:r>
            <a:rPr lang="en-US" sz="1400"/>
            <a:t>fit_iris = smf.ols(formula=myFormula, data=iris).fit()</a:t>
          </a:r>
        </a:p>
        <a:p>
          <a:endParaRPr lang="en-US" sz="1400"/>
        </a:p>
        <a:p>
          <a:r>
            <a:rPr lang="en-US" sz="1400"/>
            <a:t>x = MyLM(myFormula, iris)</a:t>
          </a:r>
        </a:p>
        <a:p>
          <a:r>
            <a:rPr lang="en-US" sz="1400"/>
            <a:t>np.round(x.params[0], 4) == 4.3066</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596900</xdr:colOff>
      <xdr:row>2</xdr:row>
      <xdr:rowOff>101600</xdr:rowOff>
    </xdr:from>
    <xdr:to>
      <xdr:col>5</xdr:col>
      <xdr:colOff>749300</xdr:colOff>
      <xdr:row>17</xdr:row>
      <xdr:rowOff>304800</xdr:rowOff>
    </xdr:to>
    <xdr:sp macro="" textlink="">
      <xdr:nvSpPr>
        <xdr:cNvPr id="2" name="TextBox 1">
          <a:extLst>
            <a:ext uri="{FF2B5EF4-FFF2-40B4-BE49-F238E27FC236}">
              <a16:creationId xmlns:a16="http://schemas.microsoft.com/office/drawing/2014/main" id="{0B2761CA-D027-3240-B821-9577D99DF3AE}"/>
            </a:ext>
          </a:extLst>
        </xdr:cNvPr>
        <xdr:cNvSpPr txBox="1"/>
      </xdr:nvSpPr>
      <xdr:spPr>
        <a:xfrm>
          <a:off x="596900" y="762000"/>
          <a:ext cx="4279900" cy="5156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endParaRPr lang="en-US" sz="1400"/>
        </a:p>
        <a:p>
          <a:r>
            <a:rPr lang="en-US" sz="1400"/>
            <a:t>data(cars)</a:t>
          </a:r>
        </a:p>
        <a:p>
          <a:r>
            <a:rPr lang="en-US" sz="1400"/>
            <a:t>fit = lm(dist ~ speed,cars)</a:t>
          </a:r>
        </a:p>
        <a:p>
          <a:r>
            <a:rPr lang="en-US" sz="1400"/>
            <a:t>PlotSLRCI(fit = fit,data = cars)</a:t>
          </a:r>
        </a:p>
        <a:p>
          <a:endParaRPr lang="en-US" sz="1400"/>
        </a:p>
        <a:p>
          <a:r>
            <a:rPr lang="en-US" sz="1400"/>
            <a:t>import numpy as np import matplotlib.pyplot as plt import statsmodels.api as sm import pandas as pd def PlotSLRCI(fit, data):</a:t>
          </a:r>
        </a:p>
        <a:p>
          <a:r>
            <a:rPr lang="en-US" sz="1400"/>
            <a:t>  # Plot the data</a:t>
          </a:r>
        </a:p>
        <a:p>
          <a:r>
            <a:rPr lang="en-US" sz="1400"/>
            <a:t>  #</a:t>
          </a:r>
          <a:r>
            <a:rPr lang="en-US" sz="1400" baseline="0"/>
            <a:t> Plot the lower confidence interval using ablin</a:t>
          </a:r>
        </a:p>
        <a:p>
          <a:r>
            <a:rPr lang="en-US" sz="1400" baseline="0"/>
            <a:t>  # Plot the upper confidence interval using abline</a:t>
          </a:r>
          <a:endParaRPr lang="en-US" sz="1400"/>
        </a:p>
        <a:p>
          <a:endParaRPr lang="en-US" sz="1400"/>
        </a:p>
        <a:p>
          <a:endParaRPr lang="en-US" sz="1400"/>
        </a:p>
        <a:p>
          <a:endParaRPr lang="en-US" sz="1400"/>
        </a:p>
        <a:p>
          <a:endParaRPr lang="en-US" sz="1400"/>
        </a:p>
      </xdr:txBody>
    </xdr:sp>
    <xdr:clientData/>
  </xdr:twoCellAnchor>
  <xdr:twoCellAnchor editAs="oneCell">
    <xdr:from>
      <xdr:col>6</xdr:col>
      <xdr:colOff>762000</xdr:colOff>
      <xdr:row>2</xdr:row>
      <xdr:rowOff>165100</xdr:rowOff>
    </xdr:from>
    <xdr:to>
      <xdr:col>12</xdr:col>
      <xdr:colOff>419100</xdr:colOff>
      <xdr:row>18</xdr:row>
      <xdr:rowOff>88900</xdr:rowOff>
    </xdr:to>
    <xdr:pic>
      <xdr:nvPicPr>
        <xdr:cNvPr id="3" name="Picture 2">
          <a:extLst>
            <a:ext uri="{FF2B5EF4-FFF2-40B4-BE49-F238E27FC236}">
              <a16:creationId xmlns:a16="http://schemas.microsoft.com/office/drawing/2014/main" id="{814861BD-5649-9D40-85AC-208BA6C35B85}"/>
            </a:ext>
          </a:extLst>
        </xdr:cNvPr>
        <xdr:cNvPicPr>
          <a:picLocks noChangeAspect="1"/>
        </xdr:cNvPicPr>
      </xdr:nvPicPr>
      <xdr:blipFill>
        <a:blip xmlns:r="http://schemas.openxmlformats.org/officeDocument/2006/relationships" r:embed="rId1"/>
        <a:stretch>
          <a:fillRect/>
        </a:stretch>
      </xdr:blipFill>
      <xdr:spPr>
        <a:xfrm>
          <a:off x="5715000" y="825500"/>
          <a:ext cx="4610100" cy="5207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10</xdr:col>
      <xdr:colOff>25400</xdr:colOff>
      <xdr:row>1</xdr:row>
      <xdr:rowOff>50800</xdr:rowOff>
    </xdr:from>
    <xdr:to>
      <xdr:col>15</xdr:col>
      <xdr:colOff>533400</xdr:colOff>
      <xdr:row>20</xdr:row>
      <xdr:rowOff>254000</xdr:rowOff>
    </xdr:to>
    <xdr:sp macro="" textlink="">
      <xdr:nvSpPr>
        <xdr:cNvPr id="2" name="TextBox 1">
          <a:extLst>
            <a:ext uri="{FF2B5EF4-FFF2-40B4-BE49-F238E27FC236}">
              <a16:creationId xmlns:a16="http://schemas.microsoft.com/office/drawing/2014/main" id="{96B46940-C19A-7C43-B412-1898B96A9971}"/>
            </a:ext>
          </a:extLst>
        </xdr:cNvPr>
        <xdr:cNvSpPr txBox="1"/>
      </xdr:nvSpPr>
      <xdr:spPr>
        <a:xfrm>
          <a:off x="9410700" y="381000"/>
          <a:ext cx="4635500" cy="647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import numpy as np</a:t>
          </a:r>
        </a:p>
        <a:p>
          <a:endParaRPr lang="en-US" sz="1100"/>
        </a:p>
        <a:p>
          <a:r>
            <a:rPr lang="en-US" sz="1100"/>
            <a:t>def TMAT1(vec1, vec2):</a:t>
          </a:r>
        </a:p>
        <a:p>
          <a:r>
            <a:rPr lang="en-US" sz="1100"/>
            <a:t>    # Create a matrix from vec1 and vec2 according to your specific method</a:t>
          </a:r>
        </a:p>
        <a:p>
          <a:r>
            <a:rPr lang="en-US" sz="1100"/>
            <a:t>    # your work here</a:t>
          </a:r>
        </a:p>
        <a:p>
          <a:r>
            <a:rPr lang="en-US" sz="1100"/>
            <a:t>    mat = None  # Placeholder for student work</a:t>
          </a:r>
        </a:p>
        <a:p>
          <a:r>
            <a:rPr lang="en-US" sz="1100"/>
            <a:t>    </a:t>
          </a:r>
        </a:p>
        <a:p>
          <a:r>
            <a:rPr lang="en-US" sz="1100"/>
            <a:t>    return mat</a:t>
          </a:r>
        </a:p>
        <a:p>
          <a:endParaRPr lang="en-US" sz="1100"/>
        </a:p>
        <a:p>
          <a:r>
            <a:rPr lang="en-US" sz="1100"/>
            <a:t># Unit Tests</a:t>
          </a:r>
        </a:p>
        <a:p>
          <a:r>
            <a:rPr lang="en-US" sz="1100"/>
            <a:t>rLast = np.repeat(['A', 'B', 'C'], [3, 4, 5])</a:t>
          </a:r>
        </a:p>
        <a:p>
          <a:r>
            <a:rPr lang="en-US" sz="1100"/>
            <a:t>rNow = np.repeat(['A', 'B', 'C'], [5, 2, 5])</a:t>
          </a:r>
        </a:p>
        <a:p>
          <a:r>
            <a:rPr lang="en-US" sz="1100"/>
            <a:t>out = TMAT1(rLast, rNow)</a:t>
          </a:r>
        </a:p>
        <a:p>
          <a:r>
            <a:rPr lang="en-US" sz="1100"/>
            <a:t>answer = np.array([1, 0.5, 0, 0, 0.5, 0, 0, 0, 1]).reshape(3, 3)</a:t>
          </a:r>
        </a:p>
        <a:p>
          <a:endParaRPr lang="en-US" sz="1100"/>
        </a:p>
        <a:p>
          <a:r>
            <a:rPr lang="en-US" sz="1100"/>
            <a:t>print("Test Passed:", np.array_equal(out, answer))</a:t>
          </a:r>
        </a:p>
        <a:p>
          <a:endParaRPr lang="en-US" sz="1100"/>
        </a:p>
      </xdr:txBody>
    </xdr:sp>
    <xdr:clientData/>
  </xdr:twoCellAnchor>
  <xdr:twoCellAnchor>
    <xdr:from>
      <xdr:col>15</xdr:col>
      <xdr:colOff>787400</xdr:colOff>
      <xdr:row>1</xdr:row>
      <xdr:rowOff>76200</xdr:rowOff>
    </xdr:from>
    <xdr:to>
      <xdr:col>22</xdr:col>
      <xdr:colOff>381000</xdr:colOff>
      <xdr:row>20</xdr:row>
      <xdr:rowOff>254000</xdr:rowOff>
    </xdr:to>
    <xdr:sp macro="" textlink="">
      <xdr:nvSpPr>
        <xdr:cNvPr id="3" name="TextBox 2">
          <a:extLst>
            <a:ext uri="{FF2B5EF4-FFF2-40B4-BE49-F238E27FC236}">
              <a16:creationId xmlns:a16="http://schemas.microsoft.com/office/drawing/2014/main" id="{0C19B77E-E211-854F-B358-FAB1162DEDE3}"/>
            </a:ext>
          </a:extLst>
        </xdr:cNvPr>
        <xdr:cNvSpPr txBox="1"/>
      </xdr:nvSpPr>
      <xdr:spPr>
        <a:xfrm>
          <a:off x="14300200" y="406400"/>
          <a:ext cx="5372100" cy="6451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import numpy as np</a:t>
          </a:r>
        </a:p>
        <a:p>
          <a:endParaRPr lang="en-US" sz="1400"/>
        </a:p>
        <a:p>
          <a:r>
            <a:rPr lang="en-US" sz="1400"/>
            <a:t># Tools: Unique</a:t>
          </a:r>
        </a:p>
        <a:p>
          <a:r>
            <a:rPr lang="en-US" sz="1400"/>
            <a:t>unique_values = np.unique([1, 2, 3, 2, 2, 2, 3, 3, 3])</a:t>
          </a:r>
        </a:p>
        <a:p>
          <a:endParaRPr lang="en-US" sz="1400"/>
        </a:p>
        <a:p>
          <a:r>
            <a:rPr lang="en-US" sz="1400"/>
            <a:t># Tools: Vector length</a:t>
          </a:r>
        </a:p>
        <a:p>
          <a:r>
            <a:rPr lang="en-US" sz="1400"/>
            <a:t>vector_length = len([1, 2, 3, 2, 2, 2, 3, 3, 3])</a:t>
          </a:r>
        </a:p>
        <a:p>
          <a:endParaRPr lang="en-US" sz="1400"/>
        </a:p>
        <a:p>
          <a:r>
            <a:rPr lang="en-US" sz="1400"/>
            <a:t># Tools: Set union</a:t>
          </a:r>
        </a:p>
        <a:p>
          <a:r>
            <a:rPr lang="en-US" sz="1400"/>
            <a:t>set_union = np.union1d(['a', 'b', 'c'], ['x', 'y', 'z'])</a:t>
          </a:r>
        </a:p>
        <a:p>
          <a:endParaRPr lang="en-US" sz="1400"/>
        </a:p>
        <a:p>
          <a:r>
            <a:rPr lang="en-US" sz="1400"/>
            <a:t># Tools: Sort</a:t>
          </a:r>
        </a:p>
        <a:p>
          <a:r>
            <a:rPr lang="en-US" sz="1400"/>
            <a:t>sorted_vector = sorted(['x', 'y', 'z', 'c', 'b', 'a'])</a:t>
          </a:r>
        </a:p>
        <a:p>
          <a:endParaRPr lang="en-US" sz="1400"/>
        </a:p>
        <a:p>
          <a:r>
            <a:rPr lang="en-US" sz="1400"/>
            <a:t># Tools: Row sum</a:t>
          </a:r>
        </a:p>
        <a:p>
          <a:r>
            <a:rPr lang="en-US" sz="1400"/>
            <a:t>mat = np.array([[1, 2, 3], [4, 5, 6], [7, 8, 9]])</a:t>
          </a:r>
        </a:p>
        <a:p>
          <a:r>
            <a:rPr lang="en-US" sz="1400"/>
            <a:t>row_sum_1 = np.sum(mat[0, :])</a:t>
          </a:r>
        </a:p>
        <a:p>
          <a:r>
            <a:rPr lang="en-US" sz="1400"/>
            <a:t>row_sum_2 = np.sum(mat[1, :])</a:t>
          </a:r>
        </a:p>
        <a:p>
          <a:r>
            <a:rPr lang="en-US" sz="1400"/>
            <a:t>row_sum_3 = np.sum(mat[2, :])</a:t>
          </a:r>
        </a:p>
        <a:p>
          <a:endParaRPr lang="en-US" sz="1400"/>
        </a:p>
        <a:p>
          <a:r>
            <a:rPr lang="en-US" sz="1400"/>
            <a:t># Tools: Vectorized calculations</a:t>
          </a:r>
        </a:p>
        <a:p>
          <a:r>
            <a:rPr lang="en-US" sz="1400"/>
            <a:t>division_row_1 = mat[0, :] / 10</a:t>
          </a:r>
        </a:p>
        <a:p>
          <a:r>
            <a:rPr lang="en-US" sz="1400"/>
            <a:t>division_col_1 = mat[:, 0] / 20</a:t>
          </a:r>
        </a:p>
        <a:p>
          <a:endParaRPr lang="en-US" sz="1400"/>
        </a:p>
        <a:p>
          <a:r>
            <a:rPr lang="en-US" sz="1400"/>
            <a:t># Tools: Logical 'And' operator</a:t>
          </a:r>
        </a:p>
        <a:p>
          <a:r>
            <a:rPr lang="en-US" sz="1400"/>
            <a:t>x = np.arange(1, 11)</a:t>
          </a:r>
        </a:p>
        <a:p>
          <a:r>
            <a:rPr lang="en-US" sz="1400"/>
            <a:t>ind_gt3 = x &gt; 3</a:t>
          </a:r>
        </a:p>
        <a:p>
          <a:r>
            <a:rPr lang="en-US" sz="1400"/>
            <a:t>ind_gt5 = x &gt; 5</a:t>
          </a:r>
        </a:p>
        <a:p>
          <a:r>
            <a:rPr lang="en-US" sz="1400"/>
            <a:t>ind_gt_3n5 = ind_gt3 &amp; ind_gt5</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787400</xdr:colOff>
      <xdr:row>8</xdr:row>
      <xdr:rowOff>292100</xdr:rowOff>
    </xdr:from>
    <xdr:to>
      <xdr:col>15</xdr:col>
      <xdr:colOff>571500</xdr:colOff>
      <xdr:row>27</xdr:row>
      <xdr:rowOff>177800</xdr:rowOff>
    </xdr:to>
    <xdr:sp macro="" textlink="">
      <xdr:nvSpPr>
        <xdr:cNvPr id="2" name="TextBox 1">
          <a:extLst>
            <a:ext uri="{FF2B5EF4-FFF2-40B4-BE49-F238E27FC236}">
              <a16:creationId xmlns:a16="http://schemas.microsoft.com/office/drawing/2014/main" id="{B933BF19-2C79-B846-B264-772252025280}"/>
            </a:ext>
          </a:extLst>
        </xdr:cNvPr>
        <xdr:cNvSpPr txBox="1"/>
      </xdr:nvSpPr>
      <xdr:spPr>
        <a:xfrm>
          <a:off x="5219700" y="2933700"/>
          <a:ext cx="8864600" cy="6159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import numpy as np</a:t>
          </a:r>
        </a:p>
        <a:p>
          <a:endParaRPr lang="en-US" sz="1400"/>
        </a:p>
        <a:p>
          <a:r>
            <a:rPr lang="en-US" sz="1400"/>
            <a:t>def Forecast_nPeriod(vec, tmat, n):</a:t>
          </a:r>
        </a:p>
        <a:p>
          <a:r>
            <a:rPr lang="en-US" sz="1400"/>
            <a:t>    # Use a loop to multiply tmat by itself n times</a:t>
          </a:r>
        </a:p>
        <a:p>
          <a:r>
            <a:rPr lang="en-US" sz="1400"/>
            <a:t>    # Placeholder for the student work:</a:t>
          </a:r>
        </a:p>
        <a:p>
          <a:r>
            <a:rPr lang="en-US" sz="1400"/>
            <a:t>    out = np.eye(tmat.shape[0])  # Start with the identity matrix as neutral element for multiplication</a:t>
          </a:r>
        </a:p>
        <a:p>
          <a:r>
            <a:rPr lang="en-US" sz="1400"/>
            <a:t>    for _ in range(n):</a:t>
          </a:r>
        </a:p>
        <a:p>
          <a:r>
            <a:rPr lang="en-US" sz="1400"/>
            <a:t>        out = np.dot(out, tmat)  # Matrix multiplication</a:t>
          </a:r>
        </a:p>
        <a:p>
          <a:endParaRPr lang="en-US" sz="1400"/>
        </a:p>
        <a:p>
          <a:r>
            <a:rPr lang="en-US" sz="1400"/>
            <a:t>    # Multiply the resulting matrix by the initial vector to get the state distribution n periods ahead</a:t>
          </a:r>
        </a:p>
        <a:p>
          <a:r>
            <a:rPr lang="en-US" sz="1400"/>
            <a:t>    # Placeholder for the student work:</a:t>
          </a:r>
        </a:p>
        <a:p>
          <a:r>
            <a:rPr lang="en-US" sz="1400"/>
            <a:t>    out = np.dot(vec, out)</a:t>
          </a:r>
        </a:p>
        <a:p>
          <a:r>
            <a:rPr lang="en-US" sz="1400"/>
            <a:t>    </a:t>
          </a:r>
        </a:p>
        <a:p>
          <a:r>
            <a:rPr lang="en-US" sz="1400"/>
            <a:t>    return out</a:t>
          </a:r>
        </a:p>
        <a:p>
          <a:endParaRPr lang="en-US" sz="1400"/>
        </a:p>
        <a:p>
          <a:r>
            <a:rPr lang="en-US" sz="1400"/>
            <a:t># Example of setting up initial states and transition matrix</a:t>
          </a:r>
        </a:p>
        <a:p>
          <a:r>
            <a:rPr lang="en-US" sz="1400"/>
            <a:t>rLast = np.repeat(['A', 'B', 'C'], [3, 4, 5])</a:t>
          </a:r>
        </a:p>
        <a:p>
          <a:r>
            <a:rPr lang="en-US" sz="1400"/>
            <a:t>rNow = np.repeat(['A', 'B', 'C'], [5, 2, 5])</a:t>
          </a:r>
        </a:p>
        <a:p>
          <a:endParaRPr lang="en-US" sz="1400"/>
        </a:p>
        <a:p>
          <a:r>
            <a:rPr lang="en-US" sz="1400"/>
            <a:t># Transition matrix example (this would need to be defined according to the specific context or problem)</a:t>
          </a:r>
        </a:p>
        <a:p>
          <a:r>
            <a:rPr lang="en-US" sz="1400"/>
            <a:t># tmat = np.array([[0.8, 0.1, 0.1], [0.2, 0.7, 0.1], [0.1, 0.1, 0.8]])</a:t>
          </a:r>
        </a:p>
        <a:p>
          <a:r>
            <a:rPr lang="en-US" sz="1400"/>
            <a:t># n = 3</a:t>
          </a:r>
        </a:p>
        <a:p>
          <a:endParaRPr lang="en-US" sz="1400"/>
        </a:p>
        <a:p>
          <a:r>
            <a:rPr lang="en-US" sz="1400"/>
            <a:t># Example call to the function (uncomment and replace with actual values when ready)</a:t>
          </a:r>
        </a:p>
        <a:p>
          <a:r>
            <a:rPr lang="en-US" sz="1400"/>
            <a:t># out = Forecast_nPeriod(rNow, tmat, n)</a:t>
          </a:r>
        </a:p>
        <a:p>
          <a:r>
            <a:rPr lang="en-US" sz="1400"/>
            <a:t># print(out)</a:t>
          </a:r>
        </a:p>
      </xdr:txBody>
    </xdr:sp>
    <xdr:clientData/>
  </xdr:twoCellAnchor>
  <xdr:twoCellAnchor>
    <xdr:from>
      <xdr:col>16</xdr:col>
      <xdr:colOff>0</xdr:colOff>
      <xdr:row>9</xdr:row>
      <xdr:rowOff>0</xdr:rowOff>
    </xdr:from>
    <xdr:to>
      <xdr:col>24</xdr:col>
      <xdr:colOff>647700</xdr:colOff>
      <xdr:row>22</xdr:row>
      <xdr:rowOff>76200</xdr:rowOff>
    </xdr:to>
    <xdr:sp macro="" textlink="">
      <xdr:nvSpPr>
        <xdr:cNvPr id="4" name="TextBox 3">
          <a:extLst>
            <a:ext uri="{FF2B5EF4-FFF2-40B4-BE49-F238E27FC236}">
              <a16:creationId xmlns:a16="http://schemas.microsoft.com/office/drawing/2014/main" id="{3AAD1A84-DBEC-504C-8983-11AF49CFD6A4}"/>
            </a:ext>
          </a:extLst>
        </xdr:cNvPr>
        <xdr:cNvSpPr txBox="1"/>
      </xdr:nvSpPr>
      <xdr:spPr>
        <a:xfrm>
          <a:off x="14338300" y="2971800"/>
          <a:ext cx="7251700" cy="436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Unit</a:t>
          </a:r>
          <a:r>
            <a:rPr lang="en-US" sz="1400" baseline="0"/>
            <a:t> Tests:</a:t>
          </a:r>
          <a:endParaRPr lang="en-US" sz="1400"/>
        </a:p>
        <a:p>
          <a:endParaRPr lang="en-US" sz="1400"/>
        </a:p>
        <a:p>
          <a:r>
            <a:rPr lang="en-US" sz="1400"/>
            <a:t># Unit Tests:</a:t>
          </a:r>
        </a:p>
        <a:p>
          <a:r>
            <a:rPr lang="en-US" sz="1400"/>
            <a:t>initialStates = np.array([[20, 30, 10]])  # Row vector in numpy</a:t>
          </a:r>
        </a:p>
        <a:p>
          <a:r>
            <a:rPr lang="en-US" sz="1400"/>
            <a:t>tmat = np.array([[1, .5, 0], [0, .5, 0], [0, 0, 1]])  # 3x3 transition matrix</a:t>
          </a:r>
        </a:p>
        <a:p>
          <a:endParaRPr lang="en-US" sz="1400"/>
        </a:p>
        <a:p>
          <a:r>
            <a:rPr lang="en-US" sz="1400"/>
            <a:t>states1 = Forecast_nPeriod(initialStates, tmat, 1)</a:t>
          </a:r>
        </a:p>
        <a:p>
          <a:r>
            <a:rPr lang="en-US" sz="1400"/>
            <a:t>states2 = Forecast_nPeriod(initialStates, tmat, 2)</a:t>
          </a:r>
        </a:p>
        <a:p>
          <a:r>
            <a:rPr lang="en-US" sz="1400"/>
            <a:t>states3 = Forecast_nPeriod(initialStates, tmat, 3)</a:t>
          </a:r>
        </a:p>
        <a:p>
          <a:endParaRPr lang="en-US" sz="1400"/>
        </a:p>
        <a:p>
          <a:r>
            <a:rPr lang="en-US" sz="1400"/>
            <a:t>print("States after 1 period:", states1)</a:t>
          </a:r>
        </a:p>
        <a:p>
          <a:r>
            <a:rPr lang="en-US" sz="1400"/>
            <a:t>print("States after 2 periods:", states2)</a:t>
          </a:r>
        </a:p>
        <a:p>
          <a:r>
            <a:rPr lang="en-US" sz="1400"/>
            <a:t>print("States after 3 periods:", states3)</a:t>
          </a:r>
        </a:p>
        <a:p>
          <a:endParaRPr lang="en-US" sz="1400"/>
        </a:p>
        <a:p>
          <a:r>
            <a:rPr lang="en-US" sz="1400"/>
            <a:t># Test to verify if states3[0] equals 46.25</a:t>
          </a:r>
        </a:p>
        <a:p>
          <a:r>
            <a:rPr lang="en-US" sz="1400"/>
            <a:t>test_result = np.isclose(states3[0][0], 46.25)  # Accessing first element of the resulting vector</a:t>
          </a:r>
        </a:p>
        <a:p>
          <a:r>
            <a:rPr lang="en-US" sz="1400"/>
            <a:t>print("Test Passed:", test_result)</a:t>
          </a:r>
        </a:p>
        <a:p>
          <a:endParaRPr lang="en-US" sz="14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787400</xdr:colOff>
      <xdr:row>8</xdr:row>
      <xdr:rowOff>292100</xdr:rowOff>
    </xdr:from>
    <xdr:to>
      <xdr:col>12</xdr:col>
      <xdr:colOff>520700</xdr:colOff>
      <xdr:row>22</xdr:row>
      <xdr:rowOff>63500</xdr:rowOff>
    </xdr:to>
    <xdr:sp macro="" textlink="">
      <xdr:nvSpPr>
        <xdr:cNvPr id="2" name="TextBox 1">
          <a:extLst>
            <a:ext uri="{FF2B5EF4-FFF2-40B4-BE49-F238E27FC236}">
              <a16:creationId xmlns:a16="http://schemas.microsoft.com/office/drawing/2014/main" id="{B4A030ED-7271-7D48-BF7C-5D80A4B72344}"/>
            </a:ext>
          </a:extLst>
        </xdr:cNvPr>
        <xdr:cNvSpPr txBox="1"/>
      </xdr:nvSpPr>
      <xdr:spPr>
        <a:xfrm>
          <a:off x="5219700" y="2933700"/>
          <a:ext cx="6337300" cy="439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import numpy as np</a:t>
          </a:r>
        </a:p>
        <a:p>
          <a:endParaRPr lang="en-US" sz="1400"/>
        </a:p>
        <a:p>
          <a:r>
            <a:rPr lang="en-US" sz="1400"/>
            <a:t>def Forecast_nPeriod_Recursive(vec, mat, n):</a:t>
          </a:r>
        </a:p>
        <a:p>
          <a:r>
            <a:rPr lang="en-US" sz="1400"/>
            <a:t>    # Use a function that calls itself n times </a:t>
          </a:r>
        </a:p>
        <a:p>
          <a:r>
            <a:rPr lang="en-US" sz="1400"/>
            <a:t>    # The final result is the n period ahead forecast</a:t>
          </a:r>
        </a:p>
        <a:p>
          <a:endParaRPr lang="en-US" sz="1400"/>
        </a:p>
        <a:p>
          <a:r>
            <a:rPr lang="en-US" sz="1400"/>
            <a:t># Example vector and matrix setup </a:t>
          </a:r>
        </a:p>
        <a:p>
          <a:r>
            <a:rPr lang="en-US" sz="1400"/>
            <a:t>initialStates = np.array([[20, 30, 10]])  # Row vector in numpy</a:t>
          </a:r>
        </a:p>
        <a:p>
          <a:r>
            <a:rPr lang="en-US" sz="1400"/>
            <a:t>tmat = np.array([[1, 0.5, 0], [0, 0.5, 0], [0, 0, 1]])  # Transition matrix</a:t>
          </a:r>
        </a:p>
        <a:p>
          <a:endParaRPr lang="en-US" sz="1400"/>
        </a:p>
      </xdr:txBody>
    </xdr:sp>
    <xdr:clientData/>
  </xdr:twoCellAnchor>
  <xdr:twoCellAnchor>
    <xdr:from>
      <xdr:col>13</xdr:col>
      <xdr:colOff>0</xdr:colOff>
      <xdr:row>9</xdr:row>
      <xdr:rowOff>0</xdr:rowOff>
    </xdr:from>
    <xdr:to>
      <xdr:col>18</xdr:col>
      <xdr:colOff>622300</xdr:colOff>
      <xdr:row>22</xdr:row>
      <xdr:rowOff>76200</xdr:rowOff>
    </xdr:to>
    <xdr:sp macro="" textlink="">
      <xdr:nvSpPr>
        <xdr:cNvPr id="5" name="TextBox 4">
          <a:extLst>
            <a:ext uri="{FF2B5EF4-FFF2-40B4-BE49-F238E27FC236}">
              <a16:creationId xmlns:a16="http://schemas.microsoft.com/office/drawing/2014/main" id="{3E5C209C-7E45-E644-80F9-74B47BCA287F}"/>
            </a:ext>
          </a:extLst>
        </xdr:cNvPr>
        <xdr:cNvSpPr txBox="1"/>
      </xdr:nvSpPr>
      <xdr:spPr>
        <a:xfrm>
          <a:off x="11861800" y="2971800"/>
          <a:ext cx="4749800" cy="436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Unit Tests:</a:t>
          </a:r>
        </a:p>
        <a:p>
          <a:r>
            <a:rPr lang="en-US" sz="1400"/>
            <a:t>states1 = Forecast_nPeriod_Recursive(initialStates, tmat, 1)</a:t>
          </a:r>
        </a:p>
        <a:p>
          <a:r>
            <a:rPr lang="en-US" sz="1400"/>
            <a:t>states2 = Forecast_nPeriod_Recursive(initialStates, tmat, 2)</a:t>
          </a:r>
        </a:p>
        <a:p>
          <a:r>
            <a:rPr lang="en-US" sz="1400"/>
            <a:t>states3 = Forecast_nPeriod_Recursive(initialStates, tmat, 3)</a:t>
          </a:r>
        </a:p>
        <a:p>
          <a:endParaRPr lang="en-US" sz="1400"/>
        </a:p>
        <a:p>
          <a:r>
            <a:rPr lang="en-US" sz="1400"/>
            <a:t>print("States after 1 period:", states1)</a:t>
          </a:r>
        </a:p>
        <a:p>
          <a:r>
            <a:rPr lang="en-US" sz="1400"/>
            <a:t>print("States after 2 periods:", states2)</a:t>
          </a:r>
        </a:p>
        <a:p>
          <a:r>
            <a:rPr lang="en-US" sz="1400"/>
            <a:t>print("States after 3 periods:", states3)</a:t>
          </a:r>
        </a:p>
        <a:p>
          <a:endParaRPr lang="en-US" sz="1400"/>
        </a:p>
        <a:p>
          <a:r>
            <a:rPr lang="en-US" sz="1400"/>
            <a:t># Test to verify if the first element of states3 equals 46.25</a:t>
          </a:r>
        </a:p>
        <a:p>
          <a:r>
            <a:rPr lang="en-US" sz="1400"/>
            <a:t>test_result = np.isclose(states3[0][0], 46.25)</a:t>
          </a:r>
        </a:p>
        <a:p>
          <a:r>
            <a:rPr lang="en-US" sz="1400"/>
            <a:t>print("Test Passed:", test_result)</a:t>
          </a:r>
        </a:p>
        <a:p>
          <a:endParaRPr lang="en-US" sz="14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18</xdr:row>
      <xdr:rowOff>50800</xdr:rowOff>
    </xdr:to>
    <xdr:sp macro="" textlink="">
      <xdr:nvSpPr>
        <xdr:cNvPr id="2" name="TextBox 1">
          <a:extLst>
            <a:ext uri="{FF2B5EF4-FFF2-40B4-BE49-F238E27FC236}">
              <a16:creationId xmlns:a16="http://schemas.microsoft.com/office/drawing/2014/main" id="{483CD854-3FCE-E34F-BD19-08646E201873}"/>
            </a:ext>
          </a:extLst>
        </xdr:cNvPr>
        <xdr:cNvSpPr txBox="1"/>
      </xdr:nvSpPr>
      <xdr:spPr>
        <a:xfrm>
          <a:off x="1663700" y="3175000"/>
          <a:ext cx="3289300" cy="281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BondObjects()</a:t>
          </a:r>
        </a:p>
        <a:p>
          <a:endParaRPr lang="en-US" sz="1400"/>
        </a:p>
        <a:p>
          <a:r>
            <a:rPr lang="en-US" sz="1400"/>
            <a:t>Dim bondvec(1 To 3, 1 To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twoCellAnchor>
    <xdr:from>
      <xdr:col>5</xdr:col>
      <xdr:colOff>596900</xdr:colOff>
      <xdr:row>9</xdr:row>
      <xdr:rowOff>215900</xdr:rowOff>
    </xdr:from>
    <xdr:to>
      <xdr:col>9</xdr:col>
      <xdr:colOff>736600</xdr:colOff>
      <xdr:row>18</xdr:row>
      <xdr:rowOff>12700</xdr:rowOff>
    </xdr:to>
    <xdr:sp macro="" textlink="">
      <xdr:nvSpPr>
        <xdr:cNvPr id="3" name="TextBox 2">
          <a:extLst>
            <a:ext uri="{FF2B5EF4-FFF2-40B4-BE49-F238E27FC236}">
              <a16:creationId xmlns:a16="http://schemas.microsoft.com/office/drawing/2014/main" id="{F83809BB-A2A2-1344-9F3F-010674FC43C1}"/>
            </a:ext>
          </a:extLst>
        </xdr:cNvPr>
        <xdr:cNvSpPr txBox="1"/>
      </xdr:nvSpPr>
      <xdr:spPr>
        <a:xfrm>
          <a:off x="5524500" y="3187700"/>
          <a:ext cx="3441700" cy="276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Use 'Option</a:t>
          </a:r>
          <a:r>
            <a:rPr lang="en-US" sz="1400" baseline="0"/>
            <a:t> Base 1' at the top of this code</a:t>
          </a:r>
          <a:endParaRPr lang="en-US" sz="1400"/>
        </a:p>
        <a:p>
          <a:r>
            <a:rPr lang="en-US" sz="1400"/>
            <a:t>Function BondObjects()</a:t>
          </a:r>
        </a:p>
        <a:p>
          <a:endParaRPr lang="en-US" sz="1400"/>
        </a:p>
        <a:p>
          <a:r>
            <a:rPr lang="en-US" sz="1400"/>
            <a:t>Dim bondvec(3,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26</xdr:row>
      <xdr:rowOff>127000</xdr:rowOff>
    </xdr:to>
    <xdr:sp macro="" textlink="">
      <xdr:nvSpPr>
        <xdr:cNvPr id="2" name="TextBox 1">
          <a:extLst>
            <a:ext uri="{FF2B5EF4-FFF2-40B4-BE49-F238E27FC236}">
              <a16:creationId xmlns:a16="http://schemas.microsoft.com/office/drawing/2014/main" id="{935B8E88-1C39-F64F-8BBF-9D7FC781A868}"/>
            </a:ext>
          </a:extLst>
        </xdr:cNvPr>
        <xdr:cNvSpPr txBox="1"/>
      </xdr:nvSpPr>
      <xdr:spPr>
        <a:xfrm>
          <a:off x="1663700" y="3175000"/>
          <a:ext cx="3289300" cy="553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Sub BondObjects2()</a:t>
          </a:r>
        </a:p>
        <a:p>
          <a:endParaRPr lang="en-US" sz="1400"/>
        </a:p>
        <a:p>
          <a:r>
            <a:rPr lang="en-US" sz="1400"/>
            <a:t>    Dim myObj(1 To 3) As Variant</a:t>
          </a:r>
        </a:p>
        <a:p>
          <a:r>
            <a:rPr lang="en-US" sz="1400"/>
            <a:t>    </a:t>
          </a:r>
        </a:p>
        <a:p>
          <a:r>
            <a:rPr lang="en-US" sz="1400"/>
            <a:t>    Dim namevec(1 To 3)  As String</a:t>
          </a:r>
        </a:p>
        <a:p>
          <a:r>
            <a:rPr lang="en-US" sz="1400"/>
            <a:t>    namevec(1) = "Alice"</a:t>
          </a:r>
        </a:p>
        <a:p>
          <a:r>
            <a:rPr lang="en-US" sz="1400"/>
            <a:t>    namevec(2) = "Bob"</a:t>
          </a:r>
        </a:p>
        <a:p>
          <a:r>
            <a:rPr lang="en-US" sz="1400"/>
            <a:t>    namevec(3) = "Chuck"</a:t>
          </a:r>
        </a:p>
        <a:p>
          <a:r>
            <a:rPr lang="en-US" sz="1400"/>
            <a:t>    </a:t>
          </a:r>
        </a:p>
        <a:p>
          <a:r>
            <a:rPr lang="en-US" sz="1400"/>
            <a:t>    Dim valuevec(1 To 3) As Integer</a:t>
          </a:r>
        </a:p>
        <a:p>
          <a:r>
            <a:rPr lang="en-US" sz="1400"/>
            <a:t>    Dim durationvec(1 To 3) As Integer</a:t>
          </a:r>
        </a:p>
        <a:p>
          <a:r>
            <a:rPr lang="en-US" sz="1400"/>
            <a:t>    </a:t>
          </a:r>
        </a:p>
        <a:p>
          <a:r>
            <a:rPr lang="en-US" sz="1400"/>
            <a:t>    For i = 1 To 3</a:t>
          </a:r>
        </a:p>
        <a:p>
          <a:r>
            <a:rPr lang="en-US" sz="1400"/>
            <a:t>        valuevec(i) = i * 100</a:t>
          </a:r>
        </a:p>
        <a:p>
          <a:r>
            <a:rPr lang="en-US" sz="1400"/>
            <a:t>        durationvec(i) = i + 4</a:t>
          </a:r>
        </a:p>
        <a:p>
          <a:r>
            <a:rPr lang="en-US" sz="1400"/>
            <a:t>    Next i</a:t>
          </a:r>
        </a:p>
        <a:p>
          <a:r>
            <a:rPr lang="en-US" sz="1400"/>
            <a:t>    </a:t>
          </a:r>
        </a:p>
        <a:p>
          <a:r>
            <a:rPr lang="en-US" sz="1400"/>
            <a:t>    myObj(1) = valuevec</a:t>
          </a:r>
        </a:p>
        <a:p>
          <a:r>
            <a:rPr lang="en-US" sz="1400"/>
            <a:t>    myObj(2) = durationvec</a:t>
          </a:r>
        </a:p>
        <a:p>
          <a:r>
            <a:rPr lang="en-US" sz="1400"/>
            <a:t>    myObj(3) = namevec</a:t>
          </a:r>
        </a:p>
        <a:p>
          <a:r>
            <a:rPr lang="en-US" sz="1400"/>
            <a:t>    </a:t>
          </a:r>
        </a:p>
        <a:p>
          <a:r>
            <a:rPr lang="en-US" sz="1400"/>
            <a:t>    x = getPortfolioDuration</a:t>
          </a:r>
        </a:p>
        <a:p>
          <a:r>
            <a:rPr lang="en-US" sz="1400"/>
            <a:t>End Sub</a:t>
          </a:r>
        </a:p>
      </xdr:txBody>
    </xdr:sp>
    <xdr:clientData/>
  </xdr:twoCellAnchor>
  <xdr:twoCellAnchor>
    <xdr:from>
      <xdr:col>5</xdr:col>
      <xdr:colOff>596900</xdr:colOff>
      <xdr:row>9</xdr:row>
      <xdr:rowOff>215900</xdr:rowOff>
    </xdr:from>
    <xdr:to>
      <xdr:col>10</xdr:col>
      <xdr:colOff>571500</xdr:colOff>
      <xdr:row>26</xdr:row>
      <xdr:rowOff>114300</xdr:rowOff>
    </xdr:to>
    <xdr:sp macro="" textlink="">
      <xdr:nvSpPr>
        <xdr:cNvPr id="3" name="TextBox 2">
          <a:extLst>
            <a:ext uri="{FF2B5EF4-FFF2-40B4-BE49-F238E27FC236}">
              <a16:creationId xmlns:a16="http://schemas.microsoft.com/office/drawing/2014/main" id="{DE2D16A0-C98F-F147-A126-4188569E4404}"/>
            </a:ext>
          </a:extLst>
        </xdr:cNvPr>
        <xdr:cNvSpPr txBox="1"/>
      </xdr:nvSpPr>
      <xdr:spPr>
        <a:xfrm>
          <a:off x="5524500" y="3187700"/>
          <a:ext cx="4102100" cy="5511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getPortfolioDuration(myObj)</a:t>
          </a:r>
        </a:p>
        <a:p>
          <a:r>
            <a:rPr lang="en-US" sz="1400" baseline="0"/>
            <a:t>    &lt;Use ubound to get length of vectors&gt;</a:t>
          </a:r>
          <a:endParaRPr lang="en-US" sz="1400"/>
        </a:p>
        <a:p>
          <a:r>
            <a:rPr lang="en-US" sz="1400"/>
            <a:t>    getPortfolioDuration = &lt;Portfolio Duration&gt;</a:t>
          </a:r>
        </a:p>
        <a:p>
          <a:r>
            <a:rPr lang="en-US" sz="1400"/>
            <a:t>    </a:t>
          </a:r>
        </a:p>
        <a:p>
          <a:r>
            <a:rPr lang="en-US" sz="1400"/>
            <a:t>End Function</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50800</xdr:colOff>
      <xdr:row>4</xdr:row>
      <xdr:rowOff>76200</xdr:rowOff>
    </xdr:from>
    <xdr:to>
      <xdr:col>4</xdr:col>
      <xdr:colOff>419100</xdr:colOff>
      <xdr:row>6</xdr:row>
      <xdr:rowOff>215900</xdr:rowOff>
    </xdr:to>
    <xdr:sp macro="" textlink="">
      <xdr:nvSpPr>
        <xdr:cNvPr id="2" name="TextBox 1">
          <a:extLst>
            <a:ext uri="{FF2B5EF4-FFF2-40B4-BE49-F238E27FC236}">
              <a16:creationId xmlns:a16="http://schemas.microsoft.com/office/drawing/2014/main" id="{492B8F9F-3797-2C40-924F-C2ED267E73C5}"/>
            </a:ext>
          </a:extLst>
        </xdr:cNvPr>
        <xdr:cNvSpPr txBox="1"/>
      </xdr:nvSpPr>
      <xdr:spPr>
        <a:xfrm>
          <a:off x="876300" y="1397000"/>
          <a:ext cx="284480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Dim x As Variant</a:t>
          </a:r>
        </a:p>
        <a:p>
          <a:r>
            <a:rPr lang="en-US" sz="1100"/>
            <a:t>x = Range("x").Value</a:t>
          </a:r>
        </a:p>
      </xdr:txBody>
    </xdr:sp>
    <xdr:clientData/>
  </xdr:twoCellAnchor>
  <xdr:twoCellAnchor>
    <xdr:from>
      <xdr:col>1</xdr:col>
      <xdr:colOff>12700</xdr:colOff>
      <xdr:row>20</xdr:row>
      <xdr:rowOff>12700</xdr:rowOff>
    </xdr:from>
    <xdr:to>
      <xdr:col>6</xdr:col>
      <xdr:colOff>63500</xdr:colOff>
      <xdr:row>28</xdr:row>
      <xdr:rowOff>266700</xdr:rowOff>
    </xdr:to>
    <xdr:sp macro="" textlink="">
      <xdr:nvSpPr>
        <xdr:cNvPr id="3" name="TextBox 2">
          <a:extLst>
            <a:ext uri="{FF2B5EF4-FFF2-40B4-BE49-F238E27FC236}">
              <a16:creationId xmlns:a16="http://schemas.microsoft.com/office/drawing/2014/main" id="{B37FBBCA-21E7-4347-9960-8D39F22DB7B0}"/>
            </a:ext>
          </a:extLst>
        </xdr:cNvPr>
        <xdr:cNvSpPr txBox="1"/>
      </xdr:nvSpPr>
      <xdr:spPr>
        <a:xfrm>
          <a:off x="838200" y="6616700"/>
          <a:ext cx="4178300" cy="2895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endParaRPr lang="en-US" sz="1400"/>
        </a:p>
        <a:p>
          <a:r>
            <a:rPr lang="en-US" sz="1400"/>
            <a:t>Function getNamedRange(name)</a:t>
          </a:r>
        </a:p>
        <a:p>
          <a:r>
            <a:rPr lang="en-US" sz="1400"/>
            <a:t>    getNamedRange = &lt;Named range data&gt;</a:t>
          </a:r>
        </a:p>
        <a:p>
          <a:r>
            <a:rPr lang="en-US" sz="1400"/>
            <a:t>End Function</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5</xdr:col>
      <xdr:colOff>228600</xdr:colOff>
      <xdr:row>0</xdr:row>
      <xdr:rowOff>165100</xdr:rowOff>
    </xdr:from>
    <xdr:to>
      <xdr:col>10</xdr:col>
      <xdr:colOff>76200</xdr:colOff>
      <xdr:row>22</xdr:row>
      <xdr:rowOff>228600</xdr:rowOff>
    </xdr:to>
    <xdr:sp macro="" textlink="">
      <xdr:nvSpPr>
        <xdr:cNvPr id="2" name="TextBox 1">
          <a:extLst>
            <a:ext uri="{FF2B5EF4-FFF2-40B4-BE49-F238E27FC236}">
              <a16:creationId xmlns:a16="http://schemas.microsoft.com/office/drawing/2014/main" id="{FE9579BB-98D0-CB41-84F3-D59A419D650A}"/>
            </a:ext>
          </a:extLst>
        </xdr:cNvPr>
        <xdr:cNvSpPr txBox="1"/>
      </xdr:nvSpPr>
      <xdr:spPr>
        <a:xfrm>
          <a:off x="4356100" y="165100"/>
          <a:ext cx="3975100" cy="4508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import numpy as np</a:t>
          </a:r>
        </a:p>
        <a:p>
          <a:endParaRPr lang="en-US" sz="1400"/>
        </a:p>
        <a:p>
          <a:r>
            <a:rPr lang="en-US" sz="1400"/>
            <a:t>def getBondDuration(y, face, couponRate, m, ppy=1):</a:t>
          </a:r>
        </a:p>
        <a:p>
          <a:r>
            <a:rPr lang="en-US" sz="1400"/>
            <a:t>    # your work here</a:t>
          </a:r>
        </a:p>
        <a:p>
          <a:r>
            <a:rPr lang="en-US" sz="1400"/>
            <a:t>    duration = None  # Placeholder</a:t>
          </a:r>
        </a:p>
        <a:p>
          <a:r>
            <a:rPr lang="en-US" sz="1400"/>
            <a:t>    return duration</a:t>
          </a:r>
        </a:p>
        <a:p>
          <a:endParaRPr lang="en-US" sz="1400"/>
        </a:p>
        <a:p>
          <a:r>
            <a:rPr lang="en-US" sz="1400"/>
            <a:t># Unit tests</a:t>
          </a:r>
        </a:p>
        <a:p>
          <a:r>
            <a:rPr lang="en-US" sz="1400"/>
            <a:t>y = 0.03</a:t>
          </a:r>
        </a:p>
        <a:p>
          <a:r>
            <a:rPr lang="en-US" sz="1400"/>
            <a:t>face = 2000000</a:t>
          </a:r>
        </a:p>
        <a:p>
          <a:r>
            <a:rPr lang="en-US" sz="1400"/>
            <a:t>couponRate = 0.04</a:t>
          </a:r>
        </a:p>
        <a:p>
          <a:r>
            <a:rPr lang="en-US" sz="1400"/>
            <a:t>m = 10</a:t>
          </a:r>
        </a:p>
        <a:p>
          <a:endParaRPr lang="en-US" sz="1400"/>
        </a:p>
        <a:p>
          <a:r>
            <a:rPr lang="en-US" sz="1400"/>
            <a:t>x = getBondDuration(y, face, couponRate, m)</a:t>
          </a:r>
        </a:p>
        <a:p>
          <a:r>
            <a:rPr lang="en-US" sz="1400"/>
            <a:t>print("Duration:", x, "Expected:", 8.51, "Test Passed:", np.isclose(round(x, 2), 8.51))</a:t>
          </a:r>
        </a:p>
        <a:p>
          <a:endParaRPr lang="en-US" sz="1400"/>
        </a:p>
        <a:p>
          <a:r>
            <a:rPr lang="en-US" sz="1400"/>
            <a:t>x = getBondDuration(y, face, couponRate, m, 1)</a:t>
          </a:r>
        </a:p>
        <a:p>
          <a:r>
            <a:rPr lang="en-US" sz="1400"/>
            <a:t>print("Duration:", x, "Expected:", 8.51, "Test Passed:", np.isclose(round(x, 2), 8.51))</a:t>
          </a:r>
        </a:p>
        <a:p>
          <a:endParaRPr lang="en-US" sz="1400"/>
        </a:p>
        <a:p>
          <a:r>
            <a:rPr lang="en-US" sz="1400"/>
            <a:t>x = getBondDuration(y, face, couponRate, m, 2)</a:t>
          </a:r>
        </a:p>
        <a:p>
          <a:r>
            <a:rPr lang="en-US" sz="1400"/>
            <a:t>print("Duration:", x, "Expected:", 8.42, "Test Passed:", np.isclose(round(x, 2), 8.42))</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8</xdr:col>
      <xdr:colOff>63499</xdr:colOff>
      <xdr:row>1</xdr:row>
      <xdr:rowOff>63499</xdr:rowOff>
    </xdr:from>
    <xdr:to>
      <xdr:col>15</xdr:col>
      <xdr:colOff>301624</xdr:colOff>
      <xdr:row>25</xdr:row>
      <xdr:rowOff>127000</xdr:rowOff>
    </xdr:to>
    <xdr:sp macro="" textlink="">
      <xdr:nvSpPr>
        <xdr:cNvPr id="2" name="TextBox 1">
          <a:extLst>
            <a:ext uri="{FF2B5EF4-FFF2-40B4-BE49-F238E27FC236}">
              <a16:creationId xmlns:a16="http://schemas.microsoft.com/office/drawing/2014/main" id="{F61CB13D-18B5-6348-BBEB-BA66FEFA57E9}"/>
            </a:ext>
          </a:extLst>
        </xdr:cNvPr>
        <xdr:cNvSpPr txBox="1"/>
      </xdr:nvSpPr>
      <xdr:spPr>
        <a:xfrm>
          <a:off x="6667499" y="396874"/>
          <a:ext cx="6016625" cy="80645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t>import pandas as pd</a:t>
          </a:r>
        </a:p>
        <a:p>
          <a:pPr marL="0" marR="0" lvl="0" indent="0" defTabSz="914400" eaLnBrk="1" fontAlgn="auto" latinLnBrk="0" hangingPunct="1">
            <a:lnSpc>
              <a:spcPct val="100000"/>
            </a:lnSpc>
            <a:spcBef>
              <a:spcPts val="0"/>
            </a:spcBef>
            <a:spcAft>
              <a:spcPts val="0"/>
            </a:spcAft>
            <a:buClrTx/>
            <a:buSzTx/>
            <a:buFontTx/>
            <a:buNone/>
            <a:tabLst/>
            <a:defRPr/>
          </a:pPr>
          <a:r>
            <a:rPr lang="en-US" sz="1400"/>
            <a:t>import numpy as np</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a:t>def getReturns(pricevec, lag=1):</a:t>
          </a:r>
        </a:p>
        <a:p>
          <a:pPr marL="0" marR="0" lvl="0" indent="0" defTabSz="914400" eaLnBrk="1" fontAlgn="auto" latinLnBrk="0" hangingPunct="1">
            <a:lnSpc>
              <a:spcPct val="100000"/>
            </a:lnSpc>
            <a:spcBef>
              <a:spcPts val="0"/>
            </a:spcBef>
            <a:spcAft>
              <a:spcPts val="0"/>
            </a:spcAft>
            <a:buClrTx/>
            <a:buSzTx/>
            <a:buFontTx/>
            <a:buNone/>
            <a:tabLst/>
            <a:defRPr/>
          </a:pPr>
          <a:r>
            <a:rPr lang="en-US" sz="1400"/>
            <a:t>    # Calculate the returns based on the given lag</a:t>
          </a:r>
        </a:p>
        <a:p>
          <a:pPr marL="0" marR="0" lvl="0" indent="0" defTabSz="914400" eaLnBrk="1" fontAlgn="auto" latinLnBrk="0" hangingPunct="1">
            <a:lnSpc>
              <a:spcPct val="100000"/>
            </a:lnSpc>
            <a:spcBef>
              <a:spcPts val="0"/>
            </a:spcBef>
            <a:spcAft>
              <a:spcPts val="0"/>
            </a:spcAft>
            <a:buClrTx/>
            <a:buSzTx/>
            <a:buFontTx/>
            <a:buNone/>
            <a:tabLst/>
            <a:defRPr/>
          </a:pPr>
          <a:r>
            <a:rPr lang="en-US" sz="1400"/>
            <a:t>    # YOUR WORK HERE</a:t>
          </a:r>
        </a:p>
        <a:p>
          <a:pPr marL="0" marR="0" lvl="0" indent="0" defTabSz="914400" eaLnBrk="1" fontAlgn="auto" latinLnBrk="0" hangingPunct="1">
            <a:lnSpc>
              <a:spcPct val="100000"/>
            </a:lnSpc>
            <a:spcBef>
              <a:spcPts val="0"/>
            </a:spcBef>
            <a:spcAft>
              <a:spcPts val="0"/>
            </a:spcAft>
            <a:buClrTx/>
            <a:buSzTx/>
            <a:buFontTx/>
            <a:buNone/>
            <a:tabLst/>
            <a:defRPr/>
          </a:pPr>
          <a:r>
            <a:rPr lang="en-US" sz="1400"/>
            <a:t>    returns = None  # Placeholder</a:t>
          </a:r>
        </a:p>
        <a:p>
          <a:pPr marL="0" marR="0" lvl="0" indent="0" defTabSz="914400" eaLnBrk="1" fontAlgn="auto" latinLnBrk="0" hangingPunct="1">
            <a:lnSpc>
              <a:spcPct val="100000"/>
            </a:lnSpc>
            <a:spcBef>
              <a:spcPts val="0"/>
            </a:spcBef>
            <a:spcAft>
              <a:spcPts val="0"/>
            </a:spcAft>
            <a:buClrTx/>
            <a:buSzTx/>
            <a:buFontTx/>
            <a:buNone/>
            <a:tabLst/>
            <a:defRPr/>
          </a:pPr>
          <a:r>
            <a:rPr lang="en-US" sz="1400"/>
            <a:t>    return returns</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a:t># Unit Tests</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a:t># Example data vector</a:t>
          </a:r>
        </a:p>
        <a:p>
          <a:pPr marL="0" marR="0" lvl="0" indent="0" defTabSz="914400" eaLnBrk="1" fontAlgn="auto" latinLnBrk="0" hangingPunct="1">
            <a:lnSpc>
              <a:spcPct val="100000"/>
            </a:lnSpc>
            <a:spcBef>
              <a:spcPts val="0"/>
            </a:spcBef>
            <a:spcAft>
              <a:spcPts val="0"/>
            </a:spcAft>
            <a:buClrTx/>
            <a:buSzTx/>
            <a:buFontTx/>
            <a:buNone/>
            <a:tabLst/>
            <a:defRPr/>
          </a:pPr>
          <a:r>
            <a:rPr lang="en-US" sz="1400"/>
            <a:t>x = [100, 120, 150, 200]</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a:t># Testing the function with various lags</a:t>
          </a:r>
        </a:p>
        <a:p>
          <a:pPr marL="0" marR="0" lvl="0" indent="0" defTabSz="914400" eaLnBrk="1" fontAlgn="auto" latinLnBrk="0" hangingPunct="1">
            <a:lnSpc>
              <a:spcPct val="100000"/>
            </a:lnSpc>
            <a:spcBef>
              <a:spcPts val="0"/>
            </a:spcBef>
            <a:spcAft>
              <a:spcPts val="0"/>
            </a:spcAft>
            <a:buClrTx/>
            <a:buSzTx/>
            <a:buFontTx/>
            <a:buNone/>
            <a:tabLst/>
            <a:defRPr/>
          </a:pPr>
          <a:r>
            <a:rPr lang="en-US" sz="1400"/>
            <a:t>rets1 = getReturns(x, 1)</a:t>
          </a:r>
        </a:p>
        <a:p>
          <a:pPr marL="0" marR="0" lvl="0" indent="0" defTabSz="914400" eaLnBrk="1" fontAlgn="auto" latinLnBrk="0" hangingPunct="1">
            <a:lnSpc>
              <a:spcPct val="100000"/>
            </a:lnSpc>
            <a:spcBef>
              <a:spcPts val="0"/>
            </a:spcBef>
            <a:spcAft>
              <a:spcPts val="0"/>
            </a:spcAft>
            <a:buClrTx/>
            <a:buSzTx/>
            <a:buFontTx/>
            <a:buNone/>
            <a:tabLst/>
            <a:defRPr/>
          </a:pPr>
          <a:r>
            <a:rPr lang="en-US" sz="1400"/>
            <a:t>rets2 = getReturns(x, 2)</a:t>
          </a:r>
        </a:p>
        <a:p>
          <a:pPr marL="0" marR="0" lvl="0" indent="0" defTabSz="914400" eaLnBrk="1" fontAlgn="auto" latinLnBrk="0" hangingPunct="1">
            <a:lnSpc>
              <a:spcPct val="100000"/>
            </a:lnSpc>
            <a:spcBef>
              <a:spcPts val="0"/>
            </a:spcBef>
            <a:spcAft>
              <a:spcPts val="0"/>
            </a:spcAft>
            <a:buClrTx/>
            <a:buSzTx/>
            <a:buFontTx/>
            <a:buNone/>
            <a:tabLst/>
            <a:defRPr/>
          </a:pPr>
          <a:r>
            <a:rPr lang="en-US" sz="1400"/>
            <a:t>rets3 = getReturns(x, 3)</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a:t># Test assertions</a:t>
          </a:r>
        </a:p>
        <a:p>
          <a:pPr marL="0" marR="0" lvl="0" indent="0" defTabSz="914400" eaLnBrk="1" fontAlgn="auto" latinLnBrk="0" hangingPunct="1">
            <a:lnSpc>
              <a:spcPct val="100000"/>
            </a:lnSpc>
            <a:spcBef>
              <a:spcPts val="0"/>
            </a:spcBef>
            <a:spcAft>
              <a:spcPts val="0"/>
            </a:spcAft>
            <a:buClrTx/>
            <a:buSzTx/>
            <a:buFontTx/>
            <a:buNone/>
            <a:tabLst/>
            <a:defRPr/>
          </a:pPr>
          <a:r>
            <a:rPr lang="en-US" sz="1400"/>
            <a:t>print("Test 1 Passed:", np.isclose(round(rets1[0], 2), 0.20))</a:t>
          </a:r>
        </a:p>
        <a:p>
          <a:pPr marL="0" marR="0" lvl="0" indent="0" defTabSz="914400" eaLnBrk="1" fontAlgn="auto" latinLnBrk="0" hangingPunct="1">
            <a:lnSpc>
              <a:spcPct val="100000"/>
            </a:lnSpc>
            <a:spcBef>
              <a:spcPts val="0"/>
            </a:spcBef>
            <a:spcAft>
              <a:spcPts val="0"/>
            </a:spcAft>
            <a:buClrTx/>
            <a:buSzTx/>
            <a:buFontTx/>
            <a:buNone/>
            <a:tabLst/>
            <a:defRPr/>
          </a:pPr>
          <a:r>
            <a:rPr lang="en-US" sz="1400"/>
            <a:t>print("Test 1 Passed:", np.isclose(round(rets1[1], 2), 0.25))</a:t>
          </a:r>
        </a:p>
        <a:p>
          <a:pPr marL="0" marR="0" lvl="0" indent="0" defTabSz="914400" eaLnBrk="1" fontAlgn="auto" latinLnBrk="0" hangingPunct="1">
            <a:lnSpc>
              <a:spcPct val="100000"/>
            </a:lnSpc>
            <a:spcBef>
              <a:spcPts val="0"/>
            </a:spcBef>
            <a:spcAft>
              <a:spcPts val="0"/>
            </a:spcAft>
            <a:buClrTx/>
            <a:buSzTx/>
            <a:buFontTx/>
            <a:buNone/>
            <a:tabLst/>
            <a:defRPr/>
          </a:pPr>
          <a:r>
            <a:rPr lang="en-US" sz="1400"/>
            <a:t>print("Test 1 Passed:", np.isclose(round(rets1[2], 2), 0.33))</a:t>
          </a:r>
        </a:p>
        <a:p>
          <a:pPr marL="0" marR="0" lvl="0" indent="0" defTabSz="914400" eaLnBrk="1" fontAlgn="auto" latinLnBrk="0" hangingPunct="1">
            <a:lnSpc>
              <a:spcPct val="100000"/>
            </a:lnSpc>
            <a:spcBef>
              <a:spcPts val="0"/>
            </a:spcBef>
            <a:spcAft>
              <a:spcPts val="0"/>
            </a:spcAft>
            <a:buClrTx/>
            <a:buSzTx/>
            <a:buFontTx/>
            <a:buNone/>
            <a:tabLst/>
            <a:defRPr/>
          </a:pPr>
          <a:r>
            <a:rPr lang="en-US" sz="1400"/>
            <a:t>print("Test 2 Passed:", np.isclose(round(rets2[0], 2), 0.50))</a:t>
          </a:r>
        </a:p>
        <a:p>
          <a:pPr marL="0" marR="0" lvl="0" indent="0" defTabSz="914400" eaLnBrk="1" fontAlgn="auto" latinLnBrk="0" hangingPunct="1">
            <a:lnSpc>
              <a:spcPct val="100000"/>
            </a:lnSpc>
            <a:spcBef>
              <a:spcPts val="0"/>
            </a:spcBef>
            <a:spcAft>
              <a:spcPts val="0"/>
            </a:spcAft>
            <a:buClrTx/>
            <a:buSzTx/>
            <a:buFontTx/>
            <a:buNone/>
            <a:tabLst/>
            <a:defRPr/>
          </a:pPr>
          <a:r>
            <a:rPr lang="en-US" sz="1400"/>
            <a:t>print("Test 3 Passed:", np.isclose(round(rets3[0], 2), 1.00))</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0</xdr:colOff>
      <xdr:row>1</xdr:row>
      <xdr:rowOff>0</xdr:rowOff>
    </xdr:from>
    <xdr:to>
      <xdr:col>9</xdr:col>
      <xdr:colOff>76200</xdr:colOff>
      <xdr:row>14</xdr:row>
      <xdr:rowOff>304800</xdr:rowOff>
    </xdr:to>
    <xdr:sp macro="" textlink="">
      <xdr:nvSpPr>
        <xdr:cNvPr id="2" name="TextBox 1">
          <a:extLst>
            <a:ext uri="{FF2B5EF4-FFF2-40B4-BE49-F238E27FC236}">
              <a16:creationId xmlns:a16="http://schemas.microsoft.com/office/drawing/2014/main" id="{A617CF2F-B892-6E4A-A3FF-A156393108AA}"/>
            </a:ext>
          </a:extLst>
        </xdr:cNvPr>
        <xdr:cNvSpPr txBox="1"/>
      </xdr:nvSpPr>
      <xdr:spPr>
        <a:xfrm>
          <a:off x="825500" y="330200"/>
          <a:ext cx="6680200" cy="4597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Displa</a:t>
          </a:r>
          <a:r>
            <a:rPr lang="en-US" sz="1400" baseline="0"/>
            <a:t>y a histogram of returns with a second histogram of theoretical returns overlaid.</a:t>
          </a:r>
          <a:endParaRPr lang="en-US" sz="1400"/>
        </a:p>
        <a:p>
          <a:endParaRPr lang="en-US" sz="1400"/>
        </a:p>
        <a:p>
          <a:endParaRPr lang="en-US" sz="1400"/>
        </a:p>
        <a:p>
          <a:r>
            <a:rPr lang="en-US" sz="1400"/>
            <a:t># You only need to install once</a:t>
          </a:r>
        </a:p>
        <a:p>
          <a:r>
            <a:rPr lang="en-US" sz="1400"/>
            <a:t>install.packages("quantmod")</a:t>
          </a:r>
        </a:p>
        <a:p>
          <a:endParaRPr lang="en-US" sz="1400"/>
        </a:p>
        <a:p>
          <a:r>
            <a:rPr lang="en-US" sz="1400"/>
            <a:t>library(quantmod)</a:t>
          </a:r>
        </a:p>
        <a:p>
          <a:r>
            <a:rPr lang="en-US" sz="1400"/>
            <a:t>x = getSymbols('AAPL',auto.assign = F)[,6]</a:t>
          </a:r>
        </a:p>
        <a:p>
          <a:r>
            <a:rPr lang="en-US" sz="1400"/>
            <a:t>x = as.numeric(x)</a:t>
          </a:r>
        </a:p>
        <a:p>
          <a:endParaRPr lang="en-US" sz="1400">
            <a:solidFill>
              <a:sysClr val="windowText" lastClr="000000"/>
            </a:solidFill>
          </a:endParaRPr>
        </a:p>
        <a:p>
          <a:r>
            <a:rPr lang="en-US" sz="1400">
              <a:solidFill>
                <a:sysClr val="windowText" lastClr="000000"/>
              </a:solidFill>
            </a:rPr>
            <a:t>#</a:t>
          </a:r>
          <a:r>
            <a:rPr lang="en-US" sz="1400" baseline="0">
              <a:solidFill>
                <a:sysClr val="windowText" lastClr="000000"/>
              </a:solidFill>
            </a:rPr>
            <a:t> From previous question</a:t>
          </a:r>
        </a:p>
        <a:p>
          <a:r>
            <a:rPr lang="en-US" sz="1400">
              <a:solidFill>
                <a:sysClr val="windowText" lastClr="000000"/>
              </a:solidFill>
            </a:rPr>
            <a:t>rets1 = getReturns(x,1)</a:t>
          </a:r>
        </a:p>
        <a:p>
          <a:r>
            <a:rPr lang="en-US" sz="1400">
              <a:solidFill>
                <a:sysClr val="windowText" lastClr="000000"/>
              </a:solidFill>
            </a:rPr>
            <a:t>hist(rets1)</a:t>
          </a:r>
        </a:p>
        <a:p>
          <a:endParaRPr lang="en-US" sz="1400">
            <a:solidFill>
              <a:sysClr val="windowText" lastClr="000000"/>
            </a:solidFill>
          </a:endParaRPr>
        </a:p>
        <a:p>
          <a:r>
            <a:rPr lang="en-US" sz="1400">
              <a:solidFill>
                <a:sysClr val="windowText" lastClr="000000"/>
              </a:solidFill>
            </a:rPr>
            <a:t>xmean = mean(rets1)</a:t>
          </a:r>
        </a:p>
        <a:p>
          <a:r>
            <a:rPr lang="en-US" sz="1400">
              <a:solidFill>
                <a:sysClr val="windowText" lastClr="000000"/>
              </a:solidFill>
            </a:rPr>
            <a:t>xsd = sd(rets1)</a:t>
          </a:r>
        </a:p>
        <a:p>
          <a:r>
            <a:rPr lang="en-US" sz="1400">
              <a:solidFill>
                <a:sysClr val="windowText" lastClr="000000"/>
              </a:solidFill>
            </a:rPr>
            <a:t>rsims = rnorm(n,xmean,xsd)</a:t>
          </a:r>
        </a:p>
        <a:p>
          <a:r>
            <a:rPr lang="en-US" sz="1400">
              <a:solidFill>
                <a:sysClr val="windowText" lastClr="000000"/>
              </a:solidFill>
            </a:rPr>
            <a:t>hist(rsims)</a:t>
          </a:r>
        </a:p>
        <a:p>
          <a:endParaRPr lang="en-US" sz="1400">
            <a:solidFill>
              <a:sysClr val="windowText" lastClr="000000"/>
            </a:solidFill>
          </a:endParaRPr>
        </a:p>
        <a:p>
          <a:endParaRPr lang="en-US" sz="1400">
            <a:solidFill>
              <a:sysClr val="windowText" lastClr="000000"/>
            </a:solidFill>
          </a:endParaRPr>
        </a:p>
      </xdr:txBody>
    </xdr:sp>
    <xdr:clientData/>
  </xdr:twoCellAnchor>
  <xdr:twoCellAnchor>
    <xdr:from>
      <xdr:col>0</xdr:col>
      <xdr:colOff>812800</xdr:colOff>
      <xdr:row>16</xdr:row>
      <xdr:rowOff>12700</xdr:rowOff>
    </xdr:from>
    <xdr:to>
      <xdr:col>9</xdr:col>
      <xdr:colOff>63500</xdr:colOff>
      <xdr:row>31</xdr:row>
      <xdr:rowOff>152400</xdr:rowOff>
    </xdr:to>
    <xdr:sp macro="" textlink="">
      <xdr:nvSpPr>
        <xdr:cNvPr id="3" name="TextBox 2">
          <a:extLst>
            <a:ext uri="{FF2B5EF4-FFF2-40B4-BE49-F238E27FC236}">
              <a16:creationId xmlns:a16="http://schemas.microsoft.com/office/drawing/2014/main" id="{075825C4-FF7B-F546-B752-41A1A57F79F9}"/>
            </a:ext>
          </a:extLst>
        </xdr:cNvPr>
        <xdr:cNvSpPr txBox="1"/>
      </xdr:nvSpPr>
      <xdr:spPr>
        <a:xfrm>
          <a:off x="812800" y="5295900"/>
          <a:ext cx="6680200" cy="5092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PlotReturns = function(r){</a:t>
          </a:r>
        </a:p>
        <a:p>
          <a:r>
            <a:rPr lang="en-US" sz="1400"/>
            <a:t>  n = length(r)</a:t>
          </a:r>
        </a:p>
        <a:p>
          <a:r>
            <a:rPr lang="en-US" sz="1400"/>
            <a:t>  xmean = mean(r)</a:t>
          </a:r>
        </a:p>
        <a:p>
          <a:r>
            <a:rPr lang="en-US" sz="1400"/>
            <a:t>  xsd = sd(r)</a:t>
          </a:r>
        </a:p>
        <a:p>
          <a:r>
            <a:rPr lang="en-US" sz="1400"/>
            <a:t>  rsim = rnorm(n,xmean,xsd)</a:t>
          </a:r>
        </a:p>
        <a:p>
          <a:r>
            <a:rPr lang="en-US" sz="1400"/>
            <a:t>  obj_hist = hist(r,breaks = 50)  </a:t>
          </a:r>
        </a:p>
        <a:p>
          <a:r>
            <a:rPr lang="en-US" sz="1400"/>
            <a:t>  hist(rsim,breaks = obj_hist$breaks,add = T,col = 'blue')  </a:t>
          </a:r>
        </a:p>
        <a:p>
          <a:r>
            <a:rPr lang="en-US" sz="1400"/>
            <a:t>  # Get the mean of r using mean()</a:t>
          </a:r>
        </a:p>
        <a:p>
          <a:r>
            <a:rPr lang="en-US" sz="1400"/>
            <a:t>  # Get the standard deviation of r using sd()</a:t>
          </a:r>
        </a:p>
        <a:p>
          <a:r>
            <a:rPr lang="en-US" sz="1400"/>
            <a:t>  # Get the length of r using length()</a:t>
          </a:r>
        </a:p>
        <a:p>
          <a:r>
            <a:rPr lang="en-US" sz="1400"/>
            <a:t>  # Simulate n normal random draws with the mean and sd of r:</a:t>
          </a:r>
        </a:p>
        <a:p>
          <a:r>
            <a:rPr lang="en-US" sz="1400"/>
            <a:t>  rsims = # use rnorm()</a:t>
          </a:r>
        </a:p>
        <a:p>
          <a:r>
            <a:rPr lang="en-US" sz="1400"/>
            <a:t>  # Create a histogram of r using hist:</a:t>
          </a:r>
        </a:p>
        <a:p>
          <a:r>
            <a:rPr lang="en-US" sz="1400"/>
            <a:t>  obj_hist = hist(r,breaks = 50)</a:t>
          </a:r>
        </a:p>
        <a:p>
          <a:r>
            <a:rPr lang="en-US" sz="1400"/>
            <a:t>  # Get the histogram object and use it to identify breaks</a:t>
          </a:r>
        </a:p>
        <a:p>
          <a:r>
            <a:rPr lang="en-US" sz="1400"/>
            <a:t>  breaks = obj_hist$breaks</a:t>
          </a:r>
        </a:p>
        <a:p>
          <a:r>
            <a:rPr lang="en-US" sz="1400"/>
            <a:t>  # Plot the second histogram on top of the first using the these args</a:t>
          </a:r>
        </a:p>
        <a:p>
          <a:r>
            <a:rPr lang="en-US" sz="1400"/>
            <a:t>  # add = TRUE</a:t>
          </a:r>
        </a:p>
        <a:p>
          <a:r>
            <a:rPr lang="en-US" sz="1400"/>
            <a:t>  # breaks = breaks</a:t>
          </a:r>
        </a:p>
        <a:p>
          <a:r>
            <a:rPr lang="en-US" sz="1400"/>
            <a:t>  # col = blue</a:t>
          </a:r>
        </a:p>
        <a:p>
          <a:r>
            <a:rPr lang="en-US" sz="1400"/>
            <a:t>  hist(rsims) #  Add arguments</a:t>
          </a:r>
        </a:p>
        <a:p>
          <a:r>
            <a:rPr lang="en-US" sz="1400"/>
            <a:t>}</a:t>
          </a:r>
        </a:p>
      </xdr:txBody>
    </xdr:sp>
    <xdr:clientData/>
  </xdr:twoCellAnchor>
  <xdr:twoCellAnchor editAs="oneCell">
    <xdr:from>
      <xdr:col>10</xdr:col>
      <xdr:colOff>0</xdr:colOff>
      <xdr:row>0</xdr:row>
      <xdr:rowOff>330199</xdr:rowOff>
    </xdr:from>
    <xdr:to>
      <xdr:col>18</xdr:col>
      <xdr:colOff>406400</xdr:colOff>
      <xdr:row>31</xdr:row>
      <xdr:rowOff>179136</xdr:rowOff>
    </xdr:to>
    <xdr:pic>
      <xdr:nvPicPr>
        <xdr:cNvPr id="4" name="Picture 3">
          <a:extLst>
            <a:ext uri="{FF2B5EF4-FFF2-40B4-BE49-F238E27FC236}">
              <a16:creationId xmlns:a16="http://schemas.microsoft.com/office/drawing/2014/main" id="{D8C5FC40-47B2-6141-828E-3EEB10213EBD}"/>
            </a:ext>
          </a:extLst>
        </xdr:cNvPr>
        <xdr:cNvPicPr>
          <a:picLocks noChangeAspect="1"/>
        </xdr:cNvPicPr>
      </xdr:nvPicPr>
      <xdr:blipFill>
        <a:blip xmlns:r="http://schemas.openxmlformats.org/officeDocument/2006/relationships" r:embed="rId1"/>
        <a:stretch>
          <a:fillRect/>
        </a:stretch>
      </xdr:blipFill>
      <xdr:spPr>
        <a:xfrm>
          <a:off x="8255000" y="330199"/>
          <a:ext cx="7010400" cy="1008513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22</xdr:row>
      <xdr:rowOff>203200</xdr:rowOff>
    </xdr:to>
    <xdr:sp macro="" textlink="">
      <xdr:nvSpPr>
        <xdr:cNvPr id="2" name="TextBox 1">
          <a:extLst>
            <a:ext uri="{FF2B5EF4-FFF2-40B4-BE49-F238E27FC236}">
              <a16:creationId xmlns:a16="http://schemas.microsoft.com/office/drawing/2014/main" id="{A635ADA0-91F6-0845-8758-BCC1813FD36F}"/>
            </a:ext>
          </a:extLst>
        </xdr:cNvPr>
        <xdr:cNvSpPr txBox="1"/>
      </xdr:nvSpPr>
      <xdr:spPr>
        <a:xfrm>
          <a:off x="6667500" y="393700"/>
          <a:ext cx="8496300" cy="707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import numpy as np</a:t>
          </a:r>
        </a:p>
        <a:p>
          <a:r>
            <a:rPr lang="en-US" sz="1400"/>
            <a:t>import matplotlib.pyplot as plt</a:t>
          </a:r>
        </a:p>
        <a:p>
          <a:r>
            <a:rPr lang="en-US" sz="1400"/>
            <a:t>from scipy.stats import norm</a:t>
          </a:r>
        </a:p>
        <a:p>
          <a:endParaRPr lang="en-US" sz="1400"/>
        </a:p>
        <a:p>
          <a:r>
            <a:rPr lang="en-US" sz="1400"/>
            <a:t>def PercentVaR(r, alpha):</a:t>
          </a:r>
        </a:p>
        <a:p>
          <a:r>
            <a:rPr lang="en-US" sz="1400"/>
            <a:t>    # This function returns the left tail value and displays a histogram</a:t>
          </a:r>
        </a:p>
        <a:p>
          <a:r>
            <a:rPr lang="en-US" sz="1400"/>
            <a:t>    # alpha = risk level</a:t>
          </a:r>
        </a:p>
        <a:p>
          <a:r>
            <a:rPr lang="en-US" sz="1400"/>
            <a:t>    # r = a vector of stock returns</a:t>
          </a:r>
        </a:p>
        <a:p>
          <a:r>
            <a:rPr lang="en-US" sz="1400"/>
            <a:t>    # out = positively stated value of r at the 1-alpha percentile</a:t>
          </a:r>
        </a:p>
        <a:p>
          <a:r>
            <a:rPr lang="en-US" sz="1400"/>
            <a:t>    </a:t>
          </a:r>
        </a:p>
        <a:p>
          <a:r>
            <a:rPr lang="en-US" sz="1400"/>
            <a:t>    plt.hist(r, bins=50)</a:t>
          </a:r>
        </a:p>
        <a:p>
          <a:r>
            <a:rPr lang="en-US" sz="1400"/>
            <a:t>    plt.show()</a:t>
          </a:r>
        </a:p>
        <a:p>
          <a:r>
            <a:rPr lang="en-US" sz="1400"/>
            <a:t>    </a:t>
          </a:r>
        </a:p>
        <a:p>
          <a:r>
            <a:rPr lang="en-US" sz="1400"/>
            <a:t>    # Get the lower tail value and return its absolute value</a:t>
          </a:r>
        </a:p>
        <a:p>
          <a:r>
            <a:rPr lang="en-US" sz="1400"/>
            <a:t>    # Placeholder for student work:</a:t>
          </a:r>
        </a:p>
        <a:p>
          <a:r>
            <a:rPr lang="en-US" sz="1400"/>
            <a:t>    out = None  # Placeholder for student work</a:t>
          </a:r>
        </a:p>
        <a:p>
          <a:r>
            <a:rPr lang="en-US" sz="1400"/>
            <a:t>    return out</a:t>
          </a:r>
        </a:p>
        <a:p>
          <a:endParaRPr lang="en-US" sz="1400"/>
        </a:p>
        <a:p>
          <a:r>
            <a:rPr lang="en-US" sz="1400"/>
            <a:t># Tools: percentile</a:t>
          </a:r>
        </a:p>
        <a:p>
          <a:r>
            <a:rPr lang="en-US" sz="1400"/>
            <a:t>returns = np.random.normal(size=10000)</a:t>
          </a:r>
        </a:p>
        <a:p>
          <a:r>
            <a:rPr lang="en-US" sz="1400"/>
            <a:t>percentile_value = np.quantile(returns, 0.9772)</a:t>
          </a:r>
        </a:p>
        <a:p>
          <a:r>
            <a:rPr lang="en-US" sz="1400"/>
            <a:t>print("97.72% Percentile:", percentile_value)</a:t>
          </a:r>
        </a:p>
        <a:p>
          <a:endParaRPr lang="en-US" sz="1400"/>
        </a:p>
        <a:p>
          <a:r>
            <a:rPr lang="en-US" sz="1400"/>
            <a:t># Unit test</a:t>
          </a:r>
        </a:p>
        <a:p>
          <a:r>
            <a:rPr lang="en-US" sz="1400"/>
            <a:t>r = np.random.normal(loc=0.05, scale=0.03, size=1000000)</a:t>
          </a:r>
        </a:p>
        <a:p>
          <a:r>
            <a:rPr lang="en-US" sz="1400"/>
            <a:t>probability2SD = norm.cdf(2)  # 97.72%</a:t>
          </a:r>
        </a:p>
        <a:p>
          <a:endParaRPr lang="en-US" sz="1400"/>
        </a:p>
        <a:p>
          <a:r>
            <a:rPr lang="en-US" sz="1400"/>
            <a:t>myalpha = probability2SD</a:t>
          </a:r>
        </a:p>
        <a:p>
          <a:r>
            <a:rPr lang="en-US" sz="1400"/>
            <a:t>myPercentVaR = PercentVaR(r, myalpha)</a:t>
          </a:r>
        </a:p>
        <a:p>
          <a:r>
            <a:rPr lang="en-US" sz="1400"/>
            <a:t>print("Calculated PercentVaR:", myPercentVaR)</a:t>
          </a:r>
        </a:p>
        <a:p>
          <a:r>
            <a:rPr lang="en-US" sz="1400"/>
            <a:t>print("Test Passed:", np.isclose(round(myPercentVaR, 2), 0.01))</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20</xdr:row>
      <xdr:rowOff>304800</xdr:rowOff>
    </xdr:to>
    <xdr:sp macro="" textlink="">
      <xdr:nvSpPr>
        <xdr:cNvPr id="2" name="TextBox 1">
          <a:extLst>
            <a:ext uri="{FF2B5EF4-FFF2-40B4-BE49-F238E27FC236}">
              <a16:creationId xmlns:a16="http://schemas.microsoft.com/office/drawing/2014/main" id="{3ABCCA93-4A9D-864F-BFE4-5CF67A219B15}"/>
            </a:ext>
          </a:extLst>
        </xdr:cNvPr>
        <xdr:cNvSpPr txBox="1"/>
      </xdr:nvSpPr>
      <xdr:spPr>
        <a:xfrm>
          <a:off x="6667500" y="393700"/>
          <a:ext cx="8496300" cy="6515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import numpy as np</a:t>
          </a:r>
        </a:p>
        <a:p>
          <a:endParaRPr lang="en-US" sz="1400"/>
        </a:p>
        <a:p>
          <a:r>
            <a:rPr lang="en-US" sz="1400"/>
            <a:t>def ES(losses, alpha=None, VaR=None):</a:t>
          </a:r>
        </a:p>
        <a:p>
          <a:r>
            <a:rPr lang="en-US" sz="1400"/>
            <a:t>    # losses = positively stated loss values</a:t>
          </a:r>
        </a:p>
        <a:p>
          <a:r>
            <a:rPr lang="en-US" sz="1400"/>
            <a:t>    # alpha = risk level e.g. 99%</a:t>
          </a:r>
        </a:p>
        <a:p>
          <a:r>
            <a:rPr lang="en-US" sz="1400"/>
            <a:t>    # VaR = either a dollar value or a percent</a:t>
          </a:r>
        </a:p>
        <a:p>
          <a:r>
            <a:rPr lang="en-US" sz="1400"/>
            <a:t>    </a:t>
          </a:r>
        </a:p>
        <a:p>
          <a:r>
            <a:rPr lang="en-US" sz="1400"/>
            <a:t>    # Calculate Expected Shortfall based on the given parameters</a:t>
          </a:r>
        </a:p>
        <a:p>
          <a:r>
            <a:rPr lang="en-US" sz="1400"/>
            <a:t>    if VaR is not None:</a:t>
          </a:r>
        </a:p>
        <a:p>
          <a:r>
            <a:rPr lang="en-US" sz="1400"/>
            <a:t>        # Use the provided VaR to calculate Expected Shortfall</a:t>
          </a:r>
        </a:p>
        <a:p>
          <a:r>
            <a:rPr lang="en-US" sz="1400"/>
            <a:t>        # Placeholder for student work: calculate the average of all losses greater than VaR</a:t>
          </a:r>
        </a:p>
        <a:p>
          <a:r>
            <a:rPr lang="en-US" sz="1400"/>
            <a:t>        out = None  # Placeholder for student work</a:t>
          </a:r>
        </a:p>
        <a:p>
          <a:r>
            <a:rPr lang="en-US" sz="1400"/>
            <a:t>    else:</a:t>
          </a:r>
        </a:p>
        <a:p>
          <a:r>
            <a:rPr lang="en-US" sz="1400"/>
            <a:t>        # Calculate VaR at the given alpha percentile if VaR is not provided</a:t>
          </a:r>
        </a:p>
        <a:p>
          <a:r>
            <a:rPr lang="en-US" sz="1400"/>
            <a:t>        VaR = np.percentile(losses, 100 * (1 - alpha))</a:t>
          </a:r>
        </a:p>
        <a:p>
          <a:r>
            <a:rPr lang="en-US" sz="1400"/>
            <a:t>        # Then calculate Expected Shortfall as the average of losses exceeding this VaR</a:t>
          </a:r>
        </a:p>
        <a:p>
          <a:r>
            <a:rPr lang="en-US" sz="1400"/>
            <a:t>        out = losses[losses &gt; VaR].mean()</a:t>
          </a:r>
        </a:p>
        <a:p>
          <a:r>
            <a:rPr lang="en-US" sz="1400"/>
            <a:t>    </a:t>
          </a:r>
        </a:p>
        <a:p>
          <a:r>
            <a:rPr lang="en-US" sz="1400"/>
            <a:t>    return out</a:t>
          </a:r>
        </a:p>
        <a:p>
          <a:endParaRPr lang="en-US" sz="1400"/>
        </a:p>
        <a:p>
          <a:r>
            <a:rPr lang="en-US" sz="1400"/>
            <a:t># Unit tests</a:t>
          </a:r>
        </a:p>
        <a:p>
          <a:r>
            <a:rPr lang="en-US" sz="1400"/>
            <a:t>np.random.seed(42)  # For reproducibility</a:t>
          </a:r>
        </a:p>
        <a:p>
          <a:r>
            <a:rPr lang="en-US" sz="1400"/>
            <a:t>u = np.random.uniform(0, 100, 100000)</a:t>
          </a:r>
        </a:p>
        <a:p>
          <a:endParaRPr lang="en-US" sz="1400"/>
        </a:p>
        <a:p>
          <a:r>
            <a:rPr lang="en-US" sz="1400"/>
            <a:t># Test Expected Shortfall calculation with alpha</a:t>
          </a:r>
        </a:p>
        <a:p>
          <a:r>
            <a:rPr lang="en-US" sz="1400"/>
            <a:t>es_alpha = ES(losses=u, alpha=0.8)</a:t>
          </a:r>
        </a:p>
        <a:p>
          <a:r>
            <a:rPr lang="en-US" sz="1400"/>
            <a:t>print("Expected Shortfall (alpha=0.8):", round(es_alpha, 0))</a:t>
          </a:r>
        </a:p>
        <a:p>
          <a:endParaRPr lang="en-US" sz="1400"/>
        </a:p>
        <a:p>
          <a:r>
            <a:rPr lang="en-US" sz="1400"/>
            <a:t># Test Expected Shortfall calculation with given VaR</a:t>
          </a:r>
        </a:p>
        <a:p>
          <a:r>
            <a:rPr lang="en-US" sz="1400"/>
            <a:t>es_var = ES(losses=u, VaR=80)</a:t>
          </a:r>
        </a:p>
        <a:p>
          <a:r>
            <a:rPr lang="en-US" sz="1400"/>
            <a:t>print("Expected Shortfall (VaR=80):", round(es_var, 0))</a:t>
          </a:r>
        </a:p>
        <a:p>
          <a:endParaRPr lang="en-US" sz="1400"/>
        </a:p>
        <a:p>
          <a:r>
            <a:rPr lang="en-US" sz="1400"/>
            <a:t># Output should match these values if the implementation is correct</a:t>
          </a:r>
        </a:p>
        <a:p>
          <a:r>
            <a:rPr lang="en-US" sz="1400"/>
            <a:t>print("Test Passed (alpha):", np.isclose(round(es_alpha, 0), 90))</a:t>
          </a:r>
        </a:p>
        <a:p>
          <a:r>
            <a:rPr lang="en-US" sz="1400"/>
            <a:t>print("Test Passed (VaR):", np.isclose(round(es_var, 0), 90))</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25400</xdr:colOff>
      <xdr:row>3</xdr:row>
      <xdr:rowOff>12700</xdr:rowOff>
    </xdr:from>
    <xdr:to>
      <xdr:col>5</xdr:col>
      <xdr:colOff>25400</xdr:colOff>
      <xdr:row>24</xdr:row>
      <xdr:rowOff>330200</xdr:rowOff>
    </xdr:to>
    <xdr:sp macro="" textlink="">
      <xdr:nvSpPr>
        <xdr:cNvPr id="2" name="TextBox 1">
          <a:extLst>
            <a:ext uri="{FF2B5EF4-FFF2-40B4-BE49-F238E27FC236}">
              <a16:creationId xmlns:a16="http://schemas.microsoft.com/office/drawing/2014/main" id="{D7040E06-30EF-9448-8C76-91D428D897C4}"/>
            </a:ext>
          </a:extLst>
        </xdr:cNvPr>
        <xdr:cNvSpPr txBox="1"/>
      </xdr:nvSpPr>
      <xdr:spPr>
        <a:xfrm>
          <a:off x="850900" y="622300"/>
          <a:ext cx="3302000" cy="445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CREATE TABLE IF NOT EXISTS employee_tbl1(</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employee_id TEXT PRIMARY KEY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first_name TEXT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reports_to_id TEXT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t>
          </a:r>
          <a:br>
            <a:rPr lang="en-US" sz="1100" b="0" i="0">
              <a:solidFill>
                <a:schemeClr val="dk1"/>
              </a:solidFill>
              <a:effectLst/>
              <a:latin typeface="+mn-lt"/>
              <a:ea typeface="+mn-ea"/>
              <a:cs typeface="+mn-cs"/>
            </a:rPr>
          </a:b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INSERT INTO employee_tbl1(employee_id,first_name,reports_to_id)</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VALUES</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('10432','Ally','13237'),</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('33219','Barbara','13237'),</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('43218','Charline','43218'),</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('13237','Diane','43218')</a:t>
          </a:r>
        </a:p>
        <a:p>
          <a:r>
            <a:rPr lang="en-US" sz="1100" b="0" i="0">
              <a:solidFill>
                <a:schemeClr val="dk1"/>
              </a:solidFill>
              <a:effectLst/>
              <a:latin typeface="+mn-lt"/>
              <a:ea typeface="+mn-ea"/>
              <a:cs typeface="+mn-cs"/>
            </a:rPr>
            <a:t>CREATE TABLE IF NOT EXISTS employee_tbl2(</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employee_id TEXT PRIMARY KEY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first_name TEXT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reports_to_id TEXT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t>
          </a:r>
        </a:p>
        <a:p>
          <a:r>
            <a:rPr lang="en-US" sz="1100" b="0" i="0">
              <a:solidFill>
                <a:schemeClr val="dk1"/>
              </a:solidFill>
              <a:effectLst/>
              <a:latin typeface="+mn-lt"/>
              <a:ea typeface="+mn-ea"/>
              <a:cs typeface="+mn-cs"/>
            </a:rPr>
            <a:t>INSERT INTO employee_tbl2(employee_id,first_name,reports_to_id)</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VALUES</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('10432','Ally','13237'),</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('33219','Barbara','13237'),</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('43218','Charline','43218'),</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('13237','Diane','43218')</a:t>
          </a:r>
        </a:p>
        <a:p>
          <a:r>
            <a:rPr lang="en-US" sz="1100" b="0" i="0">
              <a:solidFill>
                <a:schemeClr val="dk1"/>
              </a:solidFill>
              <a:effectLst/>
              <a:latin typeface="+mn-lt"/>
              <a:ea typeface="+mn-ea"/>
              <a:cs typeface="+mn-cs"/>
            </a:rPr>
            <a:t>-- Get first name of manager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select employee_tbl1.first_name, employee_tbl2.first_name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from employee_tbl1</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LEFT JOIN employee_tbl2</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on employee_tbl1.reports_to_id = employee_tbl2.employee_id</a:t>
          </a:r>
        </a:p>
        <a:p>
          <a:r>
            <a:rPr lang="en-US" sz="1100" b="0" i="0">
              <a:solidFill>
                <a:schemeClr val="dk1"/>
              </a:solidFill>
              <a:effectLst/>
              <a:latin typeface="+mn-lt"/>
              <a:ea typeface="+mn-ea"/>
              <a:cs typeface="+mn-cs"/>
            </a:rPr>
            <a:t>-- Get first name of manager w Alias</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select e.first_name, m.first_name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from employee_tbl1 as 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LEFT JOIN employee_tbl2 as m</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on e.reports_to_id = m.employee_id</a:t>
          </a:r>
        </a:p>
        <a:p>
          <a:r>
            <a:rPr lang="en-US" sz="1100" b="0" i="0">
              <a:solidFill>
                <a:schemeClr val="dk1"/>
              </a:solidFill>
              <a:effectLst/>
              <a:latin typeface="+mn-lt"/>
              <a:ea typeface="+mn-ea"/>
              <a:cs typeface="+mn-cs"/>
            </a:rPr>
            <a:t>-- Get first name of manager w self join</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select e.first_name, m.first_name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from employee_tbl1 as 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LEFT JOIN employee_tbl1 as m</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on e.reports_to_id = m.employee_id</a:t>
          </a:r>
        </a:p>
        <a:p>
          <a:endParaRPr lang="en-US" sz="1100"/>
        </a:p>
      </xdr:txBody>
    </xdr:sp>
    <xdr:clientData/>
  </xdr:twoCellAnchor>
  <xdr:twoCellAnchor>
    <xdr:from>
      <xdr:col>6</xdr:col>
      <xdr:colOff>0</xdr:colOff>
      <xdr:row>3</xdr:row>
      <xdr:rowOff>0</xdr:rowOff>
    </xdr:from>
    <xdr:to>
      <xdr:col>10</xdr:col>
      <xdr:colOff>0</xdr:colOff>
      <xdr:row>13</xdr:row>
      <xdr:rowOff>228600</xdr:rowOff>
    </xdr:to>
    <xdr:sp macro="" textlink="">
      <xdr:nvSpPr>
        <xdr:cNvPr id="3" name="TextBox 2">
          <a:extLst>
            <a:ext uri="{FF2B5EF4-FFF2-40B4-BE49-F238E27FC236}">
              <a16:creationId xmlns:a16="http://schemas.microsoft.com/office/drawing/2014/main" id="{C921DE12-2CF5-D449-9939-4F2C0CCDED6D}"/>
            </a:ext>
          </a:extLst>
        </xdr:cNvPr>
        <xdr:cNvSpPr txBox="1"/>
      </xdr:nvSpPr>
      <xdr:spPr>
        <a:xfrm>
          <a:off x="4953000" y="609600"/>
          <a:ext cx="3302000" cy="223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Homework</a:t>
          </a:r>
          <a:br>
            <a:rPr lang="en-US"/>
          </a:br>
          <a:r>
            <a:rPr lang="en-US" sz="1100" b="0" i="0">
              <a:solidFill>
                <a:schemeClr val="dk1"/>
              </a:solidFill>
              <a:effectLst/>
              <a:latin typeface="+mn-lt"/>
              <a:ea typeface="+mn-ea"/>
              <a:cs typeface="+mn-cs"/>
            </a:rPr>
            <a:t>Given the data below,</a:t>
          </a:r>
          <a:br>
            <a:rPr lang="en-US"/>
          </a:br>
          <a:r>
            <a:rPr lang="en-US" sz="1100" b="0" i="0">
              <a:solidFill>
                <a:schemeClr val="dk1"/>
              </a:solidFill>
              <a:effectLst/>
              <a:latin typeface="+mn-lt"/>
              <a:ea typeface="+mn-ea"/>
              <a:cs typeface="+mn-cs"/>
            </a:rPr>
            <a:t>Use a self join to show all pairs of people with the same job.</a:t>
          </a:r>
          <a:br>
            <a:rPr lang="en-US"/>
          </a:br>
          <a:r>
            <a:rPr lang="en-US" sz="1100" b="0" i="0">
              <a:solidFill>
                <a:schemeClr val="dk1"/>
              </a:solidFill>
              <a:effectLst/>
              <a:latin typeface="+mn-lt"/>
              <a:ea typeface="+mn-ea"/>
              <a:cs typeface="+mn-cs"/>
            </a:rPr>
            <a:t>Save the work in a sql file named self_join.sql</a:t>
          </a:r>
        </a:p>
        <a:p>
          <a:endParaRPr lang="en-US" sz="1100"/>
        </a:p>
      </xdr:txBody>
    </xdr:sp>
    <xdr:clientData/>
  </xdr:twoCellAnchor>
  <xdr:twoCellAnchor>
    <xdr:from>
      <xdr:col>11</xdr:col>
      <xdr:colOff>0</xdr:colOff>
      <xdr:row>3</xdr:row>
      <xdr:rowOff>0</xdr:rowOff>
    </xdr:from>
    <xdr:to>
      <xdr:col>15</xdr:col>
      <xdr:colOff>0</xdr:colOff>
      <xdr:row>13</xdr:row>
      <xdr:rowOff>228600</xdr:rowOff>
    </xdr:to>
    <xdr:sp macro="" textlink="">
      <xdr:nvSpPr>
        <xdr:cNvPr id="4" name="TextBox 3">
          <a:extLst>
            <a:ext uri="{FF2B5EF4-FFF2-40B4-BE49-F238E27FC236}">
              <a16:creationId xmlns:a16="http://schemas.microsoft.com/office/drawing/2014/main" id="{88FB7590-84C4-9845-9581-926224E1D9B2}"/>
            </a:ext>
          </a:extLst>
        </xdr:cNvPr>
        <xdr:cNvSpPr txBox="1"/>
      </xdr:nvSpPr>
      <xdr:spPr>
        <a:xfrm>
          <a:off x="9080500" y="609600"/>
          <a:ext cx="3302000" cy="223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 People Table</a:t>
          </a:r>
        </a:p>
        <a:p>
          <a:r>
            <a:rPr lang="en-US" sz="1100" b="0" i="0">
              <a:solidFill>
                <a:schemeClr val="dk1"/>
              </a:solidFill>
              <a:effectLst/>
              <a:latin typeface="+mn-lt"/>
              <a:ea typeface="+mn-ea"/>
              <a:cs typeface="+mn-cs"/>
            </a:rPr>
            <a:t>CREATE TABLE IF NOT EXISTS people(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Id INT PRIMARY KEY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Name TEXT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Age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Job TEXT NOT NULL)</a:t>
          </a:r>
          <a:br>
            <a:rPr lang="en-US" sz="1100" b="0" i="0">
              <a:solidFill>
                <a:schemeClr val="dk1"/>
              </a:solidFill>
              <a:effectLst/>
              <a:latin typeface="+mn-lt"/>
              <a:ea typeface="+mn-ea"/>
              <a:cs typeface="+mn-cs"/>
            </a:rPr>
          </a:b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INSERT INTO people(Id,Name,Age,Job)</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VALUES</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(1,'Alan',11,'Unemployed'),</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(2,'Bob',22,'Gamer'),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(3,'Chuck',33,'Farmer'),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(4,'Dave',44,'Painter'),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(5,'Ed',55,'Writer'),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(6,'Fred',66,'Writer'),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(7,'Greg',77,'Writer'),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(8,'Hank',88,'Retired'),</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(9,'Ike',99,'Retired')</a:t>
          </a:r>
        </a:p>
        <a:p>
          <a:endParaRPr 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9</xdr:col>
      <xdr:colOff>508000</xdr:colOff>
      <xdr:row>4</xdr:row>
      <xdr:rowOff>114300</xdr:rowOff>
    </xdr:from>
    <xdr:to>
      <xdr:col>17</xdr:col>
      <xdr:colOff>190500</xdr:colOff>
      <xdr:row>42</xdr:row>
      <xdr:rowOff>50800</xdr:rowOff>
    </xdr:to>
    <xdr:sp macro="" textlink="">
      <xdr:nvSpPr>
        <xdr:cNvPr id="3" name="TextBox 2">
          <a:extLst>
            <a:ext uri="{FF2B5EF4-FFF2-40B4-BE49-F238E27FC236}">
              <a16:creationId xmlns:a16="http://schemas.microsoft.com/office/drawing/2014/main" id="{DD8035B7-464D-3046-982C-712C7F22D284}"/>
            </a:ext>
          </a:extLst>
        </xdr:cNvPr>
        <xdr:cNvSpPr txBox="1"/>
      </xdr:nvSpPr>
      <xdr:spPr>
        <a:xfrm>
          <a:off x="8851900" y="927100"/>
          <a:ext cx="7302500" cy="7785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prices_df &lt;- read_excel("C4RM_Class5.xlsx",</a:t>
          </a:r>
        </a:p>
        <a:p>
          <a:r>
            <a:rPr lang="en-US" sz="1400"/>
            <a:t>sheet = "qPVariance", range = "D11:H23",</a:t>
          </a:r>
        </a:p>
        <a:p>
          <a:r>
            <a:rPr lang="en-US" sz="1400"/>
            <a:t>col_names = FALSE)</a:t>
          </a:r>
        </a:p>
        <a:p>
          <a:endParaRPr lang="en-US" sz="1400"/>
        </a:p>
        <a:p>
          <a:r>
            <a:rPr lang="en-US" sz="1400"/>
            <a:t>weights_df &lt;- read_excel("C4RM_Class5.xlsx", </a:t>
          </a:r>
        </a:p>
        <a:p>
          <a:r>
            <a:rPr lang="en-US" sz="1400"/>
            <a:t>                sheet = "qPVariance",range = "C55:C59",</a:t>
          </a:r>
        </a:p>
        <a:p>
          <a:r>
            <a:rPr lang="en-US" sz="1400"/>
            <a:t>                col_names = FALSE)</a:t>
          </a:r>
        </a:p>
        <a:p>
          <a:endParaRPr lang="en-US" sz="1400"/>
        </a:p>
        <a:p>
          <a:r>
            <a:rPr lang="en-US" sz="1400"/>
            <a:t>Follow These Steps</a:t>
          </a:r>
          <a:r>
            <a:rPr lang="en-US" sz="1400" baseline="0"/>
            <a:t> to make the function getPortfolioVol</a:t>
          </a:r>
          <a:endParaRPr lang="en-US" sz="1400"/>
        </a:p>
        <a:p>
          <a:r>
            <a:rPr lang="en-US" sz="1400"/>
            <a:t>Read in the price histories</a:t>
          </a:r>
          <a:r>
            <a:rPr lang="en-US" sz="1400" baseline="0"/>
            <a:t> and portfolio weights using the code above.</a:t>
          </a:r>
          <a:endParaRPr lang="en-US" sz="1400"/>
        </a:p>
        <a:p>
          <a:r>
            <a:rPr lang="en-US" sz="1400">
              <a:solidFill>
                <a:srgbClr val="FF0000"/>
              </a:solidFill>
            </a:rPr>
            <a:t>Transform</a:t>
          </a:r>
          <a:r>
            <a:rPr lang="en-US" sz="1400" baseline="0">
              <a:solidFill>
                <a:srgbClr val="FF0000"/>
              </a:solidFill>
            </a:rPr>
            <a:t> the those data object into matrices using as.matrix()</a:t>
          </a:r>
          <a:endParaRPr lang="en-US" sz="1400">
            <a:solidFill>
              <a:srgbClr val="FF0000"/>
            </a:solidFill>
          </a:endParaRPr>
        </a:p>
        <a:p>
          <a:r>
            <a:rPr lang="en-US" sz="1400" baseline="0"/>
            <a:t>Calculate the covariance matrix of the returns using the cov() function.</a:t>
          </a:r>
        </a:p>
        <a:p>
          <a:r>
            <a:rPr lang="en-US" sz="1400" baseline="0"/>
            <a:t>Use matrix multiplication for these steps:</a:t>
          </a:r>
        </a:p>
        <a:p>
          <a:r>
            <a:rPr lang="en-US" sz="1400" baseline="0"/>
            <a:t>- Left multiply the covariance matrix by the vector of dollar values.</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 Right multiply the result matrix by the vector of dollar values.</a:t>
          </a:r>
        </a:p>
        <a:p>
          <a:r>
            <a:rPr lang="en-US" sz="1400" baseline="0"/>
            <a:t>The resulting point value is the variance.</a:t>
          </a:r>
        </a:p>
        <a:p>
          <a:r>
            <a:rPr lang="en-US" sz="1400" baseline="0"/>
            <a:t>Take the square root of the variance to return the portfolio volatility.</a:t>
          </a:r>
        </a:p>
        <a:p>
          <a:endParaRPr lang="en-US" sz="1400" baseline="0"/>
        </a:p>
        <a:p>
          <a:endParaRPr lang="en-US" sz="1400" baseline="0"/>
        </a:p>
        <a:p>
          <a:endParaRPr lang="en-US" sz="1400" baseline="0"/>
        </a:p>
        <a:p>
          <a:r>
            <a:rPr lang="en-US" sz="1400" baseline="0"/>
            <a:t>getPortfolioVol = function(prices,weights){</a:t>
          </a:r>
        </a:p>
        <a:p>
          <a:r>
            <a:rPr lang="en-US" sz="1400" baseline="0"/>
            <a:t>  R = 1 # returns from price history</a:t>
          </a:r>
        </a:p>
        <a:p>
          <a:r>
            <a:rPr lang="en-US" sz="1400" baseline="0"/>
            <a:t>  covmat = 2 # covariance matrix of R</a:t>
          </a:r>
        </a:p>
        <a:p>
          <a:r>
            <a:rPr lang="en-US" sz="1400" baseline="0"/>
            <a:t>  pVariance = 3 # matrix calcs to get portfolio variance</a:t>
          </a:r>
        </a:p>
        <a:p>
          <a:r>
            <a:rPr lang="en-US" sz="1400" baseline="0"/>
            <a:t>  pvol = 4 # sqrt(pVariance)</a:t>
          </a:r>
        </a:p>
        <a:p>
          <a:r>
            <a:rPr lang="en-US" sz="1400" baseline="0"/>
            <a:t>  pvol = 5 # as.numeric(pvol)</a:t>
          </a:r>
        </a:p>
        <a:p>
          <a:r>
            <a:rPr lang="en-US" sz="1400" baseline="0"/>
            <a:t>  return(pvol)</a:t>
          </a:r>
        </a:p>
        <a:p>
          <a:r>
            <a:rPr lang="en-US" sz="1400" baseline="0"/>
            <a:t>}</a:t>
          </a:r>
        </a:p>
        <a:p>
          <a:endParaRPr lang="en-US" sz="1400" baseline="0"/>
        </a:p>
        <a:p>
          <a:r>
            <a:rPr lang="en-US" sz="1400" baseline="0"/>
            <a:t>Unit test</a:t>
          </a:r>
        </a:p>
        <a:p>
          <a:endParaRPr lang="en-US" sz="1400" baseline="0"/>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x = getPortfolioVol(prices,weights)</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round(x, 4) = 0.0696</a:t>
          </a:r>
        </a:p>
        <a:p>
          <a:endParaRPr lang="en-US" sz="1400" baseline="0"/>
        </a:p>
        <a:p>
          <a:endParaRPr lang="en-US" sz="14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avid/Downloads/New%20-%20Spreadsheets%20-%20Lecture+Inclass%20prj%20XLS/RegressionAnalysisUpdat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david/Google%20Drive/iQRM/ClassFiles/iQRM_Class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mgdin/2020/ColumbiaU/Review%20of%20Curriculum/Old%20-%20Spreadsheets%20-%20Lecture+Inclass%20prj%20XLS/Copy%20of%20iQRM_Class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Users/djr2132/Downloads/Class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davidromoff/Google%20Drive/FRM/ClassSet/Class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Users/davidromoff/Google%20Drive/FRM/Fall17/FRMClass11.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davidromoff/Google%20Drive/FRM/ClassSet/HW_Temp.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davidromoff/Google%20Drive/FRM/Fall17/FRMClass4.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C:/Users/davidromoff/Google%20Drive/ERMM/ERMM_Fall17/ERMM_Spring17/Class4/LinearAlgrebra.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david/Downloads/C4RM_Class1.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Users/djr2132/Downloads/VaR.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davidromoff/Google%20Drive/FRM/Fall17/FRMClass3.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Users/davidromoff/Google%20Drive/FRM/Fall17/Subjects/Distributions.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david/Google%20Drive/iQRM/ClassFiles/iQRM_Class6.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david/Downloads/LinearAlgrebraTemp.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C:/Users/david/Google%20Drive/iQRM/SubjectFiles/Probability_IQRM.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davidromoff/Google%20Drive/FRM/ClassSet/FixedIncome.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davidromoff/Google%20Drive/FRM/Class/FRM_Class5/FRM_2_Credit_1.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Users/davidromoff/Google%20Drive/FRM/Class/FRM_Class5/FRM_2_Credit_1.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david/Google%20Drive/FRM/ClassFiles/FRMClass10.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david/Google%20Drive/iQRM/Old/iQRM_Class3_Worked.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david/Downloads/iQRMClass9_Question_AVPlo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rminology"/>
      <sheetName val="NormalEquations"/>
      <sheetName val="ExcelOutput"/>
      <sheetName val="DegreesOfFreedom"/>
      <sheetName val="QualityOfFit"/>
      <sheetName val="RSquareAdj"/>
      <sheetName val="FTest"/>
      <sheetName val="OrdinaryLeastSquares"/>
      <sheetName val="MaximumLikelihood"/>
    </sheetNames>
    <sheetDataSet>
      <sheetData sheetId="0" refreshError="1"/>
      <sheetData sheetId="1" refreshError="1"/>
      <sheetData sheetId="2">
        <row r="1">
          <cell r="C1">
            <v>-2</v>
          </cell>
        </row>
      </sheetData>
      <sheetData sheetId="3" refreshError="1"/>
      <sheetData sheetId="4">
        <row r="1">
          <cell r="C1">
            <v>-2</v>
          </cell>
        </row>
      </sheetData>
      <sheetData sheetId="5">
        <row r="6">
          <cell r="C6">
            <v>0.8</v>
          </cell>
        </row>
        <row r="7">
          <cell r="C7">
            <v>0.19999999999999996</v>
          </cell>
        </row>
        <row r="10">
          <cell r="C10">
            <v>1.0555555555555556</v>
          </cell>
        </row>
        <row r="11">
          <cell r="C11">
            <v>0.21111111111111108</v>
          </cell>
        </row>
      </sheetData>
      <sheetData sheetId="6" refreshError="1"/>
      <sheetData sheetId="7">
        <row r="3">
          <cell r="E3">
            <v>20</v>
          </cell>
        </row>
      </sheetData>
      <sheetData sheetId="8">
        <row r="3">
          <cell r="C3">
            <v>0.2888819048927293</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day"/>
      <sheetName val="TMat1"/>
      <sheetName val="TMat2"/>
      <sheetName val="TMat3"/>
      <sheetName val="Binomial"/>
      <sheetName val="Normal"/>
      <sheetName val="NextClass1_MeanVar"/>
      <sheetName val="NextClass2_CovCorr"/>
      <sheetName val="NextClass3_SkewKurt"/>
      <sheetName val="NextClass4_Videos"/>
      <sheetName val="PreWork4NextClass"/>
      <sheetName val="ClassWork"/>
      <sheetName val="1_Vote"/>
      <sheetName val="2_TMatrix"/>
      <sheetName val="3_TMatrix2"/>
      <sheetName val="4_ConditionalProbability"/>
      <sheetName val="5_DenomSwitch"/>
      <sheetName val="6_Normal"/>
      <sheetName val="7_Backtest"/>
      <sheetName val="8_LifeAnnuity"/>
      <sheetName val="FinalExamReview"/>
      <sheetName val="ClassPolicy"/>
      <sheetName val="Programming"/>
      <sheetName val="Programming_Data"/>
      <sheetName val="Programming_Answer_P"/>
    </sheetNames>
    <sheetDataSet>
      <sheetData sheetId="0" refreshError="1"/>
      <sheetData sheetId="1" refreshError="1"/>
      <sheetData sheetId="2" refreshError="1"/>
      <sheetData sheetId="3" refreshError="1"/>
      <sheetData sheetId="4">
        <row r="12">
          <cell r="C12">
            <v>10</v>
          </cell>
        </row>
        <row r="13">
          <cell r="C13">
            <v>0.02</v>
          </cell>
        </row>
        <row r="14">
          <cell r="C14">
            <v>3</v>
          </cell>
        </row>
      </sheetData>
      <sheetData sheetId="5" refreshError="1"/>
      <sheetData sheetId="6">
        <row r="24">
          <cell r="E24">
            <v>-2.0344842309874376</v>
          </cell>
        </row>
        <row r="25">
          <cell r="E25">
            <v>2.6710696453581235</v>
          </cell>
        </row>
        <row r="26">
          <cell r="E26">
            <v>4.7055538763455615</v>
          </cell>
        </row>
        <row r="30">
          <cell r="C30">
            <v>0.47283563207088219</v>
          </cell>
        </row>
        <row r="31">
          <cell r="C31">
            <v>0.45767178102260736</v>
          </cell>
        </row>
        <row r="32">
          <cell r="C32">
            <v>0.42492062610286929</v>
          </cell>
        </row>
        <row r="33">
          <cell r="C33">
            <v>0.59889153009821006</v>
          </cell>
        </row>
        <row r="34">
          <cell r="C34">
            <v>-0.53177593704778414</v>
          </cell>
        </row>
        <row r="35">
          <cell r="C35">
            <v>-1.0923730126346645</v>
          </cell>
        </row>
        <row r="36">
          <cell r="C36">
            <v>-1.5032931355800621</v>
          </cell>
        </row>
        <row r="37">
          <cell r="C37">
            <v>1.5847145107069514</v>
          </cell>
        </row>
        <row r="38">
          <cell r="C38">
            <v>-1.0653967582348218</v>
          </cell>
        </row>
        <row r="39">
          <cell r="C39">
            <v>-0.41124559773468478</v>
          </cell>
        </row>
        <row r="40">
          <cell r="C40">
            <v>-3.1141255841770681E-2</v>
          </cell>
        </row>
        <row r="41">
          <cell r="C41">
            <v>1.2468143389598696</v>
          </cell>
        </row>
        <row r="42">
          <cell r="C42">
            <v>0.13044182619797937</v>
          </cell>
        </row>
        <row r="43">
          <cell r="C43">
            <v>0.59193078372161201</v>
          </cell>
        </row>
        <row r="44">
          <cell r="C44">
            <v>0.82333603760006313</v>
          </cell>
        </row>
        <row r="45">
          <cell r="C45">
            <v>0.65275066245239</v>
          </cell>
        </row>
        <row r="46">
          <cell r="C46">
            <v>-1.3299123879368187</v>
          </cell>
        </row>
        <row r="47">
          <cell r="C47">
            <v>1.8144389682637543</v>
          </cell>
        </row>
        <row r="48">
          <cell r="C48">
            <v>0.18357809747018158</v>
          </cell>
        </row>
        <row r="49">
          <cell r="C49">
            <v>1.3548288082437756</v>
          </cell>
        </row>
        <row r="50">
          <cell r="C50">
            <v>0.96000378303928868</v>
          </cell>
        </row>
        <row r="51">
          <cell r="C51">
            <v>-0.75251590001080337</v>
          </cell>
        </row>
        <row r="52">
          <cell r="C52">
            <v>-0.54280595514466867</v>
          </cell>
        </row>
        <row r="53">
          <cell r="C53">
            <v>1.4450781934897143</v>
          </cell>
        </row>
        <row r="54">
          <cell r="C54">
            <v>-1.3103661952828956</v>
          </cell>
        </row>
        <row r="55">
          <cell r="C55">
            <v>0.86453510799169753</v>
          </cell>
        </row>
        <row r="56">
          <cell r="C56">
            <v>0.54063492010443293</v>
          </cell>
        </row>
        <row r="57">
          <cell r="C57">
            <v>-1.1926173327716567</v>
          </cell>
        </row>
        <row r="58">
          <cell r="C58">
            <v>-2.0344842309874376</v>
          </cell>
        </row>
        <row r="59">
          <cell r="C59">
            <v>1.7299667033107016</v>
          </cell>
        </row>
        <row r="60">
          <cell r="C60">
            <v>1.5877550893721093</v>
          </cell>
        </row>
        <row r="61">
          <cell r="C61">
            <v>0.65950770253534019</v>
          </cell>
        </row>
        <row r="62">
          <cell r="C62">
            <v>0.97540989122619604</v>
          </cell>
        </row>
        <row r="63">
          <cell r="C63">
            <v>0.36092288473141043</v>
          </cell>
        </row>
        <row r="64">
          <cell r="C64">
            <v>1.8562365796243729</v>
          </cell>
        </row>
        <row r="65">
          <cell r="C65">
            <v>-0.20913258218132988</v>
          </cell>
        </row>
        <row r="66">
          <cell r="C66">
            <v>-0.43135032447355126</v>
          </cell>
        </row>
        <row r="67">
          <cell r="C67">
            <v>-0.50537849528565904</v>
          </cell>
        </row>
        <row r="68">
          <cell r="C68">
            <v>1.2005463935897949</v>
          </cell>
        </row>
        <row r="69">
          <cell r="C69">
            <v>-0.95292427154916037</v>
          </cell>
        </row>
        <row r="70">
          <cell r="C70">
            <v>-1.489300177748593</v>
          </cell>
        </row>
        <row r="71">
          <cell r="C71">
            <v>1.3569249544412405</v>
          </cell>
        </row>
        <row r="72">
          <cell r="C72">
            <v>-3.4339261951630076E-2</v>
          </cell>
        </row>
        <row r="73">
          <cell r="C73">
            <v>0.47242793486658613</v>
          </cell>
        </row>
        <row r="74">
          <cell r="C74">
            <v>-0.20616730719777968</v>
          </cell>
        </row>
        <row r="75">
          <cell r="C75">
            <v>-0.1241253327308736</v>
          </cell>
        </row>
        <row r="76">
          <cell r="C76">
            <v>-0.15797703340739311</v>
          </cell>
        </row>
        <row r="77">
          <cell r="C77">
            <v>0.7834064814089936</v>
          </cell>
        </row>
        <row r="78">
          <cell r="C78">
            <v>-0.31403473645401986</v>
          </cell>
        </row>
        <row r="79">
          <cell r="C79">
            <v>-1.0892091579210856</v>
          </cell>
        </row>
        <row r="80">
          <cell r="C80">
            <v>-0.14229621061692244</v>
          </cell>
        </row>
        <row r="81">
          <cell r="C81">
            <v>-0.95498011758643009</v>
          </cell>
        </row>
        <row r="82">
          <cell r="C82">
            <v>2.4325997984353718</v>
          </cell>
        </row>
        <row r="83">
          <cell r="C83">
            <v>-0.24005877903367401</v>
          </cell>
        </row>
        <row r="84">
          <cell r="C84">
            <v>-0.54140727804528221</v>
          </cell>
        </row>
        <row r="85">
          <cell r="C85">
            <v>0.71219161995211278</v>
          </cell>
        </row>
        <row r="86">
          <cell r="C86">
            <v>0.48682362643606775</v>
          </cell>
        </row>
        <row r="87">
          <cell r="C87">
            <v>0.41460686137681257</v>
          </cell>
        </row>
        <row r="88">
          <cell r="C88">
            <v>1.002966196417018</v>
          </cell>
        </row>
        <row r="89">
          <cell r="C89">
            <v>0.54243255375052368</v>
          </cell>
        </row>
        <row r="90">
          <cell r="C90">
            <v>-1.8689342043077717</v>
          </cell>
        </row>
        <row r="91">
          <cell r="C91">
            <v>-0.1275510652267782</v>
          </cell>
        </row>
        <row r="92">
          <cell r="C92">
            <v>0.36656834921990267</v>
          </cell>
        </row>
        <row r="93">
          <cell r="C93">
            <v>0.1959142079947935</v>
          </cell>
        </row>
        <row r="94">
          <cell r="C94">
            <v>0.1633818377141269</v>
          </cell>
        </row>
        <row r="95">
          <cell r="C95">
            <v>2.6710696453581235</v>
          </cell>
        </row>
        <row r="96">
          <cell r="C96">
            <v>-0.42429971649028647</v>
          </cell>
        </row>
        <row r="97">
          <cell r="C97">
            <v>-0.61637830092325185</v>
          </cell>
        </row>
        <row r="98">
          <cell r="C98">
            <v>-1.2467608733272906</v>
          </cell>
        </row>
        <row r="99">
          <cell r="C99">
            <v>-1.2420790016593952</v>
          </cell>
        </row>
        <row r="100">
          <cell r="C100">
            <v>0.61925278950750406</v>
          </cell>
        </row>
        <row r="101">
          <cell r="C101">
            <v>0.20992154625570031</v>
          </cell>
        </row>
        <row r="102">
          <cell r="C102">
            <v>0.43154151978882149</v>
          </cell>
        </row>
        <row r="103">
          <cell r="C103">
            <v>-0.61942148444040201</v>
          </cell>
        </row>
        <row r="104">
          <cell r="C104">
            <v>0.31298184561513664</v>
          </cell>
        </row>
        <row r="105">
          <cell r="C105">
            <v>-1.3293756011157096</v>
          </cell>
        </row>
        <row r="106">
          <cell r="C106">
            <v>-0.71328480340091105</v>
          </cell>
        </row>
        <row r="107">
          <cell r="C107">
            <v>1.3924790675406515</v>
          </cell>
        </row>
        <row r="108">
          <cell r="C108">
            <v>1.1826914188463862</v>
          </cell>
        </row>
        <row r="109">
          <cell r="C109">
            <v>1.4342383981022007</v>
          </cell>
        </row>
        <row r="110">
          <cell r="C110">
            <v>0.78543422003077046</v>
          </cell>
        </row>
        <row r="111">
          <cell r="C111">
            <v>-1.0870596324040505</v>
          </cell>
        </row>
        <row r="112">
          <cell r="C112">
            <v>0.63325128160473498</v>
          </cell>
        </row>
        <row r="113">
          <cell r="C113">
            <v>0.77787386482362986</v>
          </cell>
        </row>
        <row r="114">
          <cell r="C114">
            <v>0.24837890304058732</v>
          </cell>
        </row>
        <row r="115">
          <cell r="C115">
            <v>0.80752026146839906</v>
          </cell>
        </row>
        <row r="116">
          <cell r="C116">
            <v>0.74478903054676848</v>
          </cell>
        </row>
        <row r="117">
          <cell r="C117">
            <v>-1.1491720845402209</v>
          </cell>
        </row>
        <row r="118">
          <cell r="C118">
            <v>0.42896914696081034</v>
          </cell>
        </row>
        <row r="119">
          <cell r="C119">
            <v>-0.597892993359188</v>
          </cell>
        </row>
        <row r="120">
          <cell r="C120">
            <v>0.88781240410706486</v>
          </cell>
        </row>
        <row r="121">
          <cell r="C121">
            <v>1.4220282396798032</v>
          </cell>
        </row>
        <row r="122">
          <cell r="C122">
            <v>1.5429318688961562</v>
          </cell>
        </row>
        <row r="123">
          <cell r="C123">
            <v>0.34104768407371333</v>
          </cell>
        </row>
        <row r="124">
          <cell r="C124">
            <v>0.99699934548788016</v>
          </cell>
        </row>
        <row r="125">
          <cell r="C125">
            <v>-1.509506598426565</v>
          </cell>
        </row>
        <row r="126">
          <cell r="C126">
            <v>-1.7004043615721947</v>
          </cell>
        </row>
        <row r="127">
          <cell r="C127">
            <v>0.36438233854416907</v>
          </cell>
        </row>
        <row r="128">
          <cell r="C128">
            <v>-0.68071196946934187</v>
          </cell>
        </row>
        <row r="129">
          <cell r="C129">
            <v>-1.4717164307075286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day"/>
      <sheetName val="Derivatives"/>
      <sheetName val="SumRule"/>
      <sheetName val="ProductRule"/>
      <sheetName val="ChainRule"/>
      <sheetName val="PowerRule"/>
      <sheetName val="Minimization1"/>
      <sheetName val="Minimization2"/>
      <sheetName val="Minimization3"/>
      <sheetName val="MaximumLikelihood"/>
      <sheetName val="Prework4NextClass"/>
      <sheetName val="Drills"/>
      <sheetName val="ClassWork"/>
      <sheetName val="1_Derivatives"/>
      <sheetName val="2_Bond_WeightedCF"/>
      <sheetName val="3_Duration"/>
      <sheetName val="4_Sensitivity"/>
      <sheetName val="5_Elasticity"/>
      <sheetName val="6_OptimalHedge"/>
      <sheetName val="7_TaylorSeries"/>
      <sheetName val="8_MLE"/>
      <sheetName val="9_DurationTable"/>
      <sheetName val="FinalExamReview"/>
      <sheetName val="ClassPolicy"/>
    </sheetNames>
    <sheetDataSet>
      <sheetData sheetId="0"/>
      <sheetData sheetId="1"/>
      <sheetData sheetId="2"/>
      <sheetData sheetId="3">
        <row r="12">
          <cell r="C12">
            <v>4</v>
          </cell>
        </row>
        <row r="13">
          <cell r="C13">
            <v>7</v>
          </cell>
        </row>
        <row r="14">
          <cell r="C14">
            <v>28</v>
          </cell>
        </row>
        <row r="15">
          <cell r="C15">
            <v>0.1</v>
          </cell>
        </row>
        <row r="16">
          <cell r="C16">
            <v>37.268000000000008</v>
          </cell>
        </row>
        <row r="20">
          <cell r="C20">
            <v>4.8400000000000007</v>
          </cell>
          <cell r="D20">
            <v>7.7000000000000011</v>
          </cell>
        </row>
      </sheetData>
      <sheetData sheetId="4"/>
      <sheetData sheetId="5"/>
      <sheetData sheetId="6"/>
      <sheetData sheetId="7">
        <row r="3">
          <cell r="B3">
            <v>-10</v>
          </cell>
        </row>
      </sheetData>
      <sheetData sheetId="8">
        <row r="2">
          <cell r="S2">
            <v>-3</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s7"/>
      <sheetName val="Summary"/>
      <sheetName val="Loans"/>
      <sheetName val="DelinquencyTransition"/>
      <sheetName val="ExporeInf"/>
      <sheetName val="Spread2PD"/>
      <sheetName val="CDS"/>
      <sheetName val="CreditRiskMitigation"/>
      <sheetName val="Liquidity1"/>
      <sheetName val="Discussion1"/>
      <sheetName val="Discussion2"/>
      <sheetName val="Discussion3"/>
    </sheetNames>
    <sheetDataSet>
      <sheetData sheetId="0"/>
      <sheetData sheetId="1"/>
      <sheetData sheetId="2"/>
      <sheetData sheetId="3"/>
      <sheetData sheetId="4">
        <row r="3">
          <cell r="C3">
            <v>1</v>
          </cell>
          <cell r="D3">
            <v>0</v>
          </cell>
          <cell r="E3">
            <v>0</v>
          </cell>
          <cell r="F3">
            <v>0</v>
          </cell>
          <cell r="G3">
            <v>0</v>
          </cell>
          <cell r="H3">
            <v>0</v>
          </cell>
        </row>
        <row r="4">
          <cell r="C4">
            <v>0.2</v>
          </cell>
          <cell r="D4">
            <v>0.7</v>
          </cell>
          <cell r="E4">
            <v>0.05</v>
          </cell>
          <cell r="F4">
            <v>0.05</v>
          </cell>
          <cell r="G4">
            <v>0</v>
          </cell>
          <cell r="H4">
            <v>0</v>
          </cell>
        </row>
        <row r="5">
          <cell r="C5">
            <v>0.1</v>
          </cell>
          <cell r="D5">
            <v>0.2</v>
          </cell>
          <cell r="E5">
            <v>0.6</v>
          </cell>
          <cell r="F5">
            <v>0.05</v>
          </cell>
          <cell r="G5">
            <v>0.05</v>
          </cell>
          <cell r="H5">
            <v>0</v>
          </cell>
        </row>
        <row r="6">
          <cell r="C6">
            <v>0.1</v>
          </cell>
          <cell r="D6">
            <v>0</v>
          </cell>
          <cell r="E6">
            <v>0</v>
          </cell>
          <cell r="F6">
            <v>0.6</v>
          </cell>
          <cell r="G6">
            <v>0.3</v>
          </cell>
          <cell r="H6">
            <v>0</v>
          </cell>
        </row>
        <row r="7">
          <cell r="C7">
            <v>0.05</v>
          </cell>
          <cell r="D7">
            <v>0</v>
          </cell>
          <cell r="E7">
            <v>0</v>
          </cell>
          <cell r="F7">
            <v>0</v>
          </cell>
          <cell r="G7">
            <v>0.55000000000000004</v>
          </cell>
          <cell r="H7">
            <v>0.4</v>
          </cell>
        </row>
        <row r="8">
          <cell r="C8">
            <v>0</v>
          </cell>
          <cell r="D8">
            <v>0</v>
          </cell>
          <cell r="E8">
            <v>0</v>
          </cell>
          <cell r="F8">
            <v>0</v>
          </cell>
          <cell r="G8">
            <v>0</v>
          </cell>
          <cell r="H8">
            <v>1</v>
          </cell>
        </row>
        <row r="12">
          <cell r="C12">
            <v>1</v>
          </cell>
          <cell r="D12">
            <v>0</v>
          </cell>
          <cell r="E12">
            <v>0</v>
          </cell>
          <cell r="F12">
            <v>0</v>
          </cell>
          <cell r="G12">
            <v>0</v>
          </cell>
          <cell r="H12">
            <v>0</v>
          </cell>
        </row>
        <row r="13">
          <cell r="C13">
            <v>0.67101876562500007</v>
          </cell>
          <cell r="D13">
            <v>0.14815299999999992</v>
          </cell>
          <cell r="E13">
            <v>3.8272000000000007E-2</v>
          </cell>
          <cell r="F13">
            <v>4.4510249999999994E-2</v>
          </cell>
          <cell r="G13">
            <v>4.3085859375E-2</v>
          </cell>
          <cell r="H13">
            <v>5.4960124999999999E-2</v>
          </cell>
        </row>
        <row r="14">
          <cell r="C14">
            <v>0.52224385937499984</v>
          </cell>
          <cell r="D14">
            <v>0.15308799999999997</v>
          </cell>
          <cell r="E14">
            <v>7.1609000000000006E-2</v>
          </cell>
          <cell r="F14">
            <v>5.0748500000000009E-2</v>
          </cell>
          <cell r="G14">
            <v>6.2223765624999997E-2</v>
          </cell>
          <cell r="H14">
            <v>0.140086875</v>
          </cell>
        </row>
        <row r="15">
          <cell r="C15">
            <v>0.30513109374999997</v>
          </cell>
          <cell r="D15">
            <v>0</v>
          </cell>
          <cell r="E15">
            <v>0</v>
          </cell>
          <cell r="F15">
            <v>4.6655999999999996E-2</v>
          </cell>
          <cell r="G15">
            <v>0.11385215625</v>
          </cell>
          <cell r="H15">
            <v>0.53436074999999994</v>
          </cell>
        </row>
        <row r="16">
          <cell r="C16">
            <v>0.10803548437500002</v>
          </cell>
          <cell r="D16">
            <v>0</v>
          </cell>
          <cell r="E16">
            <v>0</v>
          </cell>
          <cell r="F16">
            <v>0</v>
          </cell>
          <cell r="G16">
            <v>2.7680640625000016E-2</v>
          </cell>
          <cell r="H16">
            <v>0.86428387500000015</v>
          </cell>
        </row>
        <row r="17">
          <cell r="C17">
            <v>0</v>
          </cell>
          <cell r="D17">
            <v>0</v>
          </cell>
          <cell r="E17">
            <v>0</v>
          </cell>
          <cell r="F17">
            <v>0</v>
          </cell>
          <cell r="G17">
            <v>0</v>
          </cell>
          <cell r="H17">
            <v>1</v>
          </cell>
        </row>
        <row r="21">
          <cell r="C21">
            <v>1</v>
          </cell>
          <cell r="D21">
            <v>0</v>
          </cell>
          <cell r="E21">
            <v>0</v>
          </cell>
          <cell r="F21">
            <v>0</v>
          </cell>
          <cell r="G21">
            <v>0</v>
          </cell>
          <cell r="H21">
            <v>0</v>
          </cell>
        </row>
        <row r="22">
          <cell r="C22">
            <v>0.84342114600735374</v>
          </cell>
          <cell r="D22">
            <v>1.0352896953204995E-5</v>
          </cell>
          <cell r="E22">
            <v>3.1992182250593712E-6</v>
          </cell>
          <cell r="F22">
            <v>4.1876328384128526E-6</v>
          </cell>
          <cell r="G22">
            <v>6.6857073184685395E-6</v>
          </cell>
          <cell r="H22">
            <v>0.156554428537311</v>
          </cell>
        </row>
        <row r="23">
          <cell r="C23">
            <v>0.72725641449500444</v>
          </cell>
          <cell r="D23">
            <v>1.2796872900237485E-5</v>
          </cell>
          <cell r="E23">
            <v>3.9544605030862563E-6</v>
          </cell>
          <cell r="F23">
            <v>5.1760474517663339E-6</v>
          </cell>
          <cell r="G23">
            <v>8.2632168401722577E-6</v>
          </cell>
          <cell r="H23">
            <v>0.27271339490730012</v>
          </cell>
        </row>
        <row r="24">
          <cell r="C24">
            <v>0.33333333254637681</v>
          </cell>
          <cell r="D24">
            <v>0</v>
          </cell>
          <cell r="E24">
            <v>0</v>
          </cell>
          <cell r="F24">
            <v>8.0204967233062296E-10</v>
          </cell>
          <cell r="G24">
            <v>4.6764599586037787E-9</v>
          </cell>
          <cell r="H24">
            <v>0.66666666197511359</v>
          </cell>
        </row>
        <row r="25">
          <cell r="C25">
            <v>0.11111111110859562</v>
          </cell>
          <cell r="D25">
            <v>0</v>
          </cell>
          <cell r="E25">
            <v>0</v>
          </cell>
          <cell r="F25">
            <v>0</v>
          </cell>
          <cell r="G25">
            <v>2.2639679229993673E-11</v>
          </cell>
          <cell r="H25">
            <v>0.88888888886876494</v>
          </cell>
        </row>
        <row r="26">
          <cell r="C26">
            <v>0</v>
          </cell>
          <cell r="D26">
            <v>0</v>
          </cell>
          <cell r="E26">
            <v>0</v>
          </cell>
          <cell r="F26">
            <v>0</v>
          </cell>
          <cell r="G26">
            <v>0</v>
          </cell>
          <cell r="H26">
            <v>1</v>
          </cell>
        </row>
        <row r="29">
          <cell r="C29">
            <v>10000</v>
          </cell>
          <cell r="D29">
            <v>10000</v>
          </cell>
          <cell r="E29">
            <v>10000</v>
          </cell>
          <cell r="F29">
            <v>10000</v>
          </cell>
          <cell r="G29">
            <v>0</v>
          </cell>
          <cell r="H29">
            <v>0</v>
          </cell>
        </row>
      </sheetData>
      <sheetData sheetId="5">
        <row r="16">
          <cell r="C16">
            <v>8.7526935082926656</v>
          </cell>
        </row>
        <row r="20">
          <cell r="F20">
            <v>0.97530991202833262</v>
          </cell>
        </row>
        <row r="21">
          <cell r="F21">
            <v>0.95122942450071402</v>
          </cell>
        </row>
        <row r="22">
          <cell r="F22">
            <v>0.92774348632855286</v>
          </cell>
        </row>
        <row r="23">
          <cell r="F23">
            <v>0.90483741803595952</v>
          </cell>
        </row>
        <row r="24">
          <cell r="F24">
            <v>0.88249690258459546</v>
          </cell>
        </row>
        <row r="25">
          <cell r="F25">
            <v>0.86070797642505781</v>
          </cell>
        </row>
        <row r="26">
          <cell r="F26">
            <v>0.83945702076920736</v>
          </cell>
        </row>
        <row r="27">
          <cell r="F27">
            <v>0.81873075307798182</v>
          </cell>
        </row>
        <row r="28">
          <cell r="F28">
            <v>0.79851621875937706</v>
          </cell>
        </row>
        <row r="29">
          <cell r="F29">
            <v>0.77880078307140488</v>
          </cell>
        </row>
        <row r="40">
          <cell r="B40">
            <v>0.5</v>
          </cell>
          <cell r="C40">
            <v>106.72870921346704</v>
          </cell>
          <cell r="D40">
            <v>40</v>
          </cell>
          <cell r="F40">
            <v>0.97530991202833262</v>
          </cell>
        </row>
        <row r="41">
          <cell r="B41">
            <v>1.5</v>
          </cell>
          <cell r="C41">
            <v>105.97104849893799</v>
          </cell>
          <cell r="D41">
            <v>40</v>
          </cell>
          <cell r="F41">
            <v>0.92774348632855286</v>
          </cell>
        </row>
        <row r="42">
          <cell r="B42">
            <v>2.5</v>
          </cell>
          <cell r="C42">
            <v>105.17454168889401</v>
          </cell>
          <cell r="D42">
            <v>40</v>
          </cell>
          <cell r="F42">
            <v>0.88249690258459546</v>
          </cell>
        </row>
        <row r="43">
          <cell r="B43">
            <v>3.5</v>
          </cell>
          <cell r="C43">
            <v>104.33719710142807</v>
          </cell>
          <cell r="D43">
            <v>40</v>
          </cell>
          <cell r="F43">
            <v>0.83945702076920736</v>
          </cell>
        </row>
        <row r="44">
          <cell r="B44">
            <v>4.5</v>
          </cell>
          <cell r="C44">
            <v>103.45692093891826</v>
          </cell>
          <cell r="D44">
            <v>40</v>
          </cell>
          <cell r="F44">
            <v>0.79851621875937706</v>
          </cell>
        </row>
        <row r="45">
          <cell r="G45">
            <v>288.4814055773889</v>
          </cell>
        </row>
      </sheetData>
      <sheetData sheetId="6">
        <row r="7">
          <cell r="B7">
            <v>0.02</v>
          </cell>
          <cell r="C7">
            <v>0.05</v>
          </cell>
        </row>
        <row r="11">
          <cell r="C11">
            <v>0.98019867330675525</v>
          </cell>
          <cell r="E11">
            <v>0.95122942450071402</v>
          </cell>
        </row>
        <row r="12">
          <cell r="C12">
            <v>0.96078943915232318</v>
          </cell>
          <cell r="E12">
            <v>0.90483741803595952</v>
          </cell>
        </row>
        <row r="13">
          <cell r="C13">
            <v>0.94176453358424872</v>
          </cell>
          <cell r="E13">
            <v>0.86070797642505781</v>
          </cell>
        </row>
        <row r="14">
          <cell r="C14">
            <v>0.92311634638663576</v>
          </cell>
          <cell r="E14">
            <v>0.81873075307798182</v>
          </cell>
        </row>
        <row r="15">
          <cell r="C15">
            <v>0.90483741803595952</v>
          </cell>
          <cell r="E15">
            <v>0.77880078307140488</v>
          </cell>
        </row>
        <row r="21">
          <cell r="B21">
            <v>0.5</v>
          </cell>
          <cell r="C21">
            <v>1.9801326693244747E-2</v>
          </cell>
          <cell r="E21">
            <v>1.1880796015946849E-2</v>
          </cell>
          <cell r="F21">
            <v>0.97530991202833262</v>
          </cell>
          <cell r="I21">
            <v>9.9006633466223737E-3</v>
          </cell>
          <cell r="J21">
            <v>9.6562150976164038E-3</v>
          </cell>
        </row>
        <row r="22">
          <cell r="B22">
            <v>1.5</v>
          </cell>
          <cell r="C22">
            <v>1.9409234154432076E-2</v>
          </cell>
          <cell r="E22">
            <v>1.1645540492659244E-2</v>
          </cell>
          <cell r="F22">
            <v>0.92774348632855286</v>
          </cell>
          <cell r="I22">
            <v>9.7046170772160378E-3</v>
          </cell>
          <cell r="J22">
            <v>9.0033952807000179E-3</v>
          </cell>
        </row>
        <row r="23">
          <cell r="B23">
            <v>2.5</v>
          </cell>
          <cell r="C23">
            <v>1.9024905568074457E-2</v>
          </cell>
          <cell r="E23">
            <v>1.1414943340844674E-2</v>
          </cell>
          <cell r="F23">
            <v>0.88249690258459546</v>
          </cell>
          <cell r="I23">
            <v>9.5124527840372286E-3</v>
          </cell>
          <cell r="J23">
            <v>8.3947101178950666E-3</v>
          </cell>
        </row>
        <row r="24">
          <cell r="B24">
            <v>3.5</v>
          </cell>
          <cell r="C24">
            <v>1.8648187197612964E-2</v>
          </cell>
          <cell r="E24">
            <v>1.1188912318567779E-2</v>
          </cell>
          <cell r="F24">
            <v>0.83945702076920736</v>
          </cell>
          <cell r="I24">
            <v>9.3240935988064821E-3</v>
          </cell>
          <cell r="J24">
            <v>7.8271758338273271E-3</v>
          </cell>
        </row>
        <row r="25">
          <cell r="B25">
            <v>4.5</v>
          </cell>
          <cell r="C25">
            <v>1.8278928350676238E-2</v>
          </cell>
          <cell r="E25">
            <v>1.0967357010405743E-2</v>
          </cell>
          <cell r="F25">
            <v>0.79851621875937706</v>
          </cell>
          <cell r="I25">
            <v>9.1394641753381189E-3</v>
          </cell>
          <cell r="J25">
            <v>7.2980103747777832E-3</v>
          </cell>
        </row>
      </sheetData>
      <sheetData sheetId="7"/>
      <sheetData sheetId="8"/>
      <sheetData sheetId="9"/>
      <sheetData sheetId="10"/>
      <sheetData sheetId="1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sheetName val="Intro1"/>
      <sheetName val="Day1"/>
      <sheetName val="Day2"/>
      <sheetName val="Themes"/>
      <sheetName val="Excel"/>
      <sheetName val="C0"/>
      <sheetName val="C1"/>
      <sheetName val="VaR0"/>
      <sheetName val="VaR1"/>
      <sheetName val="Class6"/>
    </sheetNames>
    <sheetDataSet>
      <sheetData sheetId="0" refreshError="1"/>
      <sheetData sheetId="1" refreshError="1"/>
      <sheetData sheetId="2" refreshError="1"/>
      <sheetData sheetId="3" refreshError="1"/>
      <sheetData sheetId="4" refreshError="1"/>
      <sheetData sheetId="5">
        <row r="10">
          <cell r="C10">
            <v>0.30509841009160843</v>
          </cell>
        </row>
      </sheetData>
      <sheetData sheetId="6" refreshError="1"/>
      <sheetData sheetId="7" refreshError="1"/>
      <sheetData sheetId="8"/>
      <sheetData sheetId="9">
        <row r="17">
          <cell r="H17">
            <v>-0.1166666666666667</v>
          </cell>
        </row>
      </sheetData>
      <sheetData sheetId="1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quidity_VaR"/>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tionsHW"/>
      <sheetName val="fxHW"/>
      <sheetName val="VaR_HW_Q1"/>
      <sheetName val="VaR_HW_Q2"/>
      <sheetName val="VaR_HW_2.4"/>
      <sheetName val="VaR_HW_1"/>
      <sheetName val="VaR_HW_2"/>
      <sheetName val="HW6"/>
      <sheetName val="Date0"/>
      <sheetName val="Date1"/>
      <sheetName val="Date2"/>
      <sheetName val="Date0Check1"/>
      <sheetName val="Date0Check2"/>
      <sheetName val="4.2"/>
      <sheetName val="4.3"/>
      <sheetName val="4.4"/>
    </sheetNames>
    <sheetDataSet>
      <sheetData sheetId="0">
        <row r="2">
          <cell r="C2">
            <v>67</v>
          </cell>
        </row>
        <row r="12">
          <cell r="C12">
            <v>0.38595880367242197</v>
          </cell>
          <cell r="D12">
            <v>0.58659004994372632</v>
          </cell>
          <cell r="E12">
            <v>0.37550388277557334</v>
          </cell>
        </row>
        <row r="13">
          <cell r="C13">
            <v>0.3121138317415072</v>
          </cell>
          <cell r="D13">
            <v>0.5111143422154043</v>
          </cell>
          <cell r="E13">
            <v>0.18107379394568301</v>
          </cell>
        </row>
        <row r="14">
          <cell r="C14">
            <v>0.61404119632757803</v>
          </cell>
          <cell r="D14">
            <v>0.41340995005627368</v>
          </cell>
          <cell r="E14">
            <v>0.62449611722442666</v>
          </cell>
        </row>
        <row r="15">
          <cell r="C15">
            <v>0.6878861682584928</v>
          </cell>
          <cell r="D15">
            <v>0.48888565778459575</v>
          </cell>
          <cell r="E15">
            <v>0.81892620605431699</v>
          </cell>
        </row>
        <row r="17">
          <cell r="C17">
            <v>65.837699789559906</v>
          </cell>
          <cell r="D17">
            <v>775</v>
          </cell>
          <cell r="E17">
            <v>237</v>
          </cell>
        </row>
        <row r="18">
          <cell r="C18">
            <v>71.176742801849741</v>
          </cell>
          <cell r="D18">
            <v>756.96607190143357</v>
          </cell>
          <cell r="E18">
            <v>341.35846920991639</v>
          </cell>
        </row>
        <row r="20">
          <cell r="C20">
            <v>3.1953939205575459</v>
          </cell>
          <cell r="D20">
            <v>67.711072787108264</v>
          </cell>
          <cell r="E20">
            <v>27.183347102480703</v>
          </cell>
        </row>
        <row r="25">
          <cell r="C25">
            <v>3000000</v>
          </cell>
          <cell r="D25">
            <v>1000000</v>
          </cell>
          <cell r="E25">
            <v>5000000</v>
          </cell>
        </row>
        <row r="26">
          <cell r="C26">
            <v>44776.119402985074</v>
          </cell>
          <cell r="D26">
            <v>1290.3225806451612</v>
          </cell>
          <cell r="E26">
            <v>21097.04641350211</v>
          </cell>
        </row>
      </sheetData>
      <sheetData sheetId="1">
        <row r="3">
          <cell r="F3">
            <v>1.385</v>
          </cell>
          <cell r="G3">
            <v>121.9</v>
          </cell>
          <cell r="H3">
            <v>18.899999999999999</v>
          </cell>
        </row>
        <row r="4">
          <cell r="F4">
            <v>1.15E-2</v>
          </cell>
          <cell r="G4">
            <v>-7.0000000000000001E-3</v>
          </cell>
          <cell r="H4">
            <v>-1.2999999999999999E-3</v>
          </cell>
        </row>
        <row r="5">
          <cell r="F5">
            <v>5.0000000000000001E-3</v>
          </cell>
          <cell r="G5">
            <v>1.1000000000000001E-3</v>
          </cell>
          <cell r="H5">
            <v>3.85E-2</v>
          </cell>
        </row>
      </sheetData>
      <sheetData sheetId="2"/>
      <sheetData sheetId="3"/>
      <sheetData sheetId="4"/>
      <sheetData sheetId="5">
        <row r="6">
          <cell r="C6">
            <v>1.0699999999999999E-2</v>
          </cell>
        </row>
      </sheetData>
      <sheetData sheetId="6"/>
      <sheetData sheetId="7"/>
      <sheetData sheetId="8"/>
      <sheetData sheetId="9"/>
      <sheetData sheetId="10"/>
      <sheetData sheetId="11">
        <row r="4">
          <cell r="H4">
            <v>24</v>
          </cell>
        </row>
      </sheetData>
      <sheetData sheetId="12">
        <row r="4">
          <cell r="E4">
            <v>5.0000000000000001E-3</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s4"/>
      <sheetName val="Options0"/>
      <sheetName val="Options1"/>
      <sheetName val="Options2"/>
      <sheetName val="Futures"/>
      <sheetName val="Swaps"/>
      <sheetName val="OptimalHedging"/>
      <sheetName val="QuizBank4"/>
      <sheetName val="O_Material"/>
      <sheetName val="O_Discussion"/>
    </sheetNames>
    <sheetDataSet>
      <sheetData sheetId="0"/>
      <sheetData sheetId="1"/>
      <sheetData sheetId="2"/>
      <sheetData sheetId="3">
        <row r="6">
          <cell r="C6">
            <v>2.1837080457267475</v>
          </cell>
        </row>
        <row r="7">
          <cell r="C7">
            <v>-0.18370804572674748</v>
          </cell>
        </row>
      </sheetData>
      <sheetData sheetId="4"/>
      <sheetData sheetId="5"/>
      <sheetData sheetId="6"/>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rtfolioVaRExample"/>
      <sheetName val="MatrixMult_CovCorr"/>
      <sheetName val="MatrixMult_Credit"/>
    </sheetNames>
    <sheetDataSet>
      <sheetData sheetId="0" refreshError="1"/>
      <sheetData sheetId="1" refreshError="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day"/>
      <sheetName val="SetUp"/>
      <sheetName val="Macro"/>
      <sheetName val="Looping"/>
      <sheetName val="Conditioning"/>
      <sheetName val="Functions"/>
      <sheetName val="Computer"/>
      <sheetName val="DataTypes"/>
      <sheetName val="Mechanics"/>
      <sheetName val="Arrays"/>
      <sheetName val="qOffice1_Filter"/>
      <sheetName val="qOffice_Pivot"/>
      <sheetName val="Prework4NextClass"/>
      <sheetName val="InClassProjects"/>
      <sheetName val="qFunctions"/>
      <sheetName val="qArrays1"/>
      <sheetName val="qDataTypes"/>
      <sheetName val="qConditioning"/>
      <sheetName val="BLANK"/>
      <sheetName val="DataTypes_ASCII"/>
      <sheetName val="NextTim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6">
          <cell r="C6">
            <v>2000000</v>
          </cell>
        </row>
        <row r="7">
          <cell r="C7">
            <v>0.03</v>
          </cell>
        </row>
        <row r="8">
          <cell r="C8">
            <v>0.04</v>
          </cell>
        </row>
      </sheetData>
      <sheetData sheetId="15"/>
      <sheetData sheetId="16"/>
      <sheetData sheetId="17"/>
      <sheetData sheetId="18"/>
      <sheetData sheetId="19" refreshError="1"/>
      <sheetData sheetId="2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p"/>
      <sheetName val="correl0"/>
      <sheetName val="correl1"/>
      <sheetName val="VaR0"/>
      <sheetName val="VaR1"/>
      <sheetName val="VaR_HW_Q1"/>
      <sheetName val="VaR_HW_Q2"/>
      <sheetName val="VaR2"/>
      <sheetName val="TailVaR"/>
      <sheetName val="VaR3"/>
      <sheetName val="VaR4"/>
      <sheetName val="VaR_HW3.4_Q"/>
      <sheetName val="Remember"/>
    </sheetNames>
    <sheetDataSet>
      <sheetData sheetId="0" refreshError="1"/>
      <sheetData sheetId="1" refreshError="1"/>
      <sheetData sheetId="2" refreshError="1"/>
      <sheetData sheetId="3" refreshError="1"/>
      <sheetData sheetId="4" refreshError="1">
        <row r="19">
          <cell r="H19">
            <v>-3.6363636363636376E-2</v>
          </cell>
          <cell r="I19">
            <v>3.1335242827992341E-2</v>
          </cell>
        </row>
        <row r="20">
          <cell r="H20">
            <v>3.4482758620689724E-2</v>
          </cell>
          <cell r="I20">
            <v>0.12128623626514207</v>
          </cell>
        </row>
        <row r="21">
          <cell r="H21">
            <v>-3.6363636363636376E-2</v>
          </cell>
          <cell r="I21">
            <v>2.2031614313908373E-2</v>
          </cell>
        </row>
        <row r="22">
          <cell r="H22">
            <v>-3.3898305084745783E-2</v>
          </cell>
          <cell r="I22">
            <v>-2.5675764418118051E-2</v>
          </cell>
        </row>
        <row r="23">
          <cell r="H23">
            <v>1.6666666666666607E-2</v>
          </cell>
          <cell r="I23">
            <v>-7.5025118620616255E-2</v>
          </cell>
        </row>
        <row r="24">
          <cell r="H24">
            <v>-5.6603773584905648E-2</v>
          </cell>
          <cell r="I24">
            <v>-6.2420982023724307E-2</v>
          </cell>
        </row>
        <row r="25">
          <cell r="H25">
            <v>-3.6363636363636376E-2</v>
          </cell>
          <cell r="I25">
            <v>-5.5685967450180833E-2</v>
          </cell>
        </row>
        <row r="26">
          <cell r="H26">
            <v>-6.6666666666666652E-2</v>
          </cell>
          <cell r="I26">
            <v>-0.10040284713631382</v>
          </cell>
        </row>
        <row r="27">
          <cell r="H27">
            <v>-3.6363636363636376E-2</v>
          </cell>
          <cell r="I27">
            <v>-5.5035114848648821E-2</v>
          </cell>
        </row>
        <row r="28">
          <cell r="H28">
            <v>-3.6363636363636376E-2</v>
          </cell>
          <cell r="I28">
            <v>-0.10472641732678739</v>
          </cell>
        </row>
        <row r="29">
          <cell r="H29">
            <v>6.0000000000000053E-2</v>
          </cell>
          <cell r="I29">
            <v>-4.3244955322382816E-2</v>
          </cell>
        </row>
        <row r="30">
          <cell r="H30">
            <v>1.8867924528301883E-2</v>
          </cell>
          <cell r="I30">
            <v>-2.9018639508895817E-2</v>
          </cell>
        </row>
        <row r="31">
          <cell r="H31">
            <v>0.1132075471698113</v>
          </cell>
          <cell r="I31">
            <v>-0.1220388993124347</v>
          </cell>
        </row>
        <row r="32">
          <cell r="H32">
            <v>-0.15517241379310343</v>
          </cell>
          <cell r="I32">
            <v>-3.5998974342412358E-2</v>
          </cell>
        </row>
        <row r="33">
          <cell r="H33">
            <v>0.1132075471698113</v>
          </cell>
          <cell r="I33">
            <v>-2.492329130908108E-2</v>
          </cell>
        </row>
        <row r="34">
          <cell r="H34">
            <v>0.1132075471698113</v>
          </cell>
          <cell r="I34">
            <v>9.0856185499100378E-2</v>
          </cell>
        </row>
        <row r="35">
          <cell r="H35">
            <v>-1.8867924528301883E-2</v>
          </cell>
          <cell r="I35">
            <v>-0.10132539430611255</v>
          </cell>
        </row>
        <row r="36">
          <cell r="H36">
            <v>-6.6666666666666652E-2</v>
          </cell>
          <cell r="I36">
            <v>1.4340235648464459E-2</v>
          </cell>
        </row>
        <row r="37">
          <cell r="H37">
            <v>-0.15517241379310343</v>
          </cell>
          <cell r="I37">
            <v>7.2441938262545148E-3</v>
          </cell>
        </row>
        <row r="38">
          <cell r="H38">
            <v>-1.7857142857142905E-2</v>
          </cell>
          <cell r="I38">
            <v>0.10641768332767668</v>
          </cell>
        </row>
        <row r="39">
          <cell r="H39">
            <v>1.8867924528301883E-2</v>
          </cell>
          <cell r="I39">
            <v>7.4319714351455582E-2</v>
          </cell>
        </row>
      </sheetData>
      <sheetData sheetId="5" refreshError="1"/>
      <sheetData sheetId="6" refreshError="1"/>
      <sheetData sheetId="7" refreshError="1"/>
      <sheetData sheetId="8" refreshError="1"/>
      <sheetData sheetId="9" refreshError="1">
        <row r="6">
          <cell r="D6">
            <v>195</v>
          </cell>
          <cell r="E6">
            <v>227</v>
          </cell>
          <cell r="F6">
            <v>163</v>
          </cell>
          <cell r="G6">
            <v>20</v>
          </cell>
          <cell r="H6">
            <v>123</v>
          </cell>
        </row>
        <row r="43">
          <cell r="D43">
            <v>1.0999712113250716E-2</v>
          </cell>
          <cell r="E43">
            <v>1.0819140096616491E-2</v>
          </cell>
          <cell r="F43">
            <v>8.5042098208072958E-3</v>
          </cell>
          <cell r="G43">
            <v>1.7608708595784714E-3</v>
          </cell>
          <cell r="H43">
            <v>3.4293779776673043E-3</v>
          </cell>
        </row>
        <row r="44">
          <cell r="D44">
            <v>1.0819140096616491E-2</v>
          </cell>
          <cell r="E44">
            <v>1.123772887415129E-2</v>
          </cell>
          <cell r="F44">
            <v>1.0477348259320375E-2</v>
          </cell>
          <cell r="G44">
            <v>1.724420975308462E-3</v>
          </cell>
          <cell r="H44">
            <v>4.1941999689102385E-3</v>
          </cell>
        </row>
        <row r="45">
          <cell r="D45">
            <v>8.5042098208072958E-3</v>
          </cell>
          <cell r="E45">
            <v>1.0477348259320375E-2</v>
          </cell>
          <cell r="F45">
            <v>3.7241292673771638E-2</v>
          </cell>
          <cell r="G45">
            <v>4.1878852934225594E-3</v>
          </cell>
          <cell r="H45">
            <v>9.2891308174304094E-3</v>
          </cell>
        </row>
        <row r="46">
          <cell r="D46">
            <v>1.7608708595784714E-3</v>
          </cell>
          <cell r="E46">
            <v>1.724420975308462E-3</v>
          </cell>
          <cell r="F46">
            <v>4.1878852934225594E-3</v>
          </cell>
          <cell r="G46">
            <v>3.5675601391822981E-3</v>
          </cell>
          <cell r="H46">
            <v>-2.3968930140343772E-3</v>
          </cell>
        </row>
        <row r="47">
          <cell r="D47">
            <v>3.4293779776673043E-3</v>
          </cell>
          <cell r="E47">
            <v>4.1941999689102385E-3</v>
          </cell>
          <cell r="F47">
            <v>9.2891308174304094E-3</v>
          </cell>
          <cell r="G47">
            <v>-2.3968930140343772E-3</v>
          </cell>
          <cell r="H47">
            <v>1.0240970047855456E-2</v>
          </cell>
        </row>
        <row r="50">
          <cell r="D50">
            <v>31199.840863311452</v>
          </cell>
          <cell r="E50">
            <v>36319.814748572819</v>
          </cell>
          <cell r="F50">
            <v>19546.590790347815</v>
          </cell>
          <cell r="G50">
            <v>115.67353996275003</v>
          </cell>
          <cell r="H50">
            <v>29499.762787886888</v>
          </cell>
        </row>
        <row r="52">
          <cell r="D52">
            <v>116681.68273008172</v>
          </cell>
        </row>
        <row r="55">
          <cell r="C55">
            <v>0.26739279151026346</v>
          </cell>
        </row>
        <row r="56">
          <cell r="C56">
            <v>0.31127263421964002</v>
          </cell>
        </row>
        <row r="57">
          <cell r="C57">
            <v>0.16752064534040617</v>
          </cell>
        </row>
        <row r="58">
          <cell r="C58">
            <v>9.9135988834113896E-4</v>
          </cell>
        </row>
        <row r="59">
          <cell r="C59">
            <v>0.2528225690413492</v>
          </cell>
        </row>
        <row r="61">
          <cell r="D61">
            <v>9.1433944000212947E-3</v>
          </cell>
        </row>
      </sheetData>
      <sheetData sheetId="10" refreshError="1"/>
      <sheetData sheetId="11" refreshError="1"/>
      <sheetData sheetId="1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s3"/>
      <sheetName val="Objectives3"/>
      <sheetName val="FX_Intro"/>
      <sheetName val="CoveredInterestParity"/>
      <sheetName val="FXQuotation"/>
      <sheetName val="QuizBank"/>
      <sheetName val="Homework"/>
      <sheetName val="O_Material"/>
      <sheetName val="O_Discussion"/>
    </sheetNames>
    <sheetDataSet>
      <sheetData sheetId="0"/>
      <sheetData sheetId="1"/>
      <sheetData sheetId="2">
        <row r="65">
          <cell r="C65">
            <v>2</v>
          </cell>
        </row>
        <row r="66">
          <cell r="C66">
            <v>0.08</v>
          </cell>
        </row>
        <row r="67">
          <cell r="C67">
            <v>0.04</v>
          </cell>
        </row>
        <row r="68">
          <cell r="C68">
            <v>2.0769230769230771</v>
          </cell>
        </row>
      </sheetData>
      <sheetData sheetId="3"/>
      <sheetData sheetId="4"/>
      <sheetData sheetId="5"/>
      <sheetData sheetId="6"/>
      <sheetData sheetId="7"/>
      <sheetData sheetId="8"/>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entralLimitTheorem"/>
      <sheetName val="FnS"/>
    </sheetNames>
    <sheetDataSet>
      <sheetData sheetId="0" refreshError="1"/>
      <sheetData sheetId="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day"/>
      <sheetName val="Normal"/>
      <sheetName val="Normal_Excel"/>
      <sheetName val="Intuition1"/>
      <sheetName val="Intuition2"/>
      <sheetName val="Intuition3"/>
      <sheetName val="Methods1"/>
      <sheetName val="Methods2"/>
      <sheetName val="Calcs_Mean1"/>
      <sheetName val="Calcs_Mean2"/>
      <sheetName val="Calcs_MeanDiff"/>
      <sheetName val="Calcs_VarianceDiff"/>
      <sheetName val="NextClass"/>
      <sheetName val="PreWork4NextClass"/>
      <sheetName val="Drills"/>
      <sheetName val="ClassWork"/>
      <sheetName val="1_Stats"/>
      <sheetName val="2_MeanSigmaKnown"/>
      <sheetName val="3_MeanSigmaUnknown"/>
      <sheetName val="4_TwoMeans"/>
      <sheetName val="5_BacktestMean"/>
      <sheetName val="FinalExamReview"/>
      <sheetName val="ClassPolicy"/>
      <sheetName val="Programming"/>
      <sheetName val="ProgrammingAnswer_R"/>
      <sheetName val="1_MeanSigmaKnown"/>
      <sheetName val="2_MeanSigmaUnknown"/>
      <sheetName val="3_TwoMeans"/>
      <sheetName val="4_BacktestMean"/>
      <sheetName val="4_Backtest"/>
    </sheetNames>
    <sheetDataSet>
      <sheetData sheetId="0"/>
      <sheetData sheetId="1"/>
      <sheetData sheetId="2"/>
      <sheetData sheetId="3"/>
      <sheetData sheetId="4"/>
      <sheetData sheetId="5"/>
      <sheetData sheetId="6"/>
      <sheetData sheetId="7"/>
      <sheetData sheetId="8">
        <row r="21">
          <cell r="O21">
            <v>2</v>
          </cell>
        </row>
        <row r="29">
          <cell r="O29">
            <v>-9.3105936164507597</v>
          </cell>
        </row>
      </sheetData>
      <sheetData sheetId="9">
        <row r="10">
          <cell r="C10">
            <v>71.222704059275372</v>
          </cell>
          <cell r="K10">
            <v>0</v>
          </cell>
        </row>
        <row r="11">
          <cell r="C11">
            <v>69.592590560721447</v>
          </cell>
          <cell r="K11">
            <v>0</v>
          </cell>
        </row>
        <row r="12">
          <cell r="C12">
            <v>69.171701116206393</v>
          </cell>
          <cell r="K12">
            <v>0</v>
          </cell>
        </row>
        <row r="13">
          <cell r="C13">
            <v>69.886811841441983</v>
          </cell>
          <cell r="K13">
            <v>0</v>
          </cell>
        </row>
        <row r="14">
          <cell r="C14">
            <v>72.095059632317273</v>
          </cell>
          <cell r="K14">
            <v>3</v>
          </cell>
        </row>
        <row r="15">
          <cell r="C15">
            <v>68.71442093827325</v>
          </cell>
          <cell r="K15">
            <v>6</v>
          </cell>
        </row>
        <row r="16">
          <cell r="C16">
            <v>67.511488956444168</v>
          </cell>
          <cell r="K16">
            <v>8</v>
          </cell>
        </row>
        <row r="17">
          <cell r="C17">
            <v>67.80390447486333</v>
          </cell>
          <cell r="K17">
            <v>10</v>
          </cell>
        </row>
        <row r="18">
          <cell r="C18">
            <v>69.245440893422384</v>
          </cell>
          <cell r="K18">
            <v>10</v>
          </cell>
        </row>
        <row r="19">
          <cell r="C19">
            <v>67.486969775791792</v>
          </cell>
          <cell r="K19">
            <v>13</v>
          </cell>
        </row>
        <row r="20">
          <cell r="C20">
            <v>65.726288352833677</v>
          </cell>
          <cell r="K20">
            <v>16</v>
          </cell>
          <cell r="O20">
            <v>68.19602794463934</v>
          </cell>
        </row>
        <row r="21">
          <cell r="C21">
            <v>66.018996336968542</v>
          </cell>
          <cell r="K21">
            <v>12</v>
          </cell>
        </row>
        <row r="22">
          <cell r="C22">
            <v>73.909318116793344</v>
          </cell>
          <cell r="K22">
            <v>11</v>
          </cell>
        </row>
        <row r="23">
          <cell r="C23">
            <v>69.811447220932024</v>
          </cell>
          <cell r="K23">
            <v>6</v>
          </cell>
          <cell r="O23">
            <v>70</v>
          </cell>
        </row>
        <row r="24">
          <cell r="C24">
            <v>68.704207627980921</v>
          </cell>
          <cell r="K24">
            <v>3</v>
          </cell>
        </row>
        <row r="25">
          <cell r="C25">
            <v>71.577904534604286</v>
          </cell>
          <cell r="K25">
            <v>1</v>
          </cell>
        </row>
        <row r="26">
          <cell r="C26">
            <v>68.987160667245945</v>
          </cell>
          <cell r="K26">
            <v>0</v>
          </cell>
        </row>
        <row r="27">
          <cell r="C27">
            <v>68.139407647556311</v>
          </cell>
          <cell r="K27">
            <v>0</v>
          </cell>
        </row>
        <row r="28">
          <cell r="C28">
            <v>68.263303535487012</v>
          </cell>
          <cell r="K28">
            <v>1</v>
          </cell>
          <cell r="O28">
            <v>0.18827338580548053</v>
          </cell>
        </row>
        <row r="29">
          <cell r="C29">
            <v>69.298964805666813</v>
          </cell>
          <cell r="K29">
            <v>0</v>
          </cell>
        </row>
        <row r="30">
          <cell r="C30">
            <v>69.539151316452831</v>
          </cell>
          <cell r="K30">
            <v>0</v>
          </cell>
        </row>
        <row r="31">
          <cell r="C31">
            <v>69.88118428502932</v>
          </cell>
        </row>
        <row r="32">
          <cell r="C32">
            <v>67.756769947600134</v>
          </cell>
        </row>
        <row r="33">
          <cell r="C33">
            <v>66.376308331312686</v>
          </cell>
        </row>
        <row r="34">
          <cell r="C34">
            <v>68.517908635291761</v>
          </cell>
        </row>
        <row r="35">
          <cell r="C35">
            <v>67.176335799544432</v>
          </cell>
        </row>
        <row r="36">
          <cell r="C36">
            <v>70.415547610037279</v>
          </cell>
        </row>
        <row r="37">
          <cell r="C37">
            <v>66.641133397163529</v>
          </cell>
        </row>
        <row r="38">
          <cell r="C38">
            <v>65.412760760643977</v>
          </cell>
        </row>
        <row r="39">
          <cell r="C39">
            <v>66.032863657633825</v>
          </cell>
        </row>
        <row r="40">
          <cell r="C40">
            <v>66.062225895065012</v>
          </cell>
        </row>
        <row r="41">
          <cell r="C41">
            <v>68.982952489547841</v>
          </cell>
        </row>
        <row r="42">
          <cell r="C42">
            <v>66.974239665427405</v>
          </cell>
        </row>
        <row r="43">
          <cell r="C43">
            <v>68.853158106914321</v>
          </cell>
        </row>
        <row r="44">
          <cell r="C44">
            <v>70.432995512140366</v>
          </cell>
        </row>
        <row r="45">
          <cell r="C45">
            <v>69.579299462652926</v>
          </cell>
        </row>
        <row r="46">
          <cell r="C46">
            <v>69.64297816342922</v>
          </cell>
        </row>
        <row r="47">
          <cell r="C47">
            <v>66.128478998692785</v>
          </cell>
        </row>
        <row r="48">
          <cell r="C48">
            <v>67.088795754199452</v>
          </cell>
        </row>
        <row r="49">
          <cell r="C49">
            <v>68.5509594973812</v>
          </cell>
        </row>
        <row r="50">
          <cell r="C50">
            <v>68.857253603534062</v>
          </cell>
        </row>
        <row r="51">
          <cell r="C51">
            <v>68.908110446552669</v>
          </cell>
        </row>
        <row r="52">
          <cell r="C52">
            <v>66.659441774501317</v>
          </cell>
        </row>
        <row r="53">
          <cell r="C53">
            <v>70.888747042962166</v>
          </cell>
        </row>
        <row r="54">
          <cell r="C54">
            <v>66.662217014214619</v>
          </cell>
        </row>
        <row r="55">
          <cell r="C55">
            <v>69.443545321587251</v>
          </cell>
        </row>
        <row r="56">
          <cell r="C56">
            <v>65.317310019833698</v>
          </cell>
        </row>
        <row r="57">
          <cell r="C57">
            <v>70.070652963575014</v>
          </cell>
        </row>
        <row r="58">
          <cell r="C58">
            <v>68.066303419346966</v>
          </cell>
        </row>
        <row r="59">
          <cell r="C59">
            <v>69.705626880851014</v>
          </cell>
        </row>
        <row r="60">
          <cell r="C60">
            <v>70.166874042397652</v>
          </cell>
        </row>
        <row r="61">
          <cell r="C61">
            <v>71.117242640941711</v>
          </cell>
        </row>
        <row r="62">
          <cell r="C62">
            <v>68.437067932602758</v>
          </cell>
        </row>
        <row r="63">
          <cell r="C63">
            <v>68.539947100113963</v>
          </cell>
        </row>
        <row r="64">
          <cell r="C64">
            <v>64.188656827572402</v>
          </cell>
        </row>
        <row r="65">
          <cell r="C65">
            <v>69.955064984293955</v>
          </cell>
        </row>
        <row r="66">
          <cell r="C66">
            <v>66.746719582985932</v>
          </cell>
        </row>
        <row r="67">
          <cell r="C67">
            <v>67.590767916782511</v>
          </cell>
        </row>
        <row r="68">
          <cell r="C68">
            <v>67.0026153944589</v>
          </cell>
        </row>
        <row r="69">
          <cell r="C69">
            <v>68.89727318447936</v>
          </cell>
        </row>
        <row r="70">
          <cell r="C70">
            <v>66.240799836049845</v>
          </cell>
        </row>
        <row r="71">
          <cell r="C71">
            <v>67.622123312215663</v>
          </cell>
        </row>
        <row r="72">
          <cell r="C72">
            <v>68.011594143719293</v>
          </cell>
        </row>
        <row r="73">
          <cell r="C73">
            <v>65.079552318153816</v>
          </cell>
        </row>
        <row r="74">
          <cell r="C74">
            <v>68.191617814212336</v>
          </cell>
        </row>
        <row r="75">
          <cell r="C75">
            <v>65.453393107574044</v>
          </cell>
        </row>
        <row r="76">
          <cell r="C76">
            <v>64.701590959544774</v>
          </cell>
        </row>
        <row r="77">
          <cell r="C77">
            <v>65.032657870426192</v>
          </cell>
        </row>
        <row r="78">
          <cell r="C78">
            <v>66.866136438790662</v>
          </cell>
        </row>
        <row r="79">
          <cell r="C79">
            <v>69.058517012006291</v>
          </cell>
        </row>
        <row r="80">
          <cell r="C80">
            <v>66.402213707115507</v>
          </cell>
        </row>
        <row r="81">
          <cell r="C81">
            <v>69.997040942469823</v>
          </cell>
        </row>
        <row r="82">
          <cell r="C82">
            <v>66.216952837834071</v>
          </cell>
        </row>
        <row r="83">
          <cell r="C83">
            <v>67.730371627898421</v>
          </cell>
        </row>
        <row r="84">
          <cell r="C84">
            <v>69.666251154459914</v>
          </cell>
        </row>
        <row r="85">
          <cell r="C85">
            <v>68.990161299691067</v>
          </cell>
        </row>
        <row r="86">
          <cell r="C86">
            <v>70.885113562671862</v>
          </cell>
        </row>
        <row r="87">
          <cell r="C87">
            <v>68.837941179053828</v>
          </cell>
        </row>
        <row r="88">
          <cell r="C88">
            <v>68.161072368310286</v>
          </cell>
        </row>
        <row r="89">
          <cell r="C89">
            <v>65.674508989197008</v>
          </cell>
        </row>
        <row r="90">
          <cell r="C90">
            <v>69.051450571206871</v>
          </cell>
        </row>
        <row r="91">
          <cell r="C91">
            <v>68.288231788470611</v>
          </cell>
        </row>
        <row r="92">
          <cell r="C92">
            <v>68.896238533554296</v>
          </cell>
        </row>
        <row r="93">
          <cell r="C93">
            <v>66.266741537612248</v>
          </cell>
        </row>
        <row r="94">
          <cell r="C94">
            <v>70.588099195452173</v>
          </cell>
        </row>
        <row r="95">
          <cell r="C95">
            <v>70.215376294783667</v>
          </cell>
        </row>
        <row r="96">
          <cell r="C96">
            <v>65.616312664691804</v>
          </cell>
        </row>
        <row r="97">
          <cell r="C97">
            <v>70.611090333534975</v>
          </cell>
        </row>
        <row r="98">
          <cell r="C98">
            <v>70.218142748306263</v>
          </cell>
        </row>
        <row r="99">
          <cell r="C99">
            <v>64.316476310303443</v>
          </cell>
        </row>
        <row r="100">
          <cell r="C100">
            <v>65.948657745899951</v>
          </cell>
        </row>
        <row r="101">
          <cell r="C101">
            <v>68.000040590588611</v>
          </cell>
        </row>
        <row r="102">
          <cell r="C102">
            <v>69.482252970993812</v>
          </cell>
        </row>
        <row r="103">
          <cell r="C103">
            <v>69.735017836342777</v>
          </cell>
        </row>
        <row r="104">
          <cell r="C104">
            <v>67.081667923554122</v>
          </cell>
        </row>
        <row r="105">
          <cell r="C105">
            <v>68.546256125289673</v>
          </cell>
        </row>
        <row r="106">
          <cell r="C106">
            <v>67.412833594648333</v>
          </cell>
        </row>
        <row r="107">
          <cell r="C107">
            <v>67.088240140800323</v>
          </cell>
        </row>
        <row r="108">
          <cell r="C108">
            <v>68.094912132938745</v>
          </cell>
        </row>
        <row r="109">
          <cell r="C109">
            <v>64.889568468993559</v>
          </cell>
        </row>
      </sheetData>
      <sheetData sheetId="10">
        <row r="10">
          <cell r="C10">
            <v>69.636713419029206</v>
          </cell>
          <cell r="D10">
            <v>71.955870295235684</v>
          </cell>
        </row>
        <row r="11">
          <cell r="C11">
            <v>65.448684903785278</v>
          </cell>
          <cell r="D11">
            <v>72.088168016484488</v>
          </cell>
        </row>
        <row r="12">
          <cell r="C12">
            <v>67.422541587634299</v>
          </cell>
          <cell r="D12">
            <v>68.067804641860945</v>
          </cell>
        </row>
        <row r="13">
          <cell r="C13">
            <v>66.906068567438254</v>
          </cell>
          <cell r="D13">
            <v>68.191420112242369</v>
          </cell>
        </row>
        <row r="14">
          <cell r="C14">
            <v>68.08116991283147</v>
          </cell>
          <cell r="D14">
            <v>71.673141413412054</v>
          </cell>
        </row>
        <row r="15">
          <cell r="C15">
            <v>67.165125888370923</v>
          </cell>
          <cell r="D15">
            <v>72.509843575402215</v>
          </cell>
        </row>
        <row r="16">
          <cell r="C16">
            <v>67.997528895991138</v>
          </cell>
          <cell r="D16">
            <v>68.712852920465977</v>
          </cell>
        </row>
        <row r="17">
          <cell r="C17">
            <v>70.973398062336472</v>
          </cell>
          <cell r="D17">
            <v>68.738266259630151</v>
          </cell>
        </row>
        <row r="18">
          <cell r="C18">
            <v>68.848521927352749</v>
          </cell>
          <cell r="D18">
            <v>68.924825931662909</v>
          </cell>
        </row>
        <row r="19">
          <cell r="C19">
            <v>67.107323107390741</v>
          </cell>
          <cell r="D19">
            <v>70.760681367788152</v>
          </cell>
          <cell r="R19">
            <v>100</v>
          </cell>
        </row>
        <row r="20">
          <cell r="C20">
            <v>68.28516501091508</v>
          </cell>
          <cell r="D20">
            <v>70.844641725898441</v>
          </cell>
          <cell r="R20">
            <v>100</v>
          </cell>
        </row>
        <row r="21">
          <cell r="C21">
            <v>70.28446793343609</v>
          </cell>
          <cell r="D21">
            <v>68.291389524484401</v>
          </cell>
          <cell r="R21">
            <v>68.212317190546059</v>
          </cell>
        </row>
        <row r="22">
          <cell r="C22">
            <v>67.254486584130376</v>
          </cell>
          <cell r="D22">
            <v>71.643187497462023</v>
          </cell>
          <cell r="R22">
            <v>70.032144729678777</v>
          </cell>
        </row>
        <row r="23">
          <cell r="C23">
            <v>67.190102095930484</v>
          </cell>
          <cell r="D23">
            <v>68.996403457563034</v>
          </cell>
        </row>
        <row r="24">
          <cell r="C24">
            <v>67.604041046576739</v>
          </cell>
          <cell r="D24">
            <v>71.776296026494322</v>
          </cell>
        </row>
        <row r="25">
          <cell r="C25">
            <v>68.404322937460506</v>
          </cell>
          <cell r="D25">
            <v>68.444236626911902</v>
          </cell>
        </row>
        <row r="26">
          <cell r="C26">
            <v>68.368738773103871</v>
          </cell>
          <cell r="D26">
            <v>70.424356413421947</v>
          </cell>
        </row>
        <row r="27">
          <cell r="C27">
            <v>69.38439199690707</v>
          </cell>
          <cell r="D27">
            <v>70.427871668169843</v>
          </cell>
        </row>
        <row r="28">
          <cell r="C28">
            <v>65.861911573963383</v>
          </cell>
          <cell r="D28">
            <v>68.602071185152468</v>
          </cell>
        </row>
        <row r="29">
          <cell r="C29">
            <v>67.135236061381008</v>
          </cell>
          <cell r="D29">
            <v>68.293519831591041</v>
          </cell>
        </row>
        <row r="30">
          <cell r="C30">
            <v>69.385537582639202</v>
          </cell>
          <cell r="D30">
            <v>69.495629008158218</v>
          </cell>
        </row>
        <row r="31">
          <cell r="C31">
            <v>70.458100367462819</v>
          </cell>
          <cell r="D31">
            <v>71.968776397777489</v>
          </cell>
        </row>
        <row r="32">
          <cell r="C32">
            <v>66.527056179799743</v>
          </cell>
          <cell r="D32">
            <v>67.635410735970382</v>
          </cell>
        </row>
        <row r="33">
          <cell r="C33">
            <v>66.384631972484456</v>
          </cell>
          <cell r="D33">
            <v>68.262198258011495</v>
          </cell>
        </row>
        <row r="34">
          <cell r="C34">
            <v>72.185439467946992</v>
          </cell>
          <cell r="D34">
            <v>69.490289461608256</v>
          </cell>
        </row>
        <row r="35">
          <cell r="C35">
            <v>68.26063364495937</v>
          </cell>
          <cell r="D35">
            <v>72.044669722299076</v>
          </cell>
        </row>
        <row r="36">
          <cell r="C36">
            <v>67.759109276605287</v>
          </cell>
          <cell r="D36">
            <v>71.770089503712214</v>
          </cell>
        </row>
        <row r="37">
          <cell r="C37">
            <v>70.530729781092248</v>
          </cell>
          <cell r="D37">
            <v>67.441963663222737</v>
          </cell>
        </row>
        <row r="38">
          <cell r="C38">
            <v>66.773496982972446</v>
          </cell>
          <cell r="D38">
            <v>68.283639247621778</v>
          </cell>
        </row>
        <row r="39">
          <cell r="C39">
            <v>66.089240229389233</v>
          </cell>
          <cell r="D39">
            <v>69.295789280070849</v>
          </cell>
        </row>
        <row r="40">
          <cell r="C40">
            <v>73.553545521118735</v>
          </cell>
          <cell r="D40">
            <v>69.787189658683687</v>
          </cell>
        </row>
        <row r="41">
          <cell r="C41">
            <v>71.319151506755787</v>
          </cell>
          <cell r="D41">
            <v>68.845875044689691</v>
          </cell>
        </row>
        <row r="42">
          <cell r="C42">
            <v>68.12935685087777</v>
          </cell>
          <cell r="D42">
            <v>69.315641965706064</v>
          </cell>
        </row>
        <row r="43">
          <cell r="C43">
            <v>67.476128212092732</v>
          </cell>
          <cell r="D43">
            <v>68.147137729220901</v>
          </cell>
        </row>
        <row r="44">
          <cell r="C44">
            <v>67.878779722301701</v>
          </cell>
          <cell r="D44">
            <v>68.967370481077737</v>
          </cell>
        </row>
        <row r="45">
          <cell r="C45">
            <v>69.292375263267942</v>
          </cell>
          <cell r="D45">
            <v>69.701617586439895</v>
          </cell>
        </row>
        <row r="46">
          <cell r="C46">
            <v>67.021659175779263</v>
          </cell>
          <cell r="D46">
            <v>70.004945355647536</v>
          </cell>
        </row>
        <row r="47">
          <cell r="C47">
            <v>69.249321959130455</v>
          </cell>
          <cell r="D47">
            <v>69.510071151332255</v>
          </cell>
        </row>
        <row r="48">
          <cell r="C48">
            <v>68.272269617442674</v>
          </cell>
          <cell r="D48">
            <v>70.635061719408796</v>
          </cell>
        </row>
        <row r="49">
          <cell r="C49">
            <v>66.609403882413829</v>
          </cell>
          <cell r="D49">
            <v>68.444100814694906</v>
          </cell>
        </row>
        <row r="50">
          <cell r="C50">
            <v>65.779961877071898</v>
          </cell>
          <cell r="D50">
            <v>70.883354087886659</v>
          </cell>
        </row>
        <row r="51">
          <cell r="C51">
            <v>71.900872564649205</v>
          </cell>
          <cell r="D51">
            <v>68.995890507181187</v>
          </cell>
        </row>
        <row r="52">
          <cell r="C52">
            <v>66.614779486248949</v>
          </cell>
          <cell r="D52">
            <v>70.551004826600561</v>
          </cell>
        </row>
        <row r="53">
          <cell r="C53">
            <v>67.201210663945673</v>
          </cell>
          <cell r="D53">
            <v>71.701774142827759</v>
          </cell>
        </row>
        <row r="54">
          <cell r="C54">
            <v>67.621528957655684</v>
          </cell>
          <cell r="D54">
            <v>72.402627736228141</v>
          </cell>
        </row>
        <row r="55">
          <cell r="C55">
            <v>64.495444697763503</v>
          </cell>
          <cell r="D55">
            <v>70.907617613041822</v>
          </cell>
        </row>
        <row r="56">
          <cell r="C56">
            <v>69.362703640776047</v>
          </cell>
          <cell r="D56">
            <v>69.796962402834595</v>
          </cell>
        </row>
        <row r="57">
          <cell r="C57">
            <v>70.689475849512519</v>
          </cell>
          <cell r="D57">
            <v>72.392993625081857</v>
          </cell>
        </row>
        <row r="58">
          <cell r="C58">
            <v>64.221951420923645</v>
          </cell>
          <cell r="D58">
            <v>70.296488743990025</v>
          </cell>
        </row>
        <row r="59">
          <cell r="C59">
            <v>66.838179172843553</v>
          </cell>
          <cell r="D59">
            <v>69.33761274865428</v>
          </cell>
        </row>
        <row r="60">
          <cell r="C60">
            <v>66.978119045660648</v>
          </cell>
          <cell r="D60">
            <v>72.221643586092199</v>
          </cell>
        </row>
        <row r="61">
          <cell r="C61">
            <v>67.064577694142983</v>
          </cell>
          <cell r="D61">
            <v>67.578929089382342</v>
          </cell>
        </row>
        <row r="62">
          <cell r="C62">
            <v>66.878397270685056</v>
          </cell>
          <cell r="D62">
            <v>68.004754782366575</v>
          </cell>
        </row>
        <row r="63">
          <cell r="C63">
            <v>67.749220652855882</v>
          </cell>
          <cell r="D63">
            <v>69.934160844975537</v>
          </cell>
        </row>
        <row r="64">
          <cell r="C64">
            <v>67.691621108876731</v>
          </cell>
          <cell r="D64">
            <v>71.124837438515442</v>
          </cell>
        </row>
        <row r="65">
          <cell r="C65">
            <v>66.594574979176443</v>
          </cell>
          <cell r="D65">
            <v>71.219304577658534</v>
          </cell>
        </row>
        <row r="66">
          <cell r="C66">
            <v>65.175871772551218</v>
          </cell>
          <cell r="D66">
            <v>65.995936457135045</v>
          </cell>
        </row>
        <row r="67">
          <cell r="C67">
            <v>70.039953524939918</v>
          </cell>
          <cell r="D67">
            <v>68.435621625880046</v>
          </cell>
        </row>
        <row r="68">
          <cell r="C68">
            <v>67.992315376848552</v>
          </cell>
          <cell r="D68">
            <v>71.095512053969841</v>
          </cell>
        </row>
        <row r="69">
          <cell r="C69">
            <v>69.241731918144723</v>
          </cell>
          <cell r="D69">
            <v>69.766464555920692</v>
          </cell>
        </row>
        <row r="70">
          <cell r="C70">
            <v>65.000015025044661</v>
          </cell>
          <cell r="D70">
            <v>68.270796497839939</v>
          </cell>
        </row>
        <row r="71">
          <cell r="C71">
            <v>72.072968621434455</v>
          </cell>
          <cell r="D71">
            <v>68.99296430869083</v>
          </cell>
        </row>
        <row r="72">
          <cell r="C72">
            <v>73.059783706605074</v>
          </cell>
          <cell r="D72">
            <v>70.063742579725641</v>
          </cell>
        </row>
        <row r="73">
          <cell r="C73">
            <v>66.997443852275282</v>
          </cell>
          <cell r="D73">
            <v>70.782170104044525</v>
          </cell>
        </row>
        <row r="74">
          <cell r="C74">
            <v>70.265182596670215</v>
          </cell>
          <cell r="D74">
            <v>70.997412350510373</v>
          </cell>
        </row>
        <row r="75">
          <cell r="C75">
            <v>66.501268694840235</v>
          </cell>
          <cell r="D75">
            <v>70.667856526165195</v>
          </cell>
        </row>
        <row r="76">
          <cell r="C76">
            <v>65.522279818116175</v>
          </cell>
          <cell r="D76">
            <v>70.28033106535095</v>
          </cell>
        </row>
        <row r="77">
          <cell r="C77">
            <v>66.327280468287128</v>
          </cell>
          <cell r="D77">
            <v>69.774472880884005</v>
          </cell>
        </row>
        <row r="78">
          <cell r="C78">
            <v>68.975861583296179</v>
          </cell>
          <cell r="D78">
            <v>69.456784067467396</v>
          </cell>
        </row>
        <row r="79">
          <cell r="C79">
            <v>74.128186536020976</v>
          </cell>
          <cell r="D79">
            <v>71.660606432734241</v>
          </cell>
        </row>
        <row r="80">
          <cell r="C80">
            <v>68.228424067072979</v>
          </cell>
          <cell r="D80">
            <v>71.33232298759161</v>
          </cell>
        </row>
        <row r="81">
          <cell r="C81">
            <v>66.761427272563978</v>
          </cell>
          <cell r="D81">
            <v>72.616244624420375</v>
          </cell>
        </row>
        <row r="82">
          <cell r="C82">
            <v>68.608070928545743</v>
          </cell>
          <cell r="D82">
            <v>69.568953494564212</v>
          </cell>
        </row>
        <row r="83">
          <cell r="C83">
            <v>68.767904037551361</v>
          </cell>
          <cell r="D83">
            <v>71.12814319475001</v>
          </cell>
        </row>
        <row r="84">
          <cell r="C84">
            <v>67.947195347852755</v>
          </cell>
          <cell r="D84">
            <v>69.982158127359</v>
          </cell>
        </row>
        <row r="85">
          <cell r="C85">
            <v>66.36480344870391</v>
          </cell>
          <cell r="D85">
            <v>69.707084136669053</v>
          </cell>
        </row>
        <row r="86">
          <cell r="C86">
            <v>67.237578058670735</v>
          </cell>
          <cell r="D86">
            <v>70.763652121273324</v>
          </cell>
        </row>
        <row r="87">
          <cell r="C87">
            <v>70.900868413699214</v>
          </cell>
          <cell r="D87">
            <v>70.378242884626445</v>
          </cell>
        </row>
        <row r="88">
          <cell r="C88">
            <v>67.908767189083534</v>
          </cell>
          <cell r="D88">
            <v>72.562404625090224</v>
          </cell>
        </row>
        <row r="89">
          <cell r="C89">
            <v>69.185199185658405</v>
          </cell>
          <cell r="D89">
            <v>68.329197512940922</v>
          </cell>
        </row>
        <row r="90">
          <cell r="C90">
            <v>67.95871707918522</v>
          </cell>
          <cell r="D90">
            <v>68.013121854068444</v>
          </cell>
        </row>
        <row r="91">
          <cell r="C91">
            <v>66.979916275544383</v>
          </cell>
          <cell r="D91">
            <v>68.588413750088492</v>
          </cell>
        </row>
        <row r="92">
          <cell r="C92">
            <v>68.069804949520844</v>
          </cell>
          <cell r="D92">
            <v>73.631495535813116</v>
          </cell>
        </row>
        <row r="93">
          <cell r="C93">
            <v>65.773879854787211</v>
          </cell>
          <cell r="D93">
            <v>67.549452167535847</v>
          </cell>
        </row>
        <row r="94">
          <cell r="C94">
            <v>65.631274238364725</v>
          </cell>
          <cell r="D94">
            <v>71.710537227422662</v>
          </cell>
        </row>
        <row r="95">
          <cell r="C95">
            <v>69.35704956444917</v>
          </cell>
          <cell r="D95">
            <v>72.326182817926195</v>
          </cell>
        </row>
        <row r="96">
          <cell r="C96">
            <v>66.764066427763595</v>
          </cell>
          <cell r="D96">
            <v>68.738508807128511</v>
          </cell>
        </row>
        <row r="97">
          <cell r="C97">
            <v>70.040534832916009</v>
          </cell>
          <cell r="D97">
            <v>70.12039207215399</v>
          </cell>
        </row>
        <row r="98">
          <cell r="C98">
            <v>68.062720112100067</v>
          </cell>
          <cell r="D98">
            <v>71.989618818211454</v>
          </cell>
        </row>
        <row r="99">
          <cell r="C99">
            <v>67.36112687270932</v>
          </cell>
          <cell r="D99">
            <v>70.699388147479269</v>
          </cell>
        </row>
        <row r="100">
          <cell r="C100">
            <v>70.532949243170847</v>
          </cell>
          <cell r="D100">
            <v>71.649402835701764</v>
          </cell>
        </row>
        <row r="101">
          <cell r="C101">
            <v>68.922565375150484</v>
          </cell>
          <cell r="D101">
            <v>67.025477203643277</v>
          </cell>
        </row>
        <row r="102">
          <cell r="C102">
            <v>70.408226065643603</v>
          </cell>
          <cell r="D102">
            <v>69.291995020633863</v>
          </cell>
        </row>
        <row r="103">
          <cell r="C103">
            <v>67.499864121352203</v>
          </cell>
          <cell r="D103">
            <v>70.757771050164024</v>
          </cell>
        </row>
        <row r="104">
          <cell r="C104">
            <v>72.340262111685689</v>
          </cell>
          <cell r="D104">
            <v>72.109391143380023</v>
          </cell>
        </row>
        <row r="105">
          <cell r="C105">
            <v>68.086419180312788</v>
          </cell>
          <cell r="D105">
            <v>68.008632746184205</v>
          </cell>
        </row>
        <row r="106">
          <cell r="C106">
            <v>65.517824954735175</v>
          </cell>
          <cell r="D106">
            <v>70.496797876759103</v>
          </cell>
        </row>
        <row r="107">
          <cell r="C107">
            <v>69.921821712167684</v>
          </cell>
          <cell r="D107">
            <v>67.157069767832283</v>
          </cell>
        </row>
        <row r="108">
          <cell r="C108">
            <v>71.291395354164806</v>
          </cell>
          <cell r="D108">
            <v>73.885543024984855</v>
          </cell>
        </row>
        <row r="109">
          <cell r="C109">
            <v>67.302392719119482</v>
          </cell>
          <cell r="D109">
            <v>71.091933855155474</v>
          </cell>
        </row>
      </sheetData>
      <sheetData sheetId="11">
        <row r="13">
          <cell r="E13">
            <v>4.05591218745404</v>
          </cell>
        </row>
        <row r="14">
          <cell r="E14">
            <v>16.040841688285191</v>
          </cell>
        </row>
        <row r="17">
          <cell r="E17">
            <v>0.25284908773933717</v>
          </cell>
        </row>
        <row r="18">
          <cell r="E18">
            <v>2.3476972799816505E-11</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sheetName val="Definition"/>
      <sheetName val="MatrixMult"/>
      <sheetName val="CreditExample"/>
      <sheetName val="MatrixMult_Credit"/>
      <sheetName val="MatrixMult_VaR"/>
      <sheetName val="MatrixMult_CovCorr"/>
      <sheetName val="PosDef"/>
      <sheetName val="PortfolioVaRExample"/>
      <sheetName val="MatrixMult_All"/>
    </sheetNames>
    <sheetDataSet>
      <sheetData sheetId="0" refreshError="1"/>
      <sheetData sheetId="1" refreshError="1"/>
      <sheetData sheetId="2" refreshError="1"/>
      <sheetData sheetId="3">
        <row r="15">
          <cell r="H15">
            <v>0.56521739130434778</v>
          </cell>
          <cell r="I15">
            <v>0.30434782608695654</v>
          </cell>
          <cell r="J15">
            <v>0.13043478260869565</v>
          </cell>
          <cell r="K15">
            <v>0</v>
          </cell>
          <cell r="L15">
            <v>0</v>
          </cell>
          <cell r="M15">
            <v>0</v>
          </cell>
        </row>
        <row r="16">
          <cell r="H16">
            <v>9.0909090909090912E-2</v>
          </cell>
          <cell r="I16">
            <v>0.22727272727272727</v>
          </cell>
          <cell r="J16">
            <v>0.54545454545454541</v>
          </cell>
          <cell r="K16">
            <v>0.13636363636363635</v>
          </cell>
          <cell r="L16">
            <v>0</v>
          </cell>
          <cell r="M16">
            <v>0</v>
          </cell>
        </row>
        <row r="17">
          <cell r="H17">
            <v>0</v>
          </cell>
          <cell r="I17">
            <v>5.8823529411764705E-2</v>
          </cell>
          <cell r="J17">
            <v>0.35294117647058826</v>
          </cell>
          <cell r="K17">
            <v>0.52941176470588236</v>
          </cell>
          <cell r="L17">
            <v>5.8823529411764705E-2</v>
          </cell>
          <cell r="M17">
            <v>0</v>
          </cell>
        </row>
        <row r="18">
          <cell r="H18">
            <v>0</v>
          </cell>
          <cell r="I18">
            <v>0</v>
          </cell>
          <cell r="J18">
            <v>0.11764705882352941</v>
          </cell>
          <cell r="K18">
            <v>0.29411764705882354</v>
          </cell>
          <cell r="L18">
            <v>0.41176470588235292</v>
          </cell>
          <cell r="M18">
            <v>0.17647058823529413</v>
          </cell>
        </row>
        <row r="19">
          <cell r="H19">
            <v>0</v>
          </cell>
          <cell r="I19">
            <v>0</v>
          </cell>
          <cell r="J19">
            <v>0</v>
          </cell>
          <cell r="K19">
            <v>4.7619047619047616E-2</v>
          </cell>
          <cell r="L19">
            <v>0.5714285714285714</v>
          </cell>
          <cell r="M19">
            <v>0.38095238095238093</v>
          </cell>
        </row>
        <row r="20">
          <cell r="H20">
            <v>0</v>
          </cell>
          <cell r="I20">
            <v>0</v>
          </cell>
          <cell r="J20">
            <v>0</v>
          </cell>
          <cell r="K20">
            <v>0</v>
          </cell>
          <cell r="L20">
            <v>0</v>
          </cell>
          <cell r="M20">
            <v>0</v>
          </cell>
        </row>
      </sheetData>
      <sheetData sheetId="4">
        <row r="7">
          <cell r="I7">
            <v>0.1</v>
          </cell>
          <cell r="J7">
            <v>0.2</v>
          </cell>
          <cell r="K7">
            <v>0.7</v>
          </cell>
          <cell r="T7">
            <v>0.5</v>
          </cell>
        </row>
        <row r="8">
          <cell r="I8">
            <v>0.25</v>
          </cell>
          <cell r="J8">
            <v>0.5</v>
          </cell>
          <cell r="K8">
            <v>0.25</v>
          </cell>
          <cell r="T8">
            <v>0.25</v>
          </cell>
        </row>
        <row r="9">
          <cell r="I9">
            <v>0.2</v>
          </cell>
          <cell r="J9">
            <v>0.2</v>
          </cell>
          <cell r="K9">
            <v>0.6</v>
          </cell>
          <cell r="T9">
            <v>0.25</v>
          </cell>
        </row>
      </sheetData>
      <sheetData sheetId="5" refreshError="1"/>
      <sheetData sheetId="6">
        <row r="34">
          <cell r="P34">
            <v>1</v>
          </cell>
          <cell r="Q34">
            <v>0.5</v>
          </cell>
          <cell r="R34">
            <v>0.5</v>
          </cell>
        </row>
        <row r="35">
          <cell r="P35">
            <v>0.75</v>
          </cell>
          <cell r="Q35">
            <v>1</v>
          </cell>
          <cell r="R35">
            <v>9.375E-2</v>
          </cell>
        </row>
        <row r="36">
          <cell r="P36">
            <v>0.5</v>
          </cell>
          <cell r="Q36">
            <v>0.375</v>
          </cell>
          <cell r="R36">
            <v>1</v>
          </cell>
        </row>
        <row r="43">
          <cell r="M43">
            <v>0.5</v>
          </cell>
        </row>
        <row r="44">
          <cell r="M44">
            <v>0.25</v>
          </cell>
        </row>
        <row r="45">
          <cell r="M45">
            <v>0.25</v>
          </cell>
        </row>
      </sheetData>
      <sheetData sheetId="7" refreshError="1"/>
      <sheetData sheetId="8">
        <row r="10">
          <cell r="C10" t="str">
            <v>PriceLevels</v>
          </cell>
        </row>
      </sheetData>
      <sheetData sheetId="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pula3"/>
      <sheetName val="Cor_N_Cov"/>
    </sheet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p"/>
      <sheetName val="Bond"/>
      <sheetName val="InstallmentLoan"/>
      <sheetName val="Duration"/>
      <sheetName val="Dur2"/>
      <sheetName val="Dur3"/>
      <sheetName val="Curve0"/>
      <sheetName val="Remember"/>
    </sheetNames>
    <sheetDataSet>
      <sheetData sheetId="0"/>
      <sheetData sheetId="1">
        <row r="4">
          <cell r="C4">
            <v>2000000</v>
          </cell>
        </row>
        <row r="6">
          <cell r="C6">
            <v>2</v>
          </cell>
        </row>
        <row r="7">
          <cell r="C7">
            <v>7</v>
          </cell>
        </row>
        <row r="8">
          <cell r="C8">
            <v>2.5000000000000001E-2</v>
          </cell>
        </row>
        <row r="12">
          <cell r="E12">
            <v>35000</v>
          </cell>
        </row>
        <row r="13">
          <cell r="E13">
            <v>35000</v>
          </cell>
        </row>
        <row r="14">
          <cell r="E14">
            <v>35000</v>
          </cell>
        </row>
        <row r="15">
          <cell r="E15">
            <v>35000</v>
          </cell>
        </row>
        <row r="16">
          <cell r="E16">
            <v>35000</v>
          </cell>
        </row>
        <row r="17">
          <cell r="E17">
            <v>35000</v>
          </cell>
        </row>
        <row r="18">
          <cell r="E18">
            <v>35000</v>
          </cell>
        </row>
        <row r="19">
          <cell r="E19">
            <v>35000</v>
          </cell>
        </row>
        <row r="20">
          <cell r="E20">
            <v>35000</v>
          </cell>
        </row>
        <row r="21">
          <cell r="E21">
            <v>35000</v>
          </cell>
        </row>
        <row r="22">
          <cell r="E22">
            <v>35000</v>
          </cell>
        </row>
        <row r="23">
          <cell r="E23">
            <v>35000</v>
          </cell>
        </row>
        <row r="24">
          <cell r="E24">
            <v>35000</v>
          </cell>
        </row>
        <row r="25">
          <cell r="E25">
            <v>2035000</v>
          </cell>
        </row>
      </sheetData>
      <sheetData sheetId="2">
        <row r="3">
          <cell r="F3">
            <v>10.837769560171987</v>
          </cell>
        </row>
      </sheetData>
      <sheetData sheetId="3"/>
      <sheetData sheetId="4">
        <row r="12">
          <cell r="G12">
            <v>0.98760555034319286</v>
          </cell>
          <cell r="I12">
            <v>2126382.9183726022</v>
          </cell>
        </row>
        <row r="13">
          <cell r="G13">
            <v>0.97536472306868083</v>
          </cell>
        </row>
        <row r="14">
          <cell r="G14">
            <v>0.96327561411158036</v>
          </cell>
        </row>
        <row r="15">
          <cell r="G15">
            <v>0.95133634300684455</v>
          </cell>
        </row>
        <row r="16">
          <cell r="G16">
            <v>0.93954505259675514</v>
          </cell>
        </row>
        <row r="17">
          <cell r="G17">
            <v>0.92789990874204242</v>
          </cell>
        </row>
        <row r="18">
          <cell r="G18">
            <v>0.9163991000365832</v>
          </cell>
        </row>
        <row r="19">
          <cell r="G19">
            <v>0.90504083752563647</v>
          </cell>
        </row>
        <row r="20">
          <cell r="G20">
            <v>0.89382335442757033</v>
          </cell>
        </row>
        <row r="21">
          <cell r="G21">
            <v>0.88274490585903931</v>
          </cell>
        </row>
        <row r="22">
          <cell r="G22">
            <v>0.87180376856356656</v>
          </cell>
        </row>
        <row r="23">
          <cell r="G23">
            <v>0.86099824064349073</v>
          </cell>
        </row>
        <row r="24">
          <cell r="G24">
            <v>0.85032664129523539</v>
          </cell>
        </row>
        <row r="25">
          <cell r="G25">
            <v>0.83978731054785982</v>
          </cell>
        </row>
      </sheetData>
      <sheetData sheetId="5"/>
      <sheetData sheetId="6">
        <row r="26">
          <cell r="E26">
            <v>1200.2040073638184</v>
          </cell>
        </row>
      </sheetData>
      <sheetData sheetId="7"/>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rixMultiplication"/>
      <sheetName val="CreditMatrix"/>
      <sheetName val="CreditMatrix_Weighted"/>
      <sheetName val="Loss_FromRanking"/>
      <sheetName val="HazardRate1"/>
      <sheetName val="HazardRate2"/>
    </sheetNames>
    <sheetDataSet>
      <sheetData sheetId="0" refreshError="1"/>
      <sheetData sheetId="1" refreshError="1">
        <row r="2">
          <cell r="B2">
            <v>0</v>
          </cell>
          <cell r="C2" t="str">
            <v>A</v>
          </cell>
        </row>
        <row r="3">
          <cell r="B3">
            <v>0.2</v>
          </cell>
          <cell r="C3" t="str">
            <v>B</v>
          </cell>
        </row>
        <row r="4">
          <cell r="B4">
            <v>0.4</v>
          </cell>
          <cell r="C4" t="str">
            <v>C</v>
          </cell>
        </row>
        <row r="5">
          <cell r="B5">
            <v>0.6</v>
          </cell>
          <cell r="C5" t="str">
            <v>D</v>
          </cell>
        </row>
        <row r="6">
          <cell r="B6">
            <v>0.8</v>
          </cell>
          <cell r="C6" t="str">
            <v>E</v>
          </cell>
        </row>
        <row r="7">
          <cell r="B7">
            <v>1</v>
          </cell>
          <cell r="C7" t="str">
            <v>F</v>
          </cell>
        </row>
        <row r="10">
          <cell r="D10" t="str">
            <v>A</v>
          </cell>
          <cell r="E10" t="str">
            <v>B</v>
          </cell>
        </row>
        <row r="11">
          <cell r="D11" t="str">
            <v>C</v>
          </cell>
          <cell r="E11" t="str">
            <v>E</v>
          </cell>
        </row>
        <row r="12">
          <cell r="D12" t="str">
            <v>B</v>
          </cell>
          <cell r="E12" t="str">
            <v>B</v>
          </cell>
        </row>
        <row r="13">
          <cell r="D13" t="str">
            <v>C</v>
          </cell>
          <cell r="E13" t="str">
            <v>D</v>
          </cell>
        </row>
        <row r="14">
          <cell r="D14" t="str">
            <v>C</v>
          </cell>
          <cell r="E14" t="str">
            <v>E</v>
          </cell>
        </row>
        <row r="15">
          <cell r="D15" t="str">
            <v>E</v>
          </cell>
          <cell r="E15" t="str">
            <v>E</v>
          </cell>
        </row>
        <row r="16">
          <cell r="D16" t="str">
            <v>B</v>
          </cell>
          <cell r="E16" t="str">
            <v>C</v>
          </cell>
        </row>
        <row r="17">
          <cell r="D17" t="str">
            <v>D</v>
          </cell>
          <cell r="E17" t="str">
            <v>D</v>
          </cell>
        </row>
        <row r="18">
          <cell r="D18" t="str">
            <v>E</v>
          </cell>
          <cell r="E18" t="str">
            <v>F</v>
          </cell>
        </row>
        <row r="19">
          <cell r="D19" t="str">
            <v>D</v>
          </cell>
          <cell r="E19" t="str">
            <v>E</v>
          </cell>
        </row>
        <row r="20">
          <cell r="D20" t="str">
            <v>B</v>
          </cell>
          <cell r="E20" t="str">
            <v>B</v>
          </cell>
        </row>
        <row r="21">
          <cell r="D21" t="str">
            <v>A</v>
          </cell>
          <cell r="E21" t="str">
            <v>C</v>
          </cell>
        </row>
        <row r="22">
          <cell r="D22" t="str">
            <v>E</v>
          </cell>
          <cell r="E22" t="str">
            <v>F</v>
          </cell>
        </row>
        <row r="23">
          <cell r="D23" t="str">
            <v>B</v>
          </cell>
          <cell r="E23" t="str">
            <v>D</v>
          </cell>
        </row>
        <row r="24">
          <cell r="D24" t="str">
            <v>E</v>
          </cell>
          <cell r="E24" t="str">
            <v>E</v>
          </cell>
        </row>
        <row r="25">
          <cell r="D25" t="str">
            <v>C</v>
          </cell>
          <cell r="E25" t="str">
            <v>D</v>
          </cell>
        </row>
        <row r="26">
          <cell r="D26" t="str">
            <v>B</v>
          </cell>
          <cell r="E26" t="str">
            <v>B</v>
          </cell>
        </row>
        <row r="27">
          <cell r="D27" t="str">
            <v>E</v>
          </cell>
          <cell r="E27" t="str">
            <v>F</v>
          </cell>
        </row>
        <row r="28">
          <cell r="D28" t="str">
            <v>D</v>
          </cell>
          <cell r="E28" t="str">
            <v>D</v>
          </cell>
        </row>
        <row r="29">
          <cell r="D29" t="str">
            <v>C</v>
          </cell>
          <cell r="E29" t="str">
            <v>D</v>
          </cell>
        </row>
        <row r="30">
          <cell r="D30" t="str">
            <v>E</v>
          </cell>
          <cell r="E30" t="str">
            <v>F</v>
          </cell>
        </row>
        <row r="31">
          <cell r="D31" t="str">
            <v>A</v>
          </cell>
          <cell r="E31" t="str">
            <v>C</v>
          </cell>
        </row>
        <row r="32">
          <cell r="D32" t="str">
            <v>C</v>
          </cell>
          <cell r="E32" t="str">
            <v>D</v>
          </cell>
        </row>
        <row r="33">
          <cell r="D33" t="str">
            <v>C</v>
          </cell>
          <cell r="E33" t="str">
            <v>C</v>
          </cell>
        </row>
        <row r="34">
          <cell r="D34" t="str">
            <v>E</v>
          </cell>
          <cell r="E34" t="str">
            <v>F</v>
          </cell>
        </row>
        <row r="35">
          <cell r="D35" t="str">
            <v>E</v>
          </cell>
          <cell r="E35" t="str">
            <v>E</v>
          </cell>
        </row>
        <row r="36">
          <cell r="D36" t="str">
            <v>D</v>
          </cell>
          <cell r="E36" t="str">
            <v>D</v>
          </cell>
        </row>
        <row r="37">
          <cell r="D37" t="str">
            <v>B</v>
          </cell>
          <cell r="E37" t="str">
            <v>C</v>
          </cell>
        </row>
        <row r="38">
          <cell r="D38" t="str">
            <v>E</v>
          </cell>
          <cell r="E38" t="str">
            <v>F</v>
          </cell>
        </row>
        <row r="39">
          <cell r="D39" t="str">
            <v>E</v>
          </cell>
          <cell r="E39" t="str">
            <v>F</v>
          </cell>
        </row>
        <row r="40">
          <cell r="D40" t="str">
            <v>D</v>
          </cell>
          <cell r="E40" t="str">
            <v>D</v>
          </cell>
        </row>
        <row r="41">
          <cell r="D41" t="str">
            <v>B</v>
          </cell>
          <cell r="E41" t="str">
            <v>C</v>
          </cell>
        </row>
        <row r="42">
          <cell r="D42" t="str">
            <v>D</v>
          </cell>
          <cell r="E42" t="str">
            <v>E</v>
          </cell>
        </row>
        <row r="43">
          <cell r="D43" t="str">
            <v>A</v>
          </cell>
          <cell r="E43" t="str">
            <v>B</v>
          </cell>
        </row>
        <row r="44">
          <cell r="D44" t="str">
            <v>A</v>
          </cell>
          <cell r="E44" t="str">
            <v>B</v>
          </cell>
        </row>
        <row r="45">
          <cell r="D45" t="str">
            <v>E</v>
          </cell>
          <cell r="E45" t="str">
            <v>D</v>
          </cell>
        </row>
        <row r="46">
          <cell r="D46" t="str">
            <v>C</v>
          </cell>
          <cell r="E46" t="str">
            <v>D</v>
          </cell>
        </row>
        <row r="47">
          <cell r="D47" t="str">
            <v>C</v>
          </cell>
          <cell r="E47" t="str">
            <v>E</v>
          </cell>
        </row>
        <row r="48">
          <cell r="D48" t="str">
            <v>E</v>
          </cell>
          <cell r="E48" t="str">
            <v>F</v>
          </cell>
        </row>
        <row r="49">
          <cell r="D49" t="str">
            <v>E</v>
          </cell>
          <cell r="E49" t="str">
            <v>E</v>
          </cell>
        </row>
        <row r="50">
          <cell r="D50" t="str">
            <v>B</v>
          </cell>
          <cell r="E50" t="str">
            <v>B</v>
          </cell>
        </row>
        <row r="51">
          <cell r="D51" t="str">
            <v>D</v>
          </cell>
          <cell r="E51" t="str">
            <v>D</v>
          </cell>
        </row>
        <row r="52">
          <cell r="D52" t="str">
            <v>A</v>
          </cell>
          <cell r="E52" t="str">
            <v>A</v>
          </cell>
        </row>
        <row r="53">
          <cell r="D53" t="str">
            <v>A</v>
          </cell>
          <cell r="E53" t="str">
            <v>A</v>
          </cell>
        </row>
        <row r="54">
          <cell r="D54" t="str">
            <v>D</v>
          </cell>
          <cell r="E54" t="str">
            <v>C</v>
          </cell>
        </row>
        <row r="55">
          <cell r="D55" t="str">
            <v>C</v>
          </cell>
          <cell r="E55" t="str">
            <v>C</v>
          </cell>
        </row>
        <row r="56">
          <cell r="D56" t="str">
            <v>B</v>
          </cell>
          <cell r="E56" t="str">
            <v>B</v>
          </cell>
        </row>
        <row r="57">
          <cell r="D57" t="str">
            <v>C</v>
          </cell>
          <cell r="E57" t="str">
            <v>C</v>
          </cell>
        </row>
        <row r="58">
          <cell r="D58" t="str">
            <v>E</v>
          </cell>
          <cell r="E58" t="str">
            <v>E</v>
          </cell>
        </row>
        <row r="59">
          <cell r="D59" t="str">
            <v>E</v>
          </cell>
          <cell r="E59" t="str">
            <v>F</v>
          </cell>
        </row>
        <row r="60">
          <cell r="D60" t="str">
            <v>C</v>
          </cell>
          <cell r="E60" t="str">
            <v>E</v>
          </cell>
        </row>
        <row r="61">
          <cell r="D61" t="str">
            <v>E</v>
          </cell>
          <cell r="E61" t="str">
            <v>D</v>
          </cell>
        </row>
        <row r="62">
          <cell r="D62" t="str">
            <v>C</v>
          </cell>
          <cell r="E62" t="str">
            <v>C</v>
          </cell>
        </row>
        <row r="63">
          <cell r="D63" t="str">
            <v>B</v>
          </cell>
          <cell r="E63" t="str">
            <v>B</v>
          </cell>
        </row>
        <row r="64">
          <cell r="D64" t="str">
            <v>C</v>
          </cell>
          <cell r="E64" t="str">
            <v>D</v>
          </cell>
        </row>
        <row r="65">
          <cell r="D65" t="str">
            <v>D</v>
          </cell>
          <cell r="E65" t="str">
            <v>E</v>
          </cell>
        </row>
        <row r="66">
          <cell r="D66" t="str">
            <v>B</v>
          </cell>
          <cell r="E66" t="str">
            <v>B</v>
          </cell>
        </row>
        <row r="67">
          <cell r="D67" t="str">
            <v>C</v>
          </cell>
          <cell r="E67" t="str">
            <v>D</v>
          </cell>
        </row>
        <row r="68">
          <cell r="D68" t="str">
            <v>E</v>
          </cell>
          <cell r="E68" t="str">
            <v>F</v>
          </cell>
        </row>
        <row r="69">
          <cell r="D69" t="str">
            <v>C</v>
          </cell>
          <cell r="E69" t="str">
            <v>D</v>
          </cell>
        </row>
        <row r="70">
          <cell r="D70" t="str">
            <v>B</v>
          </cell>
          <cell r="E70" t="str">
            <v>C</v>
          </cell>
        </row>
        <row r="71">
          <cell r="D71" t="str">
            <v>D</v>
          </cell>
          <cell r="E71" t="str">
            <v>E</v>
          </cell>
        </row>
        <row r="72">
          <cell r="D72" t="str">
            <v>A</v>
          </cell>
          <cell r="E72" t="str">
            <v>B</v>
          </cell>
        </row>
        <row r="73">
          <cell r="D73" t="str">
            <v>C</v>
          </cell>
          <cell r="E73" t="str">
            <v>B</v>
          </cell>
        </row>
        <row r="74">
          <cell r="D74" t="str">
            <v>A</v>
          </cell>
          <cell r="E74" t="str">
            <v>A</v>
          </cell>
        </row>
        <row r="75">
          <cell r="D75" t="str">
            <v>C</v>
          </cell>
          <cell r="E75" t="str">
            <v>B</v>
          </cell>
        </row>
        <row r="76">
          <cell r="D76" t="str">
            <v>C</v>
          </cell>
          <cell r="E76" t="str">
            <v>E</v>
          </cell>
        </row>
        <row r="77">
          <cell r="D77" t="str">
            <v>A</v>
          </cell>
          <cell r="E77" t="str">
            <v>A</v>
          </cell>
        </row>
        <row r="78">
          <cell r="D78" t="str">
            <v>B</v>
          </cell>
          <cell r="E78" t="str">
            <v>C</v>
          </cell>
        </row>
        <row r="79">
          <cell r="D79" t="str">
            <v>C</v>
          </cell>
          <cell r="E79" t="str">
            <v>C</v>
          </cell>
        </row>
        <row r="80">
          <cell r="D80" t="str">
            <v>C</v>
          </cell>
          <cell r="E80" t="str">
            <v>E</v>
          </cell>
        </row>
        <row r="81">
          <cell r="D81" t="str">
            <v>D</v>
          </cell>
          <cell r="E81" t="str">
            <v>E</v>
          </cell>
        </row>
        <row r="82">
          <cell r="D82" t="str">
            <v>D</v>
          </cell>
          <cell r="E82" t="str">
            <v>D</v>
          </cell>
        </row>
        <row r="83">
          <cell r="D83" t="str">
            <v>A</v>
          </cell>
          <cell r="E83" t="str">
            <v>A</v>
          </cell>
        </row>
        <row r="84">
          <cell r="D84" t="str">
            <v>B</v>
          </cell>
          <cell r="E84" t="str">
            <v>D</v>
          </cell>
        </row>
        <row r="85">
          <cell r="D85" t="str">
            <v>C</v>
          </cell>
          <cell r="E85" t="str">
            <v>E</v>
          </cell>
        </row>
        <row r="86">
          <cell r="D86" t="str">
            <v>E</v>
          </cell>
          <cell r="E86" t="str">
            <v>F</v>
          </cell>
        </row>
        <row r="87">
          <cell r="D87" t="str">
            <v>E</v>
          </cell>
          <cell r="E87" t="str">
            <v>F</v>
          </cell>
        </row>
        <row r="88">
          <cell r="D88" t="str">
            <v>E</v>
          </cell>
          <cell r="E88" t="str">
            <v>F</v>
          </cell>
        </row>
        <row r="89">
          <cell r="D89" t="str">
            <v>E</v>
          </cell>
          <cell r="E89" t="str">
            <v>E</v>
          </cell>
        </row>
        <row r="90">
          <cell r="D90" t="str">
            <v>A</v>
          </cell>
          <cell r="E90" t="str">
            <v>A</v>
          </cell>
        </row>
        <row r="91">
          <cell r="D91" t="str">
            <v>C</v>
          </cell>
          <cell r="E91" t="str">
            <v>D</v>
          </cell>
        </row>
        <row r="92">
          <cell r="D92" t="str">
            <v>E</v>
          </cell>
          <cell r="E92" t="str">
            <v>F</v>
          </cell>
        </row>
        <row r="93">
          <cell r="D93" t="str">
            <v>B</v>
          </cell>
          <cell r="E93" t="str">
            <v>B</v>
          </cell>
        </row>
        <row r="94">
          <cell r="D94" t="str">
            <v>A</v>
          </cell>
          <cell r="E94" t="str">
            <v>C</v>
          </cell>
        </row>
        <row r="95">
          <cell r="D95" t="str">
            <v>A</v>
          </cell>
          <cell r="E95" t="str">
            <v>B</v>
          </cell>
        </row>
        <row r="96">
          <cell r="D96" t="str">
            <v>E</v>
          </cell>
          <cell r="E96" t="str">
            <v>D</v>
          </cell>
        </row>
        <row r="97">
          <cell r="D97" t="str">
            <v>C</v>
          </cell>
          <cell r="E97" t="str">
            <v>E</v>
          </cell>
        </row>
        <row r="98">
          <cell r="D98" t="str">
            <v>E</v>
          </cell>
          <cell r="E98" t="str">
            <v>E</v>
          </cell>
        </row>
        <row r="99">
          <cell r="D99" t="str">
            <v>D</v>
          </cell>
          <cell r="E99" t="str">
            <v>D</v>
          </cell>
        </row>
        <row r="100">
          <cell r="D100" t="str">
            <v>C</v>
          </cell>
          <cell r="E100" t="str">
            <v>D</v>
          </cell>
        </row>
        <row r="101">
          <cell r="D101" t="str">
            <v>A</v>
          </cell>
          <cell r="E101" t="str">
            <v>B</v>
          </cell>
        </row>
        <row r="102">
          <cell r="D102" t="str">
            <v>E</v>
          </cell>
          <cell r="E102" t="str">
            <v>E</v>
          </cell>
        </row>
        <row r="103">
          <cell r="D103" t="str">
            <v>E</v>
          </cell>
          <cell r="E103" t="str">
            <v>F</v>
          </cell>
        </row>
        <row r="104">
          <cell r="D104" t="str">
            <v>A</v>
          </cell>
          <cell r="E104" t="str">
            <v>A</v>
          </cell>
        </row>
        <row r="105">
          <cell r="D105" t="str">
            <v>B</v>
          </cell>
          <cell r="E105" t="str">
            <v>D</v>
          </cell>
        </row>
        <row r="106">
          <cell r="D106" t="str">
            <v>D</v>
          </cell>
          <cell r="E106" t="str">
            <v>F</v>
          </cell>
        </row>
        <row r="107">
          <cell r="D107" t="str">
            <v>E</v>
          </cell>
          <cell r="E107" t="str">
            <v>E</v>
          </cell>
        </row>
        <row r="108">
          <cell r="D108" t="str">
            <v>C</v>
          </cell>
          <cell r="E108" t="str">
            <v>D</v>
          </cell>
        </row>
        <row r="109">
          <cell r="D109" t="str">
            <v>A</v>
          </cell>
          <cell r="E109" t="str">
            <v>A</v>
          </cell>
        </row>
      </sheetData>
      <sheetData sheetId="2">
        <row r="10">
          <cell r="F10">
            <v>45</v>
          </cell>
        </row>
        <row r="11">
          <cell r="F11">
            <v>88</v>
          </cell>
        </row>
        <row r="12">
          <cell r="F12">
            <v>34</v>
          </cell>
        </row>
        <row r="13">
          <cell r="F13">
            <v>73</v>
          </cell>
        </row>
        <row r="14">
          <cell r="F14">
            <v>95</v>
          </cell>
        </row>
        <row r="15">
          <cell r="F15">
            <v>38</v>
          </cell>
        </row>
        <row r="16">
          <cell r="F16">
            <v>73</v>
          </cell>
        </row>
        <row r="17">
          <cell r="F17">
            <v>73</v>
          </cell>
        </row>
        <row r="18">
          <cell r="F18">
            <v>58</v>
          </cell>
        </row>
        <row r="19">
          <cell r="F19">
            <v>50</v>
          </cell>
        </row>
        <row r="20">
          <cell r="F20">
            <v>92</v>
          </cell>
        </row>
        <row r="21">
          <cell r="F21">
            <v>68</v>
          </cell>
        </row>
        <row r="22">
          <cell r="F22">
            <v>99</v>
          </cell>
        </row>
        <row r="23">
          <cell r="F23">
            <v>75</v>
          </cell>
        </row>
        <row r="24">
          <cell r="F24">
            <v>26</v>
          </cell>
        </row>
        <row r="25">
          <cell r="F25">
            <v>69</v>
          </cell>
        </row>
        <row r="26">
          <cell r="F26">
            <v>95</v>
          </cell>
        </row>
        <row r="27">
          <cell r="F27">
            <v>65</v>
          </cell>
        </row>
        <row r="28">
          <cell r="F28">
            <v>40</v>
          </cell>
        </row>
        <row r="29">
          <cell r="F29">
            <v>35</v>
          </cell>
        </row>
        <row r="30">
          <cell r="F30">
            <v>68</v>
          </cell>
        </row>
        <row r="31">
          <cell r="F31">
            <v>90</v>
          </cell>
        </row>
        <row r="32">
          <cell r="F32">
            <v>34</v>
          </cell>
        </row>
        <row r="33">
          <cell r="F33">
            <v>74</v>
          </cell>
        </row>
        <row r="34">
          <cell r="F34">
            <v>28</v>
          </cell>
        </row>
        <row r="35">
          <cell r="F35">
            <v>73</v>
          </cell>
        </row>
        <row r="36">
          <cell r="F36">
            <v>64</v>
          </cell>
        </row>
        <row r="37">
          <cell r="F37">
            <v>99</v>
          </cell>
        </row>
        <row r="38">
          <cell r="F38">
            <v>52</v>
          </cell>
        </row>
        <row r="39">
          <cell r="F39">
            <v>70</v>
          </cell>
        </row>
        <row r="40">
          <cell r="F40">
            <v>22</v>
          </cell>
        </row>
        <row r="41">
          <cell r="F41">
            <v>55</v>
          </cell>
        </row>
        <row r="42">
          <cell r="F42">
            <v>56</v>
          </cell>
        </row>
        <row r="43">
          <cell r="F43">
            <v>33</v>
          </cell>
        </row>
        <row r="44">
          <cell r="F44">
            <v>30</v>
          </cell>
        </row>
        <row r="45">
          <cell r="F45">
            <v>74</v>
          </cell>
        </row>
        <row r="46">
          <cell r="F46">
            <v>76</v>
          </cell>
        </row>
        <row r="47">
          <cell r="F47">
            <v>71</v>
          </cell>
        </row>
        <row r="48">
          <cell r="F48">
            <v>45</v>
          </cell>
        </row>
        <row r="49">
          <cell r="F49">
            <v>80</v>
          </cell>
        </row>
        <row r="50">
          <cell r="F50">
            <v>41</v>
          </cell>
        </row>
        <row r="51">
          <cell r="F51">
            <v>24</v>
          </cell>
        </row>
        <row r="52">
          <cell r="F52">
            <v>99</v>
          </cell>
        </row>
        <row r="53">
          <cell r="F53">
            <v>88</v>
          </cell>
        </row>
        <row r="54">
          <cell r="F54">
            <v>40</v>
          </cell>
        </row>
        <row r="55">
          <cell r="F55">
            <v>89</v>
          </cell>
        </row>
        <row r="56">
          <cell r="F56">
            <v>72</v>
          </cell>
        </row>
        <row r="57">
          <cell r="F57">
            <v>48</v>
          </cell>
        </row>
        <row r="58">
          <cell r="F58">
            <v>51</v>
          </cell>
        </row>
        <row r="59">
          <cell r="F59">
            <v>48</v>
          </cell>
        </row>
        <row r="60">
          <cell r="F60">
            <v>76</v>
          </cell>
        </row>
        <row r="61">
          <cell r="F61">
            <v>54</v>
          </cell>
        </row>
        <row r="62">
          <cell r="F62">
            <v>70</v>
          </cell>
        </row>
        <row r="63">
          <cell r="F63">
            <v>95</v>
          </cell>
        </row>
        <row r="64">
          <cell r="F64">
            <v>43</v>
          </cell>
        </row>
        <row r="65">
          <cell r="F65">
            <v>54</v>
          </cell>
        </row>
        <row r="66">
          <cell r="F66">
            <v>88</v>
          </cell>
        </row>
        <row r="67">
          <cell r="F67">
            <v>48</v>
          </cell>
        </row>
        <row r="68">
          <cell r="F68">
            <v>37</v>
          </cell>
        </row>
        <row r="69">
          <cell r="F69">
            <v>45</v>
          </cell>
        </row>
        <row r="70">
          <cell r="F70">
            <v>23</v>
          </cell>
        </row>
        <row r="71">
          <cell r="F71">
            <v>60</v>
          </cell>
        </row>
        <row r="72">
          <cell r="F72">
            <v>71</v>
          </cell>
        </row>
        <row r="73">
          <cell r="F73">
            <v>74</v>
          </cell>
        </row>
        <row r="74">
          <cell r="F74">
            <v>59</v>
          </cell>
        </row>
        <row r="75">
          <cell r="F75">
            <v>78</v>
          </cell>
        </row>
        <row r="76">
          <cell r="F76">
            <v>56</v>
          </cell>
        </row>
        <row r="77">
          <cell r="F77">
            <v>83</v>
          </cell>
        </row>
        <row r="78">
          <cell r="F78">
            <v>88</v>
          </cell>
        </row>
        <row r="79">
          <cell r="F79">
            <v>92</v>
          </cell>
        </row>
        <row r="80">
          <cell r="F80">
            <v>59</v>
          </cell>
        </row>
        <row r="81">
          <cell r="F81">
            <v>65</v>
          </cell>
        </row>
        <row r="82">
          <cell r="F82">
            <v>99</v>
          </cell>
        </row>
        <row r="83">
          <cell r="F83">
            <v>96</v>
          </cell>
        </row>
        <row r="84">
          <cell r="F84">
            <v>31</v>
          </cell>
        </row>
        <row r="85">
          <cell r="F85">
            <v>96</v>
          </cell>
        </row>
        <row r="86">
          <cell r="F86">
            <v>63</v>
          </cell>
        </row>
        <row r="87">
          <cell r="F87">
            <v>79</v>
          </cell>
        </row>
        <row r="88">
          <cell r="F88">
            <v>65</v>
          </cell>
        </row>
        <row r="89">
          <cell r="F89">
            <v>62</v>
          </cell>
        </row>
        <row r="90">
          <cell r="F90">
            <v>81</v>
          </cell>
        </row>
        <row r="91">
          <cell r="F91">
            <v>63</v>
          </cell>
        </row>
        <row r="92">
          <cell r="F92">
            <v>58</v>
          </cell>
        </row>
        <row r="93">
          <cell r="F93">
            <v>35</v>
          </cell>
        </row>
        <row r="94">
          <cell r="F94">
            <v>66</v>
          </cell>
        </row>
        <row r="95">
          <cell r="F95">
            <v>48</v>
          </cell>
        </row>
        <row r="96">
          <cell r="F96">
            <v>90</v>
          </cell>
        </row>
        <row r="97">
          <cell r="F97">
            <v>78</v>
          </cell>
        </row>
        <row r="98">
          <cell r="F98">
            <v>22</v>
          </cell>
        </row>
        <row r="99">
          <cell r="F99">
            <v>26</v>
          </cell>
        </row>
        <row r="100">
          <cell r="F100">
            <v>71</v>
          </cell>
        </row>
        <row r="101">
          <cell r="F101">
            <v>55</v>
          </cell>
        </row>
        <row r="102">
          <cell r="F102">
            <v>55</v>
          </cell>
        </row>
        <row r="103">
          <cell r="F103">
            <v>47</v>
          </cell>
        </row>
        <row r="104">
          <cell r="F104">
            <v>86</v>
          </cell>
        </row>
        <row r="105">
          <cell r="F105">
            <v>39</v>
          </cell>
        </row>
        <row r="106">
          <cell r="F106">
            <v>93</v>
          </cell>
        </row>
        <row r="107">
          <cell r="F107">
            <v>75</v>
          </cell>
        </row>
        <row r="108">
          <cell r="F108">
            <v>69</v>
          </cell>
        </row>
        <row r="109">
          <cell r="F109">
            <v>66</v>
          </cell>
        </row>
      </sheetData>
      <sheetData sheetId="3" refreshError="1"/>
      <sheetData sheetId="4" refreshError="1"/>
      <sheetData sheetId="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editMatrix"/>
      <sheetName val="CreditMatrix_Weighted"/>
    </sheetNames>
    <sheetDataSet>
      <sheetData sheetId="0" refreshError="1"/>
      <sheetData sheetId="1"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s10"/>
      <sheetName val="LearningObjectives"/>
      <sheetName val="Concepts1"/>
      <sheetName val="RiskDrivers"/>
      <sheetName val="SourcesOfLiquidity"/>
      <sheetName val="Concepts2"/>
      <sheetName val="Liquidity"/>
      <sheetName val="Scenario"/>
      <sheetName val="Ratios"/>
      <sheetName val="Matz_Ch2"/>
      <sheetName val="Matz_Ch4"/>
      <sheetName val="Matz_Ch7"/>
      <sheetName val="StressTesting"/>
      <sheetName val="LCR"/>
      <sheetName val="LCR_Calc"/>
      <sheetName val="NSFR"/>
      <sheetName val="ASF"/>
      <sheetName val="RSF"/>
      <sheetName val="IMix1"/>
      <sheetName val="IMix1Calc"/>
      <sheetName val="IMix2"/>
      <sheetName val="IMix2Calc"/>
      <sheetName val="O_Discussion"/>
      <sheetName val="Bon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31">
          <cell r="C31">
            <v>1</v>
          </cell>
          <cell r="D31" t="str">
            <v>Amount</v>
          </cell>
        </row>
        <row r="32">
          <cell r="C32">
            <v>2</v>
          </cell>
          <cell r="D32" t="str">
            <v>of</v>
          </cell>
        </row>
        <row r="33">
          <cell r="C33">
            <v>3</v>
          </cell>
          <cell r="D33" t="str">
            <v>Stable</v>
          </cell>
        </row>
        <row r="34">
          <cell r="C34">
            <v>4</v>
          </cell>
          <cell r="D34" t="str">
            <v>Funding</v>
          </cell>
        </row>
      </sheetData>
      <sheetData sheetId="17"/>
      <sheetData sheetId="18"/>
      <sheetData sheetId="19"/>
      <sheetData sheetId="20"/>
      <sheetData sheetId="21"/>
      <sheetData sheetId="22"/>
      <sheetData sheetId="23"/>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_PMT"/>
      <sheetName val="Today"/>
      <sheetName val="GeometricSeries"/>
      <sheetName val="NextClass"/>
      <sheetName val="PreWork4NextClass"/>
      <sheetName val="ClassWork"/>
      <sheetName val="1_GeoSeries"/>
      <sheetName val="3_IncreaseAnnuity"/>
      <sheetName val="4_Dice"/>
      <sheetName val="5_ConditionalProb"/>
      <sheetName val="5_ConditionalProb (2)"/>
      <sheetName val="FinalExamReview"/>
      <sheetName val="ClassPolicy"/>
      <sheetName val="Programming"/>
      <sheetName val="ProgrammingAnswer_R"/>
    </sheetNames>
    <sheetDataSet>
      <sheetData sheetId="0">
        <row r="13">
          <cell r="C13">
            <v>0.90909090909090906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_Probability&amp;ThePublic"/>
      <sheetName val="InvestmentReturns"/>
      <sheetName val="AVPlot"/>
      <sheetName val="MaximumLikelihood"/>
    </sheetNames>
    <sheetDataSet>
      <sheetData sheetId="0"/>
      <sheetData sheetId="1">
        <row r="12">
          <cell r="B12">
            <v>10000</v>
          </cell>
        </row>
      </sheetData>
      <sheetData sheetId="2">
        <row r="3">
          <cell r="B3">
            <v>2</v>
          </cell>
        </row>
      </sheetData>
      <sheetData sheetId="3"/>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978A366-B59C-1547-830A-DB053E3AC504}">
  <we:reference id="fa000000050" version="1.0.0.0" store="en-US" storeType="FirstParty"/>
  <we:alternateReferences/>
  <we:properties>
    <we:property name="Xl_ImageToDoc" value="&quot;{\&quot;cmd_type\&quot;:\&quot;cancel\&quot;,\&quot;session_id\&quot;:\&quot;5993644B\&quot;}&quot;"/>
  </we:properties>
  <we:bindings/>
  <we:snapshot xmlns:r="http://schemas.openxmlformats.org/officeDocument/2006/relationships"/>
</we:webextension>
</file>

<file path=xl/worksheets/_rels/sheet4.xml.rels><?xml version="1.0" encoding="UTF-8" standalone="yes"?>
<Relationships xmlns="http://schemas.openxmlformats.org/package/2006/relationships"><Relationship Id="rId3" Type="http://schemas.openxmlformats.org/officeDocument/2006/relationships/hyperlink" Target="https://drive.google.com/open?id=13g3Pz_aUYx344_zMcMulJnaTRisJ1rd-" TargetMode="External"/><Relationship Id="rId7" Type="http://schemas.openxmlformats.org/officeDocument/2006/relationships/drawing" Target="../drawings/drawing1.xml"/><Relationship Id="rId2" Type="http://schemas.openxmlformats.org/officeDocument/2006/relationships/hyperlink" Target="https://aws.amazon.com/ec2/" TargetMode="External"/><Relationship Id="rId1" Type="http://schemas.openxmlformats.org/officeDocument/2006/relationships/hyperlink" Target="https://aws.amazon.com/" TargetMode="External"/><Relationship Id="rId6" Type="http://schemas.openxmlformats.org/officeDocument/2006/relationships/hyperlink" Target="https://drive.google.com/open?id=1WpuLiWXuhKJDr2SGHHrwaYkY-o5xFq2c" TargetMode="External"/><Relationship Id="rId5" Type="http://schemas.openxmlformats.org/officeDocument/2006/relationships/hyperlink" Target="https://drive.google.com/open?id=1MHqnsxpQPdbVRc64Z8fmuxbDvTjqtINv" TargetMode="External"/><Relationship Id="rId4" Type="http://schemas.openxmlformats.org/officeDocument/2006/relationships/hyperlink" Target="https://drive.google.com/open?id=18fYQUJ4kauolioz2nsMlJseoUxr3RgcD"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hyperlink" Target="https://drive.google.com/open?id=1JKKAnflq65-hqPMTwaFOIR5abmI_yaTM"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drive.google.com/open?id=1b-PA2IZvMp_Y2hCicimyLj47C2CQ-fC-"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drive.google.com/open?id=1B7LE9AvMaU7cM0gqhrc2L6up66_NqLpb"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drive.google.com/open?id=1a3jDoeAJZFH1IRj6rklA0rmLgGM-tZR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s://sqliteonline.com/" TargetMode="Externa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7F0C1-2188-2C44-B0D6-1B04CAB6AD58}">
  <sheetPr codeName="Sheet4">
    <tabColor rgb="FFFF0000"/>
  </sheetPr>
  <dimension ref="B2:H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8" x14ac:dyDescent="0.3">
      <c r="B2" s="9" t="s">
        <v>10</v>
      </c>
      <c r="C2" s="9" t="s">
        <v>11</v>
      </c>
      <c r="D2" s="9" t="s">
        <v>12</v>
      </c>
      <c r="E2" s="9" t="s">
        <v>13</v>
      </c>
    </row>
    <row r="3" spans="2:8" x14ac:dyDescent="0.3">
      <c r="B3" s="10">
        <v>43982</v>
      </c>
      <c r="C3" s="9">
        <v>13.3</v>
      </c>
      <c r="D3" s="9">
        <v>0.12</v>
      </c>
      <c r="E3" s="9">
        <v>13.42</v>
      </c>
      <c r="H3" s="1" t="s">
        <v>20</v>
      </c>
    </row>
    <row r="4" spans="2:8" x14ac:dyDescent="0.3">
      <c r="B4" s="10">
        <v>43951</v>
      </c>
      <c r="C4" s="9">
        <v>14.7</v>
      </c>
      <c r="D4" s="9">
        <v>0.33</v>
      </c>
      <c r="E4" s="9">
        <v>15.03</v>
      </c>
      <c r="H4" s="1" t="s">
        <v>22</v>
      </c>
    </row>
    <row r="5" spans="2:8" x14ac:dyDescent="0.3">
      <c r="B5" s="10">
        <v>43921</v>
      </c>
      <c r="C5" s="9">
        <v>4.4000000000000004</v>
      </c>
      <c r="D5" s="9">
        <v>1.54</v>
      </c>
      <c r="E5" s="9">
        <v>5.94</v>
      </c>
      <c r="H5" s="1" t="s">
        <v>21</v>
      </c>
    </row>
    <row r="6" spans="2:8" x14ac:dyDescent="0.3">
      <c r="B6" s="10">
        <v>43890</v>
      </c>
      <c r="C6" s="9">
        <v>3.5</v>
      </c>
      <c r="D6" s="9">
        <v>2.33</v>
      </c>
      <c r="E6" s="9">
        <v>5.83</v>
      </c>
      <c r="H6" s="1" t="s">
        <v>23</v>
      </c>
    </row>
    <row r="7" spans="2:8" x14ac:dyDescent="0.3">
      <c r="B7" s="10">
        <v>43861</v>
      </c>
      <c r="C7" s="9">
        <v>3.6</v>
      </c>
      <c r="D7" s="9">
        <v>2.4900000000000002</v>
      </c>
      <c r="E7" s="9">
        <v>6.09</v>
      </c>
    </row>
    <row r="8" spans="2:8" x14ac:dyDescent="0.3">
      <c r="B8" s="10">
        <v>43830</v>
      </c>
      <c r="C8" s="9">
        <v>3.5</v>
      </c>
      <c r="D8" s="9">
        <v>2.29</v>
      </c>
      <c r="E8" s="9">
        <v>5.79</v>
      </c>
    </row>
    <row r="9" spans="2:8" x14ac:dyDescent="0.3">
      <c r="B9" s="10">
        <v>43799</v>
      </c>
      <c r="C9" s="9">
        <v>3.5</v>
      </c>
      <c r="D9" s="9">
        <v>2.0499999999999998</v>
      </c>
      <c r="E9" s="9">
        <v>5.55</v>
      </c>
    </row>
    <row r="10" spans="2:8" x14ac:dyDescent="0.3">
      <c r="B10" s="10">
        <v>43769</v>
      </c>
      <c r="C10" s="9">
        <v>3.6</v>
      </c>
      <c r="D10" s="9">
        <v>1.76</v>
      </c>
      <c r="E10" s="9">
        <v>5.36</v>
      </c>
    </row>
    <row r="11" spans="2:8" x14ac:dyDescent="0.3">
      <c r="B11" s="10">
        <v>43738</v>
      </c>
      <c r="C11" s="9">
        <v>3.5</v>
      </c>
      <c r="D11" s="9">
        <v>1.71</v>
      </c>
      <c r="E11" s="9">
        <v>5.21</v>
      </c>
    </row>
    <row r="12" spans="2:8" x14ac:dyDescent="0.3">
      <c r="B12" s="10">
        <v>43708</v>
      </c>
      <c r="C12" s="9">
        <v>3.7</v>
      </c>
      <c r="D12" s="9">
        <v>1.75</v>
      </c>
      <c r="E12" s="9">
        <v>5.45</v>
      </c>
    </row>
    <row r="13" spans="2:8" x14ac:dyDescent="0.3">
      <c r="B13" s="10">
        <v>43616</v>
      </c>
      <c r="C13" s="9">
        <v>3.6</v>
      </c>
      <c r="D13" s="9">
        <v>1.79</v>
      </c>
      <c r="E13" s="9">
        <v>5.39</v>
      </c>
    </row>
    <row r="14" spans="2:8" x14ac:dyDescent="0.3">
      <c r="B14" s="10">
        <v>43585</v>
      </c>
      <c r="C14" s="9">
        <v>3.6</v>
      </c>
      <c r="D14" s="9">
        <v>2</v>
      </c>
      <c r="E14" s="9">
        <v>5.6</v>
      </c>
    </row>
    <row r="15" spans="2:8" x14ac:dyDescent="0.3">
      <c r="B15" s="10">
        <v>43555</v>
      </c>
      <c r="C15" s="9">
        <v>3.8</v>
      </c>
      <c r="D15" s="9">
        <v>1.86</v>
      </c>
      <c r="E15" s="9">
        <v>5.66</v>
      </c>
    </row>
    <row r="16" spans="2:8" x14ac:dyDescent="0.3">
      <c r="B16" s="10">
        <v>43524</v>
      </c>
      <c r="C16" s="9">
        <v>3.8</v>
      </c>
      <c r="D16" s="9">
        <v>1.52</v>
      </c>
      <c r="E16" s="9">
        <v>5.32</v>
      </c>
    </row>
    <row r="17" spans="2:5" x14ac:dyDescent="0.3">
      <c r="B17" s="10">
        <v>43496</v>
      </c>
      <c r="C17" s="9">
        <v>4</v>
      </c>
      <c r="D17" s="9">
        <v>1.55</v>
      </c>
      <c r="E17" s="9">
        <v>5.55</v>
      </c>
    </row>
    <row r="18" spans="2:5" x14ac:dyDescent="0.3">
      <c r="B18" s="10">
        <v>43465</v>
      </c>
      <c r="C18" s="9">
        <v>3.9</v>
      </c>
      <c r="D18" s="9">
        <v>1.91</v>
      </c>
      <c r="E18" s="9">
        <v>5.81</v>
      </c>
    </row>
    <row r="19" spans="2:5" x14ac:dyDescent="0.3">
      <c r="B19" s="10">
        <v>43434</v>
      </c>
      <c r="C19" s="9">
        <v>3.7</v>
      </c>
      <c r="D19" s="9">
        <v>2.1800000000000002</v>
      </c>
      <c r="E19" s="9">
        <v>5.88</v>
      </c>
    </row>
    <row r="20" spans="2:5" x14ac:dyDescent="0.3">
      <c r="B20" s="10">
        <v>43404</v>
      </c>
      <c r="C20" s="9">
        <v>3.7</v>
      </c>
      <c r="D20" s="9">
        <v>2.52</v>
      </c>
      <c r="E20" s="9">
        <v>6.22</v>
      </c>
    </row>
    <row r="21" spans="2:5" x14ac:dyDescent="0.3">
      <c r="B21" s="10">
        <v>43373</v>
      </c>
      <c r="C21" s="9">
        <v>3.7</v>
      </c>
      <c r="D21" s="9">
        <v>2.2799999999999998</v>
      </c>
      <c r="E21" s="9">
        <v>5.98</v>
      </c>
    </row>
    <row r="22" spans="2:5" x14ac:dyDescent="0.3">
      <c r="B22" s="10">
        <v>43343</v>
      </c>
      <c r="C22" s="9">
        <v>3.9</v>
      </c>
      <c r="D22" s="9">
        <v>2.7</v>
      </c>
      <c r="E22" s="9">
        <v>6.6</v>
      </c>
    </row>
    <row r="23" spans="2:5" x14ac:dyDescent="0.3">
      <c r="B23" s="10">
        <v>43312</v>
      </c>
      <c r="C23" s="9">
        <v>3.9</v>
      </c>
      <c r="D23" s="9">
        <v>2.95</v>
      </c>
      <c r="E23" s="9">
        <v>6.85</v>
      </c>
    </row>
    <row r="24" spans="2:5" x14ac:dyDescent="0.3">
      <c r="B24" s="10">
        <v>43281</v>
      </c>
      <c r="C24" s="9">
        <v>4</v>
      </c>
      <c r="D24" s="9">
        <v>2.87</v>
      </c>
      <c r="E24" s="9">
        <v>6.87</v>
      </c>
    </row>
    <row r="25" spans="2:5" x14ac:dyDescent="0.3">
      <c r="B25" s="10">
        <v>43251</v>
      </c>
      <c r="C25" s="9">
        <v>3.8</v>
      </c>
      <c r="D25" s="9">
        <v>2.8</v>
      </c>
      <c r="E25" s="9">
        <v>6.6</v>
      </c>
    </row>
    <row r="26" spans="2:5" x14ac:dyDescent="0.3">
      <c r="B26" s="10">
        <v>43220</v>
      </c>
      <c r="C26" s="9">
        <v>3.9</v>
      </c>
      <c r="D26" s="9">
        <v>2.46</v>
      </c>
      <c r="E26" s="9">
        <v>6.36</v>
      </c>
    </row>
    <row r="27" spans="2:5" x14ac:dyDescent="0.3">
      <c r="B27" s="10">
        <v>43190</v>
      </c>
      <c r="C27" s="9">
        <v>4.0999999999999996</v>
      </c>
      <c r="D27" s="9">
        <v>2.36</v>
      </c>
      <c r="E27" s="9">
        <v>6.46</v>
      </c>
    </row>
    <row r="28" spans="2:5" x14ac:dyDescent="0.3">
      <c r="B28" s="10">
        <v>43159</v>
      </c>
      <c r="C28" s="9">
        <v>4.0999999999999996</v>
      </c>
      <c r="D28" s="9">
        <v>2.21</v>
      </c>
      <c r="E28" s="9">
        <v>6.31</v>
      </c>
    </row>
    <row r="29" spans="2:5" x14ac:dyDescent="0.3">
      <c r="B29" s="10">
        <v>43131</v>
      </c>
      <c r="C29" s="9">
        <v>4.0999999999999996</v>
      </c>
      <c r="D29" s="9">
        <v>2.0699999999999998</v>
      </c>
      <c r="E29" s="9">
        <v>6.17</v>
      </c>
    </row>
    <row r="30" spans="2:5" x14ac:dyDescent="0.3">
      <c r="B30" s="10">
        <v>43100</v>
      </c>
      <c r="C30" s="9">
        <v>4.0999999999999996</v>
      </c>
      <c r="D30" s="9">
        <v>2.11</v>
      </c>
      <c r="E30" s="9">
        <v>6.21</v>
      </c>
    </row>
    <row r="31" spans="2:5" x14ac:dyDescent="0.3">
      <c r="B31" s="10">
        <v>43069</v>
      </c>
      <c r="C31" s="9">
        <v>4.0999999999999996</v>
      </c>
      <c r="D31" s="9">
        <v>2.2000000000000002</v>
      </c>
      <c r="E31" s="9">
        <v>6.3</v>
      </c>
    </row>
    <row r="32" spans="2:5" x14ac:dyDescent="0.3">
      <c r="B32" s="10">
        <v>43039</v>
      </c>
      <c r="C32" s="9">
        <v>4.0999999999999996</v>
      </c>
      <c r="D32" s="9">
        <v>2.04</v>
      </c>
      <c r="E32" s="9">
        <v>6.14</v>
      </c>
    </row>
    <row r="33" spans="2:5" x14ac:dyDescent="0.3">
      <c r="B33" s="10">
        <v>43008</v>
      </c>
      <c r="C33" s="9">
        <v>4.2</v>
      </c>
      <c r="D33" s="9">
        <v>2.23</v>
      </c>
      <c r="E33" s="9">
        <v>6.43</v>
      </c>
    </row>
    <row r="34" spans="2:5" x14ac:dyDescent="0.3">
      <c r="B34" s="10">
        <v>42978</v>
      </c>
      <c r="C34" s="9">
        <v>4.4000000000000004</v>
      </c>
      <c r="D34" s="9">
        <v>1.94</v>
      </c>
      <c r="E34" s="9">
        <v>6.34</v>
      </c>
    </row>
    <row r="35" spans="2:5" x14ac:dyDescent="0.3">
      <c r="B35" s="10">
        <v>42947</v>
      </c>
      <c r="C35" s="9">
        <v>4.3</v>
      </c>
      <c r="D35" s="9">
        <v>1.73</v>
      </c>
      <c r="E35" s="9">
        <v>6.03</v>
      </c>
    </row>
    <row r="36" spans="2:5" x14ac:dyDescent="0.3">
      <c r="B36" s="10">
        <v>42916</v>
      </c>
      <c r="C36" s="9">
        <v>4.4000000000000004</v>
      </c>
      <c r="D36" s="9">
        <v>1.63</v>
      </c>
      <c r="E36" s="9">
        <v>6.03</v>
      </c>
    </row>
    <row r="37" spans="2:5" x14ac:dyDescent="0.3">
      <c r="B37" s="10">
        <v>42886</v>
      </c>
      <c r="C37" s="9">
        <v>4.3</v>
      </c>
      <c r="D37" s="9">
        <v>1.87</v>
      </c>
      <c r="E37" s="9">
        <v>6.17</v>
      </c>
    </row>
    <row r="38" spans="2:5" x14ac:dyDescent="0.3">
      <c r="B38" s="10">
        <v>42855</v>
      </c>
      <c r="C38" s="9">
        <v>4.4000000000000004</v>
      </c>
      <c r="D38" s="9">
        <v>2.2000000000000002</v>
      </c>
      <c r="E38" s="9">
        <v>6.6</v>
      </c>
    </row>
    <row r="39" spans="2:5" x14ac:dyDescent="0.3">
      <c r="B39" s="10">
        <v>42825</v>
      </c>
      <c r="C39" s="9">
        <v>4.5</v>
      </c>
      <c r="D39" s="9">
        <v>2.38</v>
      </c>
      <c r="E39" s="9">
        <v>6.88</v>
      </c>
    </row>
    <row r="40" spans="2:5" x14ac:dyDescent="0.3">
      <c r="B40" s="10">
        <v>42794</v>
      </c>
      <c r="C40" s="9">
        <v>4.7</v>
      </c>
      <c r="D40" s="9">
        <v>2.74</v>
      </c>
      <c r="E40" s="9">
        <v>7.44</v>
      </c>
    </row>
    <row r="41" spans="2:5" x14ac:dyDescent="0.3">
      <c r="B41" s="10">
        <v>42766</v>
      </c>
      <c r="C41" s="9">
        <v>4.8</v>
      </c>
      <c r="D41" s="9">
        <v>2.5</v>
      </c>
      <c r="E41" s="9">
        <v>7.3</v>
      </c>
    </row>
    <row r="42" spans="2:5" x14ac:dyDescent="0.3">
      <c r="B42" s="10">
        <v>42735</v>
      </c>
      <c r="C42" s="9">
        <v>4.7</v>
      </c>
      <c r="D42" s="9">
        <v>2.0699999999999998</v>
      </c>
      <c r="E42" s="9">
        <v>6.77</v>
      </c>
    </row>
    <row r="43" spans="2:5" x14ac:dyDescent="0.3">
      <c r="B43" s="10">
        <v>42704</v>
      </c>
      <c r="C43" s="9">
        <v>4.5999999999999996</v>
      </c>
      <c r="D43" s="9">
        <v>1.69</v>
      </c>
      <c r="E43" s="9">
        <v>6.29</v>
      </c>
    </row>
    <row r="44" spans="2:5" x14ac:dyDescent="0.3">
      <c r="B44" s="10">
        <v>42674</v>
      </c>
      <c r="C44" s="9">
        <v>4.9000000000000004</v>
      </c>
      <c r="D44" s="9">
        <v>1.64</v>
      </c>
      <c r="E44" s="9">
        <v>6.54</v>
      </c>
    </row>
    <row r="45" spans="2:5" x14ac:dyDescent="0.3">
      <c r="B45" s="10">
        <v>42643</v>
      </c>
      <c r="C45" s="9">
        <v>5</v>
      </c>
      <c r="D45" s="9">
        <v>1.46</v>
      </c>
      <c r="E45" s="9">
        <v>6.46</v>
      </c>
    </row>
    <row r="46" spans="2:5" x14ac:dyDescent="0.3">
      <c r="B46" s="10">
        <v>42613</v>
      </c>
      <c r="C46" s="9">
        <v>4.9000000000000004</v>
      </c>
      <c r="D46" s="9">
        <v>1.06</v>
      </c>
      <c r="E46" s="9">
        <v>5.96</v>
      </c>
    </row>
    <row r="47" spans="2:5" x14ac:dyDescent="0.3">
      <c r="B47" s="10">
        <v>42582</v>
      </c>
      <c r="C47" s="9">
        <v>4.9000000000000004</v>
      </c>
      <c r="D47" s="9">
        <v>0.84</v>
      </c>
      <c r="E47" s="9">
        <v>5.74</v>
      </c>
    </row>
    <row r="48" spans="2:5" x14ac:dyDescent="0.3">
      <c r="B48" s="10">
        <v>42551</v>
      </c>
      <c r="C48" s="9">
        <v>4.9000000000000004</v>
      </c>
      <c r="D48" s="9">
        <v>1.01</v>
      </c>
      <c r="E48" s="9">
        <v>5.91</v>
      </c>
    </row>
    <row r="49" spans="2:5" x14ac:dyDescent="0.3">
      <c r="B49" s="10">
        <v>42521</v>
      </c>
      <c r="C49" s="9">
        <v>4.7</v>
      </c>
      <c r="D49" s="9">
        <v>1.02</v>
      </c>
      <c r="E49" s="9">
        <v>5.72</v>
      </c>
    </row>
    <row r="50" spans="2:5" x14ac:dyDescent="0.3">
      <c r="B50" s="10">
        <v>42490</v>
      </c>
      <c r="C50" s="9">
        <v>5</v>
      </c>
      <c r="D50" s="9">
        <v>1.1299999999999999</v>
      </c>
      <c r="E50" s="9">
        <v>6.13</v>
      </c>
    </row>
    <row r="51" spans="2:5" x14ac:dyDescent="0.3">
      <c r="B51" s="10">
        <v>42460</v>
      </c>
      <c r="C51" s="9">
        <v>5</v>
      </c>
      <c r="D51" s="9">
        <v>0.85</v>
      </c>
      <c r="E51" s="9">
        <v>5.85</v>
      </c>
    </row>
    <row r="52" spans="2:5" x14ac:dyDescent="0.3">
      <c r="B52" s="10">
        <v>42429</v>
      </c>
      <c r="C52" s="9">
        <v>4.9000000000000004</v>
      </c>
      <c r="D52" s="9">
        <v>1.02</v>
      </c>
      <c r="E52" s="9">
        <v>5.92</v>
      </c>
    </row>
    <row r="53" spans="2:5" x14ac:dyDescent="0.3">
      <c r="B53" s="10">
        <v>42400</v>
      </c>
      <c r="C53" s="9">
        <v>4.9000000000000004</v>
      </c>
      <c r="D53" s="9">
        <v>1.37</v>
      </c>
      <c r="E53" s="9">
        <v>6.27</v>
      </c>
    </row>
    <row r="54" spans="2:5" x14ac:dyDescent="0.3">
      <c r="B54" s="10">
        <v>42369</v>
      </c>
      <c r="C54" s="9">
        <v>5</v>
      </c>
      <c r="D54" s="9">
        <v>0.73</v>
      </c>
      <c r="E54" s="9">
        <v>5.73</v>
      </c>
    </row>
    <row r="55" spans="2:5" x14ac:dyDescent="0.3">
      <c r="B55" s="10">
        <v>42338</v>
      </c>
      <c r="C55" s="9">
        <v>5</v>
      </c>
      <c r="D55" s="9">
        <v>0.5</v>
      </c>
      <c r="E55" s="9">
        <v>5.5</v>
      </c>
    </row>
    <row r="56" spans="2:5" x14ac:dyDescent="0.3">
      <c r="B56" s="10">
        <v>42308</v>
      </c>
      <c r="C56" s="9">
        <v>5</v>
      </c>
      <c r="D56" s="9">
        <v>0.17</v>
      </c>
      <c r="E56" s="9">
        <v>5.17</v>
      </c>
    </row>
    <row r="57" spans="2:5" x14ac:dyDescent="0.3">
      <c r="B57" s="10">
        <v>42277</v>
      </c>
      <c r="C57" s="9">
        <v>5.0999999999999996</v>
      </c>
      <c r="D57" s="9">
        <v>-0.04</v>
      </c>
      <c r="E57" s="9">
        <v>5.0599999999999996</v>
      </c>
    </row>
    <row r="58" spans="2:5" x14ac:dyDescent="0.3">
      <c r="B58" s="10">
        <v>42247</v>
      </c>
      <c r="C58" s="9">
        <v>5.0999999999999996</v>
      </c>
      <c r="D58" s="9">
        <v>0.2</v>
      </c>
      <c r="E58" s="9">
        <v>5.3</v>
      </c>
    </row>
    <row r="59" spans="2:5" x14ac:dyDescent="0.3">
      <c r="B59" s="10">
        <v>42216</v>
      </c>
      <c r="C59" s="9">
        <v>5.3</v>
      </c>
      <c r="D59" s="9">
        <v>0.17</v>
      </c>
      <c r="E59" s="9">
        <v>5.47</v>
      </c>
    </row>
    <row r="60" spans="2:5" x14ac:dyDescent="0.3">
      <c r="B60" s="10">
        <v>42185</v>
      </c>
      <c r="C60" s="9">
        <v>5.3</v>
      </c>
      <c r="D60" s="9">
        <v>0.12</v>
      </c>
      <c r="E60" s="9">
        <v>5.42</v>
      </c>
    </row>
    <row r="61" spans="2:5" x14ac:dyDescent="0.3">
      <c r="B61" s="10">
        <v>42155</v>
      </c>
      <c r="C61" s="9">
        <v>5.5</v>
      </c>
      <c r="D61" s="9">
        <v>-0.04</v>
      </c>
      <c r="E61" s="9">
        <v>5.46</v>
      </c>
    </row>
    <row r="62" spans="2:5" x14ac:dyDescent="0.3">
      <c r="B62" s="10">
        <v>42124</v>
      </c>
      <c r="C62" s="9">
        <v>5.4</v>
      </c>
      <c r="D62" s="9">
        <v>-0.2</v>
      </c>
      <c r="E62" s="9">
        <v>5.2</v>
      </c>
    </row>
    <row r="63" spans="2:5" x14ac:dyDescent="0.3">
      <c r="B63" s="10">
        <v>42094</v>
      </c>
      <c r="C63" s="9">
        <v>5.5</v>
      </c>
      <c r="D63" s="9">
        <v>-7.0000000000000007E-2</v>
      </c>
      <c r="E63" s="9">
        <v>5.43</v>
      </c>
    </row>
    <row r="64" spans="2:5" x14ac:dyDescent="0.3">
      <c r="B64" s="10">
        <v>42063</v>
      </c>
      <c r="C64" s="9">
        <v>5.5</v>
      </c>
      <c r="D64" s="9">
        <v>-0.03</v>
      </c>
      <c r="E64" s="9">
        <v>5.47</v>
      </c>
    </row>
    <row r="65" spans="2:5" x14ac:dyDescent="0.3">
      <c r="B65" s="10">
        <v>42035</v>
      </c>
      <c r="C65" s="9">
        <v>5.7</v>
      </c>
      <c r="D65" s="9">
        <v>-0.09</v>
      </c>
      <c r="E65" s="9">
        <v>5.61</v>
      </c>
    </row>
    <row r="66" spans="2:5" x14ac:dyDescent="0.3">
      <c r="B66" s="10">
        <v>42004</v>
      </c>
      <c r="C66" s="9">
        <v>5.6</v>
      </c>
      <c r="D66" s="9">
        <v>0.76</v>
      </c>
      <c r="E66" s="9">
        <v>6.36</v>
      </c>
    </row>
    <row r="67" spans="2:5" x14ac:dyDescent="0.3">
      <c r="B67" s="10">
        <v>41973</v>
      </c>
      <c r="C67" s="9">
        <v>5.8</v>
      </c>
      <c r="D67" s="9">
        <v>1.32</v>
      </c>
      <c r="E67" s="9">
        <v>7.12</v>
      </c>
    </row>
    <row r="68" spans="2:5" x14ac:dyDescent="0.3">
      <c r="B68" s="10">
        <v>41943</v>
      </c>
      <c r="C68" s="9">
        <v>5.8</v>
      </c>
      <c r="D68" s="9">
        <v>1.66</v>
      </c>
      <c r="E68" s="9">
        <v>7.46</v>
      </c>
    </row>
    <row r="69" spans="2:5" x14ac:dyDescent="0.3">
      <c r="B69" s="10">
        <v>41912</v>
      </c>
      <c r="C69" s="9">
        <v>5.9</v>
      </c>
      <c r="D69" s="9">
        <v>1.66</v>
      </c>
      <c r="E69" s="9">
        <v>7.56</v>
      </c>
    </row>
    <row r="70" spans="2:5" x14ac:dyDescent="0.3">
      <c r="B70" s="10">
        <v>41882</v>
      </c>
      <c r="C70" s="9">
        <v>6.1</v>
      </c>
      <c r="D70" s="9">
        <v>1.7</v>
      </c>
      <c r="E70" s="9">
        <v>7.8</v>
      </c>
    </row>
    <row r="71" spans="2:5" x14ac:dyDescent="0.3">
      <c r="B71" s="10">
        <v>41851</v>
      </c>
      <c r="C71" s="9">
        <v>6.2</v>
      </c>
      <c r="D71" s="9">
        <v>1.99</v>
      </c>
      <c r="E71" s="9">
        <v>8.19</v>
      </c>
    </row>
    <row r="72" spans="2:5" x14ac:dyDescent="0.3">
      <c r="B72" s="10">
        <v>41820</v>
      </c>
      <c r="C72" s="9">
        <v>6.1</v>
      </c>
      <c r="D72" s="9">
        <v>2.0699999999999998</v>
      </c>
      <c r="E72" s="9">
        <v>8.17</v>
      </c>
    </row>
    <row r="73" spans="2:5" x14ac:dyDescent="0.3">
      <c r="B73" s="10">
        <v>41790</v>
      </c>
      <c r="C73" s="9">
        <v>6.3</v>
      </c>
      <c r="D73" s="9">
        <v>2.13</v>
      </c>
      <c r="E73" s="9">
        <v>8.43</v>
      </c>
    </row>
    <row r="74" spans="2:5" x14ac:dyDescent="0.3">
      <c r="B74" s="10">
        <v>41759</v>
      </c>
      <c r="C74" s="9">
        <v>6.3</v>
      </c>
      <c r="D74" s="9">
        <v>1.95</v>
      </c>
      <c r="E74" s="9">
        <v>8.25</v>
      </c>
    </row>
    <row r="75" spans="2:5" x14ac:dyDescent="0.3">
      <c r="B75" s="10">
        <v>41729</v>
      </c>
      <c r="C75" s="9">
        <v>6.7</v>
      </c>
      <c r="D75" s="9">
        <v>1.51</v>
      </c>
      <c r="E75" s="9">
        <v>8.2100000000000009</v>
      </c>
    </row>
    <row r="76" spans="2:5" x14ac:dyDescent="0.3">
      <c r="B76" s="10">
        <v>41698</v>
      </c>
      <c r="C76" s="9">
        <v>6.7</v>
      </c>
      <c r="D76" s="9">
        <v>1.1299999999999999</v>
      </c>
      <c r="E76" s="9">
        <v>7.83</v>
      </c>
    </row>
    <row r="77" spans="2:5" x14ac:dyDescent="0.3">
      <c r="B77" s="10">
        <v>41670</v>
      </c>
      <c r="C77" s="9">
        <v>6.6</v>
      </c>
      <c r="D77" s="9">
        <v>1.58</v>
      </c>
      <c r="E77" s="9">
        <v>8.18</v>
      </c>
    </row>
    <row r="78" spans="2:5" x14ac:dyDescent="0.3">
      <c r="B78" s="10">
        <v>41639</v>
      </c>
      <c r="C78" s="9">
        <v>6.7</v>
      </c>
      <c r="D78" s="9">
        <v>1.5</v>
      </c>
      <c r="E78" s="9">
        <v>8.1999999999999993</v>
      </c>
    </row>
    <row r="79" spans="2:5" x14ac:dyDescent="0.3">
      <c r="B79" s="10">
        <v>41608</v>
      </c>
      <c r="C79" s="9">
        <v>7</v>
      </c>
      <c r="D79" s="9">
        <v>1.24</v>
      </c>
      <c r="E79" s="9">
        <v>8.24</v>
      </c>
    </row>
    <row r="80" spans="2:5" x14ac:dyDescent="0.3">
      <c r="B80" s="10">
        <v>41578</v>
      </c>
      <c r="C80" s="9">
        <v>7.3</v>
      </c>
      <c r="D80" s="9">
        <v>0.96</v>
      </c>
      <c r="E80" s="9">
        <v>8.26</v>
      </c>
    </row>
    <row r="81" spans="2:5" x14ac:dyDescent="0.3">
      <c r="B81" s="10">
        <v>41547</v>
      </c>
      <c r="C81" s="9">
        <v>7.2</v>
      </c>
      <c r="D81" s="9">
        <v>1.18</v>
      </c>
      <c r="E81" s="9">
        <v>8.3800000000000008</v>
      </c>
    </row>
    <row r="82" spans="2:5" x14ac:dyDescent="0.3">
      <c r="B82" s="10">
        <v>41517</v>
      </c>
      <c r="C82" s="9">
        <v>7.3</v>
      </c>
      <c r="D82" s="9">
        <v>1.52</v>
      </c>
      <c r="E82" s="9">
        <v>8.82</v>
      </c>
    </row>
    <row r="83" spans="2:5" x14ac:dyDescent="0.3">
      <c r="B83" s="10">
        <v>41486</v>
      </c>
      <c r="C83" s="9">
        <v>7.4</v>
      </c>
      <c r="D83" s="9">
        <v>1.96</v>
      </c>
      <c r="E83" s="9">
        <v>9.36</v>
      </c>
    </row>
    <row r="84" spans="2:5" x14ac:dyDescent="0.3">
      <c r="B84" s="10">
        <v>41455</v>
      </c>
      <c r="C84" s="9">
        <v>7.6</v>
      </c>
      <c r="D84" s="9">
        <v>1.75</v>
      </c>
      <c r="E84" s="9">
        <v>9.35</v>
      </c>
    </row>
    <row r="85" spans="2:5" x14ac:dyDescent="0.3">
      <c r="B85" s="10">
        <v>41425</v>
      </c>
      <c r="C85" s="9">
        <v>7.6</v>
      </c>
      <c r="D85" s="9">
        <v>1.36</v>
      </c>
      <c r="E85" s="9">
        <v>8.9600000000000009</v>
      </c>
    </row>
    <row r="86" spans="2:5" x14ac:dyDescent="0.3">
      <c r="B86" s="10">
        <v>41394</v>
      </c>
      <c r="C86" s="9">
        <v>7.5</v>
      </c>
      <c r="D86" s="9">
        <v>1.06</v>
      </c>
      <c r="E86" s="9">
        <v>8.56</v>
      </c>
    </row>
    <row r="87" spans="2:5" x14ac:dyDescent="0.3">
      <c r="B87" s="10">
        <v>41364</v>
      </c>
      <c r="C87" s="9">
        <v>7.6</v>
      </c>
      <c r="D87" s="9">
        <v>1.47</v>
      </c>
      <c r="E87" s="9">
        <v>9.07</v>
      </c>
    </row>
    <row r="88" spans="2:5" x14ac:dyDescent="0.3">
      <c r="B88" s="10">
        <v>41333</v>
      </c>
      <c r="C88" s="9">
        <v>7.7</v>
      </c>
      <c r="D88" s="9">
        <v>1.98</v>
      </c>
      <c r="E88" s="9">
        <v>9.68</v>
      </c>
    </row>
    <row r="89" spans="2:5" x14ac:dyDescent="0.3">
      <c r="B89" s="10">
        <v>41305</v>
      </c>
      <c r="C89" s="9">
        <v>7.9</v>
      </c>
      <c r="D89" s="9">
        <v>1.59</v>
      </c>
      <c r="E89" s="9">
        <v>9.49</v>
      </c>
    </row>
    <row r="90" spans="2:5" x14ac:dyDescent="0.3">
      <c r="B90" s="10">
        <v>41274</v>
      </c>
      <c r="C90" s="9">
        <v>7.8</v>
      </c>
      <c r="D90" s="9">
        <v>1.74</v>
      </c>
      <c r="E90" s="9">
        <v>9.5399999999999991</v>
      </c>
    </row>
    <row r="91" spans="2:5" x14ac:dyDescent="0.3">
      <c r="B91" s="10">
        <v>41243</v>
      </c>
      <c r="C91" s="9">
        <v>7.7</v>
      </c>
      <c r="D91" s="9">
        <v>1.76</v>
      </c>
      <c r="E91" s="9">
        <v>9.4600000000000009</v>
      </c>
    </row>
    <row r="92" spans="2:5" x14ac:dyDescent="0.3">
      <c r="B92" s="10">
        <v>41213</v>
      </c>
      <c r="C92" s="9">
        <v>7.9</v>
      </c>
      <c r="D92" s="9">
        <v>2.16</v>
      </c>
      <c r="E92" s="9">
        <v>10.06</v>
      </c>
    </row>
    <row r="93" spans="2:5" x14ac:dyDescent="0.3">
      <c r="B93" s="10">
        <v>41182</v>
      </c>
      <c r="C93" s="9">
        <v>7.8</v>
      </c>
      <c r="D93" s="9">
        <v>1.99</v>
      </c>
      <c r="E93" s="9">
        <v>9.7899999999999991</v>
      </c>
    </row>
    <row r="94" spans="2:5" x14ac:dyDescent="0.3">
      <c r="B94" s="10">
        <v>41152</v>
      </c>
      <c r="C94" s="9">
        <v>8.1</v>
      </c>
      <c r="D94" s="9">
        <v>1.69</v>
      </c>
      <c r="E94" s="9">
        <v>9.7899999999999991</v>
      </c>
    </row>
    <row r="95" spans="2:5" x14ac:dyDescent="0.3">
      <c r="B95" s="10">
        <v>41121</v>
      </c>
      <c r="C95" s="9">
        <v>8.3000000000000007</v>
      </c>
      <c r="D95" s="9">
        <v>1.41</v>
      </c>
      <c r="E95" s="9">
        <v>9.7100000000000009</v>
      </c>
    </row>
    <row r="96" spans="2:5" x14ac:dyDescent="0.3">
      <c r="B96" s="10">
        <v>41090</v>
      </c>
      <c r="C96" s="9">
        <v>8.1999999999999993</v>
      </c>
      <c r="D96" s="9">
        <v>1.66</v>
      </c>
      <c r="E96" s="9">
        <v>9.86</v>
      </c>
    </row>
    <row r="97" spans="2:5" x14ac:dyDescent="0.3">
      <c r="B97" s="10">
        <v>41060</v>
      </c>
      <c r="C97" s="9">
        <v>8.1999999999999993</v>
      </c>
      <c r="D97" s="9">
        <v>1.7</v>
      </c>
      <c r="E97" s="9">
        <v>9.9</v>
      </c>
    </row>
    <row r="98" spans="2:5" x14ac:dyDescent="0.3">
      <c r="B98" s="10">
        <v>41029</v>
      </c>
      <c r="C98" s="9">
        <v>8.1</v>
      </c>
      <c r="D98" s="9">
        <v>2.2999999999999998</v>
      </c>
      <c r="E98" s="9">
        <v>10.4</v>
      </c>
    </row>
    <row r="99" spans="2:5" x14ac:dyDescent="0.3">
      <c r="B99" s="10">
        <v>40999</v>
      </c>
      <c r="C99" s="9">
        <v>8.1999999999999993</v>
      </c>
      <c r="D99" s="9">
        <v>2.65</v>
      </c>
      <c r="E99" s="9">
        <v>10.85</v>
      </c>
    </row>
    <row r="100" spans="2:5" x14ac:dyDescent="0.3">
      <c r="B100" s="10">
        <v>40968</v>
      </c>
      <c r="C100" s="9">
        <v>8.3000000000000007</v>
      </c>
      <c r="D100" s="9">
        <v>2.87</v>
      </c>
      <c r="E100" s="9">
        <v>11.17</v>
      </c>
    </row>
    <row r="101" spans="2:5" x14ac:dyDescent="0.3">
      <c r="B101" s="10">
        <v>40939</v>
      </c>
      <c r="C101" s="9">
        <v>8.3000000000000007</v>
      </c>
      <c r="D101" s="9">
        <v>2.93</v>
      </c>
      <c r="E101" s="9">
        <v>11.23</v>
      </c>
    </row>
    <row r="102" spans="2:5" x14ac:dyDescent="0.3">
      <c r="B102" s="10">
        <v>40908</v>
      </c>
      <c r="C102" s="9">
        <v>8.5</v>
      </c>
      <c r="D102" s="9">
        <v>2.96</v>
      </c>
      <c r="E102" s="9">
        <v>11.46</v>
      </c>
    </row>
    <row r="103" spans="2:5" x14ac:dyDescent="0.3">
      <c r="B103" s="10">
        <v>40877</v>
      </c>
      <c r="C103" s="9">
        <v>8.6999999999999993</v>
      </c>
      <c r="D103" s="9">
        <v>3.39</v>
      </c>
      <c r="E103" s="9">
        <v>12.09</v>
      </c>
    </row>
    <row r="104" spans="2:5" x14ac:dyDescent="0.3">
      <c r="B104" s="10">
        <v>40847</v>
      </c>
      <c r="C104" s="9">
        <v>8.9</v>
      </c>
      <c r="D104" s="9">
        <v>3.53</v>
      </c>
      <c r="E104" s="9">
        <v>12.43</v>
      </c>
    </row>
    <row r="105" spans="2:5" x14ac:dyDescent="0.3">
      <c r="B105" s="10">
        <v>40816</v>
      </c>
      <c r="C105" s="9">
        <v>9</v>
      </c>
      <c r="D105" s="9">
        <v>3.87</v>
      </c>
      <c r="E105" s="9">
        <v>12.87</v>
      </c>
    </row>
    <row r="106" spans="2:5" x14ac:dyDescent="0.3">
      <c r="B106" s="10">
        <v>40786</v>
      </c>
      <c r="C106" s="9">
        <v>9.1</v>
      </c>
      <c r="D106" s="9">
        <v>3.77</v>
      </c>
      <c r="E106" s="9">
        <v>12.87</v>
      </c>
    </row>
    <row r="107" spans="2:5" x14ac:dyDescent="0.3">
      <c r="B107" s="10">
        <v>40755</v>
      </c>
      <c r="C107" s="9">
        <v>9.1</v>
      </c>
      <c r="D107" s="9">
        <v>3.63</v>
      </c>
      <c r="E107" s="9">
        <v>12.73</v>
      </c>
    </row>
    <row r="108" spans="2:5" x14ac:dyDescent="0.3">
      <c r="B108" s="10">
        <v>40724</v>
      </c>
      <c r="C108" s="9">
        <v>9.1</v>
      </c>
      <c r="D108" s="9">
        <v>3.56</v>
      </c>
      <c r="E108" s="9">
        <v>12.66</v>
      </c>
    </row>
    <row r="109" spans="2:5" x14ac:dyDescent="0.3">
      <c r="B109" s="10">
        <v>40694</v>
      </c>
      <c r="C109" s="9">
        <v>9</v>
      </c>
      <c r="D109" s="9">
        <v>3.57</v>
      </c>
      <c r="E109" s="9">
        <v>12.57</v>
      </c>
    </row>
    <row r="110" spans="2:5" x14ac:dyDescent="0.3">
      <c r="B110" s="10">
        <v>40663</v>
      </c>
      <c r="C110" s="9">
        <v>9</v>
      </c>
      <c r="D110" s="9">
        <v>3.16</v>
      </c>
      <c r="E110" s="9">
        <v>12.16</v>
      </c>
    </row>
    <row r="111" spans="2:5" x14ac:dyDescent="0.3">
      <c r="B111" s="10">
        <v>40633</v>
      </c>
      <c r="C111" s="9">
        <v>8.9</v>
      </c>
      <c r="D111" s="9">
        <v>2.68</v>
      </c>
      <c r="E111" s="9">
        <v>11.58</v>
      </c>
    </row>
    <row r="112" spans="2:5" x14ac:dyDescent="0.3">
      <c r="B112" s="10">
        <v>40602</v>
      </c>
      <c r="C112" s="9">
        <v>9</v>
      </c>
      <c r="D112" s="9">
        <v>2.11</v>
      </c>
      <c r="E112" s="9">
        <v>11.11</v>
      </c>
    </row>
    <row r="113" spans="2:5" x14ac:dyDescent="0.3">
      <c r="B113" s="10">
        <v>40574</v>
      </c>
      <c r="C113" s="9">
        <v>9.1</v>
      </c>
      <c r="D113" s="9">
        <v>1.63</v>
      </c>
      <c r="E113" s="9">
        <v>10.73</v>
      </c>
    </row>
    <row r="114" spans="2:5" x14ac:dyDescent="0.3">
      <c r="B114" s="10">
        <v>40543</v>
      </c>
      <c r="C114" s="9">
        <v>9.4</v>
      </c>
      <c r="D114" s="9">
        <v>1.5</v>
      </c>
      <c r="E114" s="9">
        <v>10.9</v>
      </c>
    </row>
    <row r="115" spans="2:5" x14ac:dyDescent="0.3">
      <c r="B115" s="10">
        <v>40512</v>
      </c>
      <c r="C115" s="9">
        <v>9.8000000000000007</v>
      </c>
      <c r="D115" s="9">
        <v>1.1399999999999999</v>
      </c>
      <c r="E115" s="9">
        <v>10.94</v>
      </c>
    </row>
    <row r="116" spans="2:5" x14ac:dyDescent="0.3">
      <c r="B116" s="10">
        <v>40482</v>
      </c>
      <c r="C116" s="9">
        <v>9.6999999999999993</v>
      </c>
      <c r="D116" s="9">
        <v>1.17</v>
      </c>
      <c r="E116" s="9">
        <v>10.87</v>
      </c>
    </row>
    <row r="117" spans="2:5" x14ac:dyDescent="0.3">
      <c r="B117" s="10">
        <v>40451</v>
      </c>
      <c r="C117" s="9">
        <v>9.6</v>
      </c>
      <c r="D117" s="9">
        <v>1.1399999999999999</v>
      </c>
      <c r="E117" s="9">
        <v>10.74</v>
      </c>
    </row>
    <row r="118" spans="2:5" x14ac:dyDescent="0.3">
      <c r="B118" s="10">
        <v>40421</v>
      </c>
      <c r="C118" s="9">
        <v>9.6</v>
      </c>
      <c r="D118" s="9">
        <v>1.1499999999999999</v>
      </c>
      <c r="E118" s="9">
        <v>10.75</v>
      </c>
    </row>
    <row r="119" spans="2:5" x14ac:dyDescent="0.3">
      <c r="B119" s="10">
        <v>40390</v>
      </c>
      <c r="C119" s="9">
        <v>9.5</v>
      </c>
      <c r="D119" s="9">
        <v>1.24</v>
      </c>
      <c r="E119" s="9">
        <v>10.74</v>
      </c>
    </row>
    <row r="120" spans="2:5" x14ac:dyDescent="0.3">
      <c r="B120" s="10">
        <v>40359</v>
      </c>
      <c r="C120" s="9">
        <v>9.5</v>
      </c>
      <c r="D120" s="9">
        <v>1.05</v>
      </c>
      <c r="E120" s="9">
        <v>10.55</v>
      </c>
    </row>
    <row r="121" spans="2:5" x14ac:dyDescent="0.3">
      <c r="B121" s="10">
        <v>40329</v>
      </c>
      <c r="C121" s="9">
        <v>9.6</v>
      </c>
      <c r="D121" s="9">
        <v>2.02</v>
      </c>
      <c r="E121" s="9">
        <v>11.62</v>
      </c>
    </row>
    <row r="122" spans="2:5" x14ac:dyDescent="0.3">
      <c r="B122" s="10">
        <v>40298</v>
      </c>
      <c r="C122" s="9">
        <v>9.8000000000000007</v>
      </c>
      <c r="D122" s="9">
        <v>2.2400000000000002</v>
      </c>
      <c r="E122" s="9">
        <v>12.04</v>
      </c>
    </row>
    <row r="123" spans="2:5" x14ac:dyDescent="0.3">
      <c r="B123" s="10">
        <v>40268</v>
      </c>
      <c r="C123" s="9">
        <v>9.6999999999999993</v>
      </c>
      <c r="D123" s="9">
        <v>2.31</v>
      </c>
      <c r="E123" s="9">
        <v>12.01</v>
      </c>
    </row>
    <row r="124" spans="2:5" x14ac:dyDescent="0.3">
      <c r="B124" s="10">
        <v>40237</v>
      </c>
      <c r="C124" s="9">
        <v>9.6999999999999993</v>
      </c>
      <c r="D124" s="9">
        <v>2.14</v>
      </c>
      <c r="E124" s="9">
        <v>11.84</v>
      </c>
    </row>
    <row r="125" spans="2:5" x14ac:dyDescent="0.3">
      <c r="B125" s="10">
        <v>40209</v>
      </c>
      <c r="C125" s="9">
        <v>9.6999999999999993</v>
      </c>
      <c r="D125" s="9">
        <v>2.63</v>
      </c>
      <c r="E125" s="9">
        <v>12.33</v>
      </c>
    </row>
    <row r="126" spans="2:5" x14ac:dyDescent="0.3">
      <c r="B126" s="10">
        <v>40178</v>
      </c>
      <c r="C126" s="9">
        <v>9.9</v>
      </c>
      <c r="D126" s="9">
        <v>2.72</v>
      </c>
      <c r="E126" s="9">
        <v>12.62</v>
      </c>
    </row>
    <row r="127" spans="2:5" x14ac:dyDescent="0.3">
      <c r="B127" s="10">
        <v>40147</v>
      </c>
      <c r="C127" s="9">
        <v>9.9</v>
      </c>
      <c r="D127" s="9">
        <v>1.84</v>
      </c>
      <c r="E127" s="9">
        <v>11.74</v>
      </c>
    </row>
    <row r="128" spans="2:5" x14ac:dyDescent="0.3">
      <c r="B128" s="10">
        <v>40117</v>
      </c>
      <c r="C128" s="9">
        <v>10.1</v>
      </c>
      <c r="D128" s="9">
        <v>-0.18</v>
      </c>
      <c r="E128" s="9">
        <v>9.92</v>
      </c>
    </row>
    <row r="129" spans="2:5" x14ac:dyDescent="0.3">
      <c r="B129" s="10">
        <v>40086</v>
      </c>
      <c r="C129" s="9">
        <v>9.8000000000000007</v>
      </c>
      <c r="D129" s="9">
        <v>-1.29</v>
      </c>
      <c r="E129" s="9">
        <v>8.51</v>
      </c>
    </row>
    <row r="130" spans="2:5" x14ac:dyDescent="0.3">
      <c r="B130" s="10">
        <v>40056</v>
      </c>
      <c r="C130" s="9">
        <v>9.6999999999999993</v>
      </c>
      <c r="D130" s="9">
        <v>-1.48</v>
      </c>
      <c r="E130" s="9">
        <v>8.2200000000000006</v>
      </c>
    </row>
    <row r="131" spans="2:5" x14ac:dyDescent="0.3">
      <c r="B131" s="10">
        <v>40025</v>
      </c>
      <c r="C131" s="9">
        <v>9.5</v>
      </c>
      <c r="D131" s="9">
        <v>-2.1</v>
      </c>
      <c r="E131" s="9">
        <v>7.4</v>
      </c>
    </row>
    <row r="132" spans="2:5" x14ac:dyDescent="0.3">
      <c r="B132" s="10">
        <v>39994</v>
      </c>
      <c r="C132" s="9">
        <v>9.5</v>
      </c>
      <c r="D132" s="9">
        <v>-1.43</v>
      </c>
      <c r="E132" s="9">
        <v>8.07</v>
      </c>
    </row>
    <row r="133" spans="2:5" x14ac:dyDescent="0.3">
      <c r="B133" s="10">
        <v>39964</v>
      </c>
      <c r="C133" s="9">
        <v>9.4</v>
      </c>
      <c r="D133" s="9">
        <v>-1.28</v>
      </c>
      <c r="E133" s="9">
        <v>8.1199999999999992</v>
      </c>
    </row>
    <row r="134" spans="2:5" x14ac:dyDescent="0.3">
      <c r="B134" s="10">
        <v>39933</v>
      </c>
      <c r="C134" s="9">
        <v>8.9</v>
      </c>
      <c r="D134" s="9">
        <v>-0.74</v>
      </c>
      <c r="E134" s="9">
        <v>8.16</v>
      </c>
    </row>
    <row r="135" spans="2:5" x14ac:dyDescent="0.3">
      <c r="B135" s="10">
        <v>39903</v>
      </c>
      <c r="C135" s="9">
        <v>8.6</v>
      </c>
      <c r="D135" s="9">
        <v>-0.38</v>
      </c>
      <c r="E135" s="9">
        <v>8.2200000000000006</v>
      </c>
    </row>
    <row r="136" spans="2:5" x14ac:dyDescent="0.3">
      <c r="B136" s="10">
        <v>39872</v>
      </c>
      <c r="C136" s="9">
        <v>8.1999999999999993</v>
      </c>
      <c r="D136" s="9">
        <v>0.24</v>
      </c>
      <c r="E136" s="9">
        <v>8.44</v>
      </c>
    </row>
    <row r="137" spans="2:5" x14ac:dyDescent="0.3">
      <c r="B137" s="10">
        <v>39844</v>
      </c>
      <c r="C137" s="9">
        <v>7.8</v>
      </c>
      <c r="D137" s="9">
        <v>0.03</v>
      </c>
      <c r="E137" s="9">
        <v>7.83</v>
      </c>
    </row>
    <row r="138" spans="2:5" x14ac:dyDescent="0.3">
      <c r="B138" s="10">
        <v>39813</v>
      </c>
      <c r="C138" s="9">
        <v>7.3</v>
      </c>
      <c r="D138" s="9">
        <v>0.09</v>
      </c>
      <c r="E138" s="9">
        <v>7.39</v>
      </c>
    </row>
    <row r="139" spans="2:5" x14ac:dyDescent="0.3">
      <c r="B139" s="10">
        <v>39782</v>
      </c>
      <c r="C139" s="9">
        <v>6.8</v>
      </c>
      <c r="D139" s="9">
        <v>1.07</v>
      </c>
      <c r="E139" s="9">
        <v>7.87</v>
      </c>
    </row>
    <row r="140" spans="2:5" x14ac:dyDescent="0.3">
      <c r="B140" s="10">
        <v>39752</v>
      </c>
      <c r="C140" s="9">
        <v>6.5</v>
      </c>
      <c r="D140" s="9">
        <v>3.66</v>
      </c>
      <c r="E140" s="9">
        <v>10.16</v>
      </c>
    </row>
    <row r="141" spans="2:5" x14ac:dyDescent="0.3">
      <c r="B141" s="10">
        <v>39721</v>
      </c>
      <c r="C141" s="9">
        <v>6.1</v>
      </c>
      <c r="D141" s="9">
        <v>4.9400000000000004</v>
      </c>
      <c r="E141" s="9">
        <v>11.04</v>
      </c>
    </row>
    <row r="142" spans="2:5" x14ac:dyDescent="0.3">
      <c r="B142" s="10">
        <v>39691</v>
      </c>
      <c r="C142" s="9">
        <v>6.1</v>
      </c>
      <c r="D142" s="9">
        <v>5.37</v>
      </c>
      <c r="E142" s="9">
        <v>11.47</v>
      </c>
    </row>
    <row r="143" spans="2:5" x14ac:dyDescent="0.3">
      <c r="B143" s="10">
        <v>39660</v>
      </c>
      <c r="C143" s="9">
        <v>5.8</v>
      </c>
      <c r="D143" s="9">
        <v>5.6</v>
      </c>
      <c r="E143" s="9">
        <v>11.4</v>
      </c>
    </row>
    <row r="144" spans="2:5" x14ac:dyDescent="0.3">
      <c r="B144" s="10">
        <v>39629</v>
      </c>
      <c r="C144" s="9">
        <v>5.6</v>
      </c>
      <c r="D144" s="9">
        <v>5.0199999999999996</v>
      </c>
      <c r="E144" s="9">
        <v>10.62</v>
      </c>
    </row>
    <row r="145" spans="2:5" x14ac:dyDescent="0.3">
      <c r="B145" s="10">
        <v>39599</v>
      </c>
      <c r="C145" s="9">
        <v>5.4</v>
      </c>
      <c r="D145" s="9">
        <v>4.18</v>
      </c>
      <c r="E145" s="9">
        <v>9.58</v>
      </c>
    </row>
    <row r="146" spans="2:5" x14ac:dyDescent="0.3">
      <c r="B146" s="10">
        <v>39568</v>
      </c>
      <c r="C146" s="9">
        <v>5</v>
      </c>
      <c r="D146" s="9">
        <v>3.94</v>
      </c>
      <c r="E146" s="9">
        <v>8.94</v>
      </c>
    </row>
    <row r="147" spans="2:5" x14ac:dyDescent="0.3">
      <c r="B147" s="10">
        <v>39538</v>
      </c>
      <c r="C147" s="9">
        <v>5.0999999999999996</v>
      </c>
      <c r="D147" s="9">
        <v>3.98</v>
      </c>
      <c r="E147" s="9">
        <v>9.08</v>
      </c>
    </row>
    <row r="148" spans="2:5" x14ac:dyDescent="0.3">
      <c r="B148" s="10">
        <v>39507</v>
      </c>
      <c r="C148" s="9">
        <v>4.9000000000000004</v>
      </c>
      <c r="D148" s="9">
        <v>4.03</v>
      </c>
      <c r="E148" s="9">
        <v>8.93</v>
      </c>
    </row>
    <row r="149" spans="2:5" x14ac:dyDescent="0.3">
      <c r="B149" s="10">
        <v>39478</v>
      </c>
      <c r="C149" s="9">
        <v>5</v>
      </c>
      <c r="D149" s="9">
        <v>4.28</v>
      </c>
      <c r="E149" s="9">
        <v>9.2799999999999994</v>
      </c>
    </row>
    <row r="150" spans="2:5" x14ac:dyDescent="0.3">
      <c r="B150" s="10">
        <v>39447</v>
      </c>
      <c r="C150" s="9">
        <v>5</v>
      </c>
      <c r="D150" s="9">
        <v>4.08</v>
      </c>
      <c r="E150" s="9">
        <v>9.08</v>
      </c>
    </row>
    <row r="151" spans="2:5" x14ac:dyDescent="0.3">
      <c r="B151" s="10">
        <v>39416</v>
      </c>
      <c r="C151" s="9">
        <v>4.7</v>
      </c>
      <c r="D151" s="9">
        <v>4.3099999999999996</v>
      </c>
      <c r="E151" s="9">
        <v>9.01</v>
      </c>
    </row>
    <row r="152" spans="2:5" x14ac:dyDescent="0.3">
      <c r="B152" s="10">
        <v>39386</v>
      </c>
      <c r="C152" s="9">
        <v>4.7</v>
      </c>
      <c r="D152" s="9">
        <v>3.54</v>
      </c>
      <c r="E152" s="9">
        <v>8.24</v>
      </c>
    </row>
    <row r="153" spans="2:5" x14ac:dyDescent="0.3">
      <c r="B153" s="10">
        <v>39355</v>
      </c>
      <c r="C153" s="9">
        <v>4.7</v>
      </c>
      <c r="D153" s="9">
        <v>2.76</v>
      </c>
      <c r="E153" s="9">
        <v>7.46</v>
      </c>
    </row>
    <row r="154" spans="2:5" x14ac:dyDescent="0.3">
      <c r="B154" s="10">
        <v>39325</v>
      </c>
      <c r="C154" s="9">
        <v>4.5999999999999996</v>
      </c>
      <c r="D154" s="9">
        <v>1.97</v>
      </c>
      <c r="E154" s="9">
        <v>6.57</v>
      </c>
    </row>
    <row r="155" spans="2:5" x14ac:dyDescent="0.3">
      <c r="B155" s="10">
        <v>39294</v>
      </c>
      <c r="C155" s="9">
        <v>4.7</v>
      </c>
      <c r="D155" s="9">
        <v>2.36</v>
      </c>
      <c r="E155" s="9">
        <v>7.06</v>
      </c>
    </row>
    <row r="156" spans="2:5" x14ac:dyDescent="0.3">
      <c r="B156" s="10">
        <v>39263</v>
      </c>
      <c r="C156" s="9">
        <v>4.5999999999999996</v>
      </c>
      <c r="D156" s="9">
        <v>2.69</v>
      </c>
      <c r="E156" s="9">
        <v>7.29</v>
      </c>
    </row>
    <row r="157" spans="2:5" x14ac:dyDescent="0.3">
      <c r="B157" s="10">
        <v>39233</v>
      </c>
      <c r="C157" s="9">
        <v>4.4000000000000004</v>
      </c>
      <c r="D157" s="9">
        <v>2.69</v>
      </c>
      <c r="E157" s="9">
        <v>7.09</v>
      </c>
    </row>
    <row r="158" spans="2:5" x14ac:dyDescent="0.3">
      <c r="B158" s="10">
        <v>39202</v>
      </c>
      <c r="C158" s="9">
        <v>4.5</v>
      </c>
      <c r="D158" s="9">
        <v>2.57</v>
      </c>
      <c r="E158" s="9">
        <v>7.07</v>
      </c>
    </row>
    <row r="159" spans="2:5" x14ac:dyDescent="0.3">
      <c r="B159" s="10">
        <v>39172</v>
      </c>
      <c r="C159" s="9">
        <v>4.4000000000000004</v>
      </c>
      <c r="D159" s="9">
        <v>2.78</v>
      </c>
      <c r="E159" s="9">
        <v>7.18</v>
      </c>
    </row>
    <row r="160" spans="2:5" x14ac:dyDescent="0.3">
      <c r="B160" s="10">
        <v>39141</v>
      </c>
      <c r="C160" s="9">
        <v>4.5</v>
      </c>
      <c r="D160" s="9">
        <v>2.42</v>
      </c>
      <c r="E160" s="9">
        <v>6.92</v>
      </c>
    </row>
    <row r="161" spans="2:5" x14ac:dyDescent="0.3">
      <c r="B161" s="10">
        <v>39113</v>
      </c>
      <c r="C161" s="9">
        <v>4.5999999999999996</v>
      </c>
      <c r="D161" s="9">
        <v>2.08</v>
      </c>
      <c r="E161" s="9">
        <v>6.68</v>
      </c>
    </row>
    <row r="162" spans="2:5" x14ac:dyDescent="0.3">
      <c r="B162" s="10">
        <v>39082</v>
      </c>
      <c r="C162" s="9">
        <v>4.4000000000000004</v>
      </c>
      <c r="D162" s="9">
        <v>2.54</v>
      </c>
      <c r="E162" s="9">
        <v>6.94</v>
      </c>
    </row>
    <row r="163" spans="2:5" x14ac:dyDescent="0.3">
      <c r="B163" s="10">
        <v>39051</v>
      </c>
      <c r="C163" s="9">
        <v>4.5</v>
      </c>
      <c r="D163" s="9">
        <v>1.97</v>
      </c>
      <c r="E163" s="9">
        <v>6.47</v>
      </c>
    </row>
    <row r="164" spans="2:5" x14ac:dyDescent="0.3">
      <c r="B164" s="10">
        <v>39021</v>
      </c>
      <c r="C164" s="9">
        <v>4.4000000000000004</v>
      </c>
      <c r="D164" s="9">
        <v>1.31</v>
      </c>
      <c r="E164" s="9">
        <v>5.71</v>
      </c>
    </row>
    <row r="165" spans="2:5" x14ac:dyDescent="0.3">
      <c r="B165" s="10">
        <v>38990</v>
      </c>
      <c r="C165" s="9">
        <v>4.5</v>
      </c>
      <c r="D165" s="9">
        <v>2.06</v>
      </c>
      <c r="E165" s="9">
        <v>6.56</v>
      </c>
    </row>
    <row r="166" spans="2:5" x14ac:dyDescent="0.3">
      <c r="B166" s="10">
        <v>38960</v>
      </c>
      <c r="C166" s="9">
        <v>4.7</v>
      </c>
      <c r="D166" s="9">
        <v>3.82</v>
      </c>
      <c r="E166" s="9">
        <v>8.52</v>
      </c>
    </row>
    <row r="167" spans="2:5" x14ac:dyDescent="0.3">
      <c r="B167" s="10">
        <v>38929</v>
      </c>
      <c r="C167" s="9">
        <v>4.7</v>
      </c>
      <c r="D167" s="9">
        <v>4.1500000000000004</v>
      </c>
      <c r="E167" s="9">
        <v>8.85</v>
      </c>
    </row>
    <row r="168" spans="2:5" x14ac:dyDescent="0.3">
      <c r="B168" s="10">
        <v>38898</v>
      </c>
      <c r="C168" s="9">
        <v>4.5999999999999996</v>
      </c>
      <c r="D168" s="9">
        <v>4.32</v>
      </c>
      <c r="E168" s="9">
        <v>8.92</v>
      </c>
    </row>
    <row r="169" spans="2:5" x14ac:dyDescent="0.3">
      <c r="B169" s="10">
        <v>38868</v>
      </c>
      <c r="C169" s="9">
        <v>4.5999999999999996</v>
      </c>
      <c r="D169" s="9">
        <v>4.17</v>
      </c>
      <c r="E169" s="9">
        <v>8.77</v>
      </c>
    </row>
    <row r="170" spans="2:5" x14ac:dyDescent="0.3">
      <c r="B170" s="10">
        <v>38837</v>
      </c>
      <c r="C170" s="9">
        <v>4.7</v>
      </c>
      <c r="D170" s="9">
        <v>3.55</v>
      </c>
      <c r="E170" s="9">
        <v>8.25</v>
      </c>
    </row>
    <row r="171" spans="2:5" x14ac:dyDescent="0.3">
      <c r="B171" s="10">
        <v>38807</v>
      </c>
      <c r="C171" s="9">
        <v>4.7</v>
      </c>
      <c r="D171" s="9">
        <v>3.36</v>
      </c>
      <c r="E171" s="9">
        <v>8.06</v>
      </c>
    </row>
    <row r="172" spans="2:5" x14ac:dyDescent="0.3">
      <c r="B172" s="10">
        <v>38776</v>
      </c>
      <c r="C172" s="9">
        <v>4.8</v>
      </c>
      <c r="D172" s="9">
        <v>3.6</v>
      </c>
      <c r="E172" s="9">
        <v>8.4</v>
      </c>
    </row>
    <row r="173" spans="2:5" x14ac:dyDescent="0.3">
      <c r="B173" s="10">
        <v>38748</v>
      </c>
      <c r="C173" s="9">
        <v>4.7</v>
      </c>
      <c r="D173" s="9">
        <v>3.99</v>
      </c>
      <c r="E173" s="9">
        <v>8.69</v>
      </c>
    </row>
    <row r="174" spans="2:5" x14ac:dyDescent="0.3">
      <c r="B174" s="10">
        <v>38717</v>
      </c>
      <c r="C174" s="9">
        <v>4.9000000000000004</v>
      </c>
      <c r="D174" s="9">
        <v>3.42</v>
      </c>
      <c r="E174" s="9">
        <v>8.32</v>
      </c>
    </row>
    <row r="175" spans="2:5" x14ac:dyDescent="0.3">
      <c r="B175" s="10">
        <v>38686</v>
      </c>
      <c r="C175" s="9">
        <v>5</v>
      </c>
      <c r="D175" s="9">
        <v>3.46</v>
      </c>
      <c r="E175" s="9">
        <v>8.4600000000000009</v>
      </c>
    </row>
    <row r="176" spans="2:5" x14ac:dyDescent="0.3">
      <c r="B176" s="10">
        <v>38656</v>
      </c>
      <c r="C176" s="9">
        <v>5</v>
      </c>
      <c r="D176" s="9">
        <v>4.3499999999999996</v>
      </c>
      <c r="E176" s="9">
        <v>9.35</v>
      </c>
    </row>
    <row r="177" spans="2:5" x14ac:dyDescent="0.3">
      <c r="B177" s="10">
        <v>38625</v>
      </c>
      <c r="C177" s="9">
        <v>5</v>
      </c>
      <c r="D177" s="9">
        <v>4.6900000000000004</v>
      </c>
      <c r="E177" s="9">
        <v>9.69</v>
      </c>
    </row>
    <row r="178" spans="2:5" x14ac:dyDescent="0.3">
      <c r="B178" s="10">
        <v>38595</v>
      </c>
      <c r="C178" s="9">
        <v>4.9000000000000004</v>
      </c>
      <c r="D178" s="9">
        <v>3.64</v>
      </c>
      <c r="E178" s="9">
        <v>8.5399999999999991</v>
      </c>
    </row>
    <row r="179" spans="2:5" x14ac:dyDescent="0.3">
      <c r="B179" s="10">
        <v>38564</v>
      </c>
      <c r="C179" s="9">
        <v>5</v>
      </c>
      <c r="D179" s="9">
        <v>3.17</v>
      </c>
      <c r="E179" s="9">
        <v>8.17</v>
      </c>
    </row>
    <row r="180" spans="2:5" x14ac:dyDescent="0.3">
      <c r="B180" s="10">
        <v>38533</v>
      </c>
      <c r="C180" s="9">
        <v>5</v>
      </c>
      <c r="D180" s="9">
        <v>2.5299999999999998</v>
      </c>
      <c r="E180" s="9">
        <v>7.53</v>
      </c>
    </row>
    <row r="181" spans="2:5" x14ac:dyDescent="0.3">
      <c r="B181" s="10">
        <v>38503</v>
      </c>
      <c r="C181" s="9">
        <v>5.0999999999999996</v>
      </c>
      <c r="D181" s="9">
        <v>2.8</v>
      </c>
      <c r="E181" s="9">
        <v>7.9</v>
      </c>
    </row>
    <row r="182" spans="2:5" x14ac:dyDescent="0.3">
      <c r="B182" s="10">
        <v>38472</v>
      </c>
      <c r="C182" s="9">
        <v>5.2</v>
      </c>
      <c r="D182" s="9">
        <v>3.51</v>
      </c>
      <c r="E182" s="9">
        <v>8.7100000000000009</v>
      </c>
    </row>
    <row r="183" spans="2:5" x14ac:dyDescent="0.3">
      <c r="B183" s="10">
        <v>38442</v>
      </c>
      <c r="C183" s="9">
        <v>5.2</v>
      </c>
      <c r="D183" s="9">
        <v>3.15</v>
      </c>
      <c r="E183" s="9">
        <v>8.35</v>
      </c>
    </row>
    <row r="184" spans="2:5" x14ac:dyDescent="0.3">
      <c r="B184" s="10">
        <v>38411</v>
      </c>
      <c r="C184" s="9">
        <v>5.4</v>
      </c>
      <c r="D184" s="9">
        <v>3.01</v>
      </c>
      <c r="E184" s="9">
        <v>8.41</v>
      </c>
    </row>
    <row r="185" spans="2:5" x14ac:dyDescent="0.3">
      <c r="B185" s="10">
        <v>38383</v>
      </c>
      <c r="C185" s="9">
        <v>5.3</v>
      </c>
      <c r="D185" s="9">
        <v>2.97</v>
      </c>
      <c r="E185" s="9">
        <v>8.27</v>
      </c>
    </row>
    <row r="186" spans="2:5" x14ac:dyDescent="0.3">
      <c r="B186" s="10">
        <v>38352</v>
      </c>
      <c r="C186" s="9">
        <v>5.4</v>
      </c>
      <c r="D186" s="9">
        <v>3.26</v>
      </c>
      <c r="E186" s="9">
        <v>8.66</v>
      </c>
    </row>
    <row r="187" spans="2:5" x14ac:dyDescent="0.3">
      <c r="B187" s="10">
        <v>38321</v>
      </c>
      <c r="C187" s="9">
        <v>5.4</v>
      </c>
      <c r="D187" s="9">
        <v>3.52</v>
      </c>
      <c r="E187" s="9">
        <v>8.92</v>
      </c>
    </row>
    <row r="188" spans="2:5" x14ac:dyDescent="0.3">
      <c r="B188" s="10">
        <v>38291</v>
      </c>
      <c r="C188" s="9">
        <v>5.5</v>
      </c>
      <c r="D188" s="9">
        <v>3.19</v>
      </c>
      <c r="E188" s="9">
        <v>8.69</v>
      </c>
    </row>
    <row r="189" spans="2:5" x14ac:dyDescent="0.3">
      <c r="B189" s="10">
        <v>38260</v>
      </c>
      <c r="C189" s="9">
        <v>5.4</v>
      </c>
      <c r="D189" s="9">
        <v>2.54</v>
      </c>
      <c r="E189" s="9">
        <v>7.94</v>
      </c>
    </row>
    <row r="190" spans="2:5" x14ac:dyDescent="0.3">
      <c r="B190" s="10">
        <v>38230</v>
      </c>
      <c r="C190" s="9">
        <v>5.4</v>
      </c>
      <c r="D190" s="9">
        <v>2.65</v>
      </c>
      <c r="E190" s="9">
        <v>8.0500000000000007</v>
      </c>
    </row>
    <row r="191" spans="2:5" x14ac:dyDescent="0.3">
      <c r="B191" s="10">
        <v>38199</v>
      </c>
      <c r="C191" s="9">
        <v>5.5</v>
      </c>
      <c r="D191" s="9">
        <v>2.99</v>
      </c>
      <c r="E191" s="9">
        <v>8.49</v>
      </c>
    </row>
    <row r="192" spans="2:5" x14ac:dyDescent="0.3">
      <c r="B192" s="10">
        <v>38168</v>
      </c>
      <c r="C192" s="9">
        <v>5.6</v>
      </c>
      <c r="D192" s="9">
        <v>3.27</v>
      </c>
      <c r="E192" s="9">
        <v>8.8699999999999992</v>
      </c>
    </row>
    <row r="193" spans="2:5" x14ac:dyDescent="0.3">
      <c r="B193" s="10">
        <v>38138</v>
      </c>
      <c r="C193" s="9">
        <v>5.6</v>
      </c>
      <c r="D193" s="9">
        <v>3.05</v>
      </c>
      <c r="E193" s="9">
        <v>8.65</v>
      </c>
    </row>
    <row r="194" spans="2:5" x14ac:dyDescent="0.3">
      <c r="B194" s="10">
        <v>38107</v>
      </c>
      <c r="C194" s="9">
        <v>5.6</v>
      </c>
      <c r="D194" s="9">
        <v>2.29</v>
      </c>
      <c r="E194" s="9">
        <v>7.89</v>
      </c>
    </row>
    <row r="195" spans="2:5" x14ac:dyDescent="0.3">
      <c r="B195" s="10">
        <v>38077</v>
      </c>
      <c r="C195" s="9">
        <v>5.8</v>
      </c>
      <c r="D195" s="9">
        <v>1.74</v>
      </c>
      <c r="E195" s="9">
        <v>7.54</v>
      </c>
    </row>
    <row r="196" spans="2:5" x14ac:dyDescent="0.3">
      <c r="B196" s="10">
        <v>38046</v>
      </c>
      <c r="C196" s="9">
        <v>5.6</v>
      </c>
      <c r="D196" s="9">
        <v>1.69</v>
      </c>
      <c r="E196" s="9">
        <v>7.29</v>
      </c>
    </row>
    <row r="197" spans="2:5" x14ac:dyDescent="0.3">
      <c r="B197" s="10">
        <v>38017</v>
      </c>
      <c r="C197" s="9">
        <v>5.7</v>
      </c>
      <c r="D197" s="9">
        <v>1.93</v>
      </c>
      <c r="E197" s="9">
        <v>7.63</v>
      </c>
    </row>
    <row r="198" spans="2:5" x14ac:dyDescent="0.3">
      <c r="B198" s="10">
        <v>37986</v>
      </c>
      <c r="C198" s="9">
        <v>5.7</v>
      </c>
      <c r="D198" s="9">
        <v>1.88</v>
      </c>
      <c r="E198" s="9">
        <v>7.58</v>
      </c>
    </row>
    <row r="199" spans="2:5" x14ac:dyDescent="0.3">
      <c r="B199" s="10">
        <v>37955</v>
      </c>
      <c r="C199" s="9">
        <v>5.8</v>
      </c>
      <c r="D199" s="9">
        <v>1.77</v>
      </c>
      <c r="E199" s="9">
        <v>7.57</v>
      </c>
    </row>
    <row r="200" spans="2:5" x14ac:dyDescent="0.3">
      <c r="B200" s="10">
        <v>37925</v>
      </c>
      <c r="C200" s="9">
        <v>6</v>
      </c>
      <c r="D200" s="9">
        <v>2.04</v>
      </c>
      <c r="E200" s="9">
        <v>8.0399999999999991</v>
      </c>
    </row>
    <row r="201" spans="2:5" x14ac:dyDescent="0.3">
      <c r="B201" s="10">
        <v>37894</v>
      </c>
      <c r="C201" s="9">
        <v>6.1</v>
      </c>
      <c r="D201" s="9">
        <v>2.3199999999999998</v>
      </c>
      <c r="E201" s="9">
        <v>8.42</v>
      </c>
    </row>
    <row r="202" spans="2:5" x14ac:dyDescent="0.3">
      <c r="B202" s="10">
        <v>37864</v>
      </c>
      <c r="C202" s="9">
        <v>6.1</v>
      </c>
      <c r="D202" s="9">
        <v>2.16</v>
      </c>
      <c r="E202" s="9">
        <v>8.26</v>
      </c>
    </row>
    <row r="203" spans="2:5" x14ac:dyDescent="0.3">
      <c r="B203" s="10">
        <v>37833</v>
      </c>
      <c r="C203" s="9">
        <v>6.2</v>
      </c>
      <c r="D203" s="9">
        <v>2.11</v>
      </c>
      <c r="E203" s="9">
        <v>8.31</v>
      </c>
    </row>
    <row r="204" spans="2:5" x14ac:dyDescent="0.3">
      <c r="B204" s="10">
        <v>37802</v>
      </c>
      <c r="C204" s="9">
        <v>6.3</v>
      </c>
      <c r="D204" s="9">
        <v>2.11</v>
      </c>
      <c r="E204" s="9">
        <v>8.41</v>
      </c>
    </row>
    <row r="205" spans="2:5" x14ac:dyDescent="0.3">
      <c r="B205" s="10">
        <v>37772</v>
      </c>
      <c r="C205" s="9">
        <v>6.1</v>
      </c>
      <c r="D205" s="9">
        <v>2.06</v>
      </c>
      <c r="E205" s="9">
        <v>8.16</v>
      </c>
    </row>
    <row r="206" spans="2:5" x14ac:dyDescent="0.3">
      <c r="B206" s="10">
        <v>37741</v>
      </c>
      <c r="C206" s="9">
        <v>6</v>
      </c>
      <c r="D206" s="9">
        <v>2.2200000000000002</v>
      </c>
      <c r="E206" s="9">
        <v>8.2200000000000006</v>
      </c>
    </row>
    <row r="207" spans="2:5" x14ac:dyDescent="0.3">
      <c r="B207" s="10">
        <v>37711</v>
      </c>
      <c r="C207" s="9">
        <v>5.9</v>
      </c>
      <c r="D207" s="9">
        <v>3.02</v>
      </c>
      <c r="E207" s="9">
        <v>8.92</v>
      </c>
    </row>
    <row r="208" spans="2:5" x14ac:dyDescent="0.3">
      <c r="B208" s="10">
        <v>37680</v>
      </c>
      <c r="C208" s="9">
        <v>5.9</v>
      </c>
      <c r="D208" s="9">
        <v>2.98</v>
      </c>
      <c r="E208" s="9">
        <v>8.8800000000000008</v>
      </c>
    </row>
    <row r="209" spans="2:5" x14ac:dyDescent="0.3">
      <c r="B209" s="10">
        <v>37652</v>
      </c>
      <c r="C209" s="9">
        <v>5.8</v>
      </c>
      <c r="D209" s="9">
        <v>2.6</v>
      </c>
      <c r="E209" s="9">
        <v>8.4</v>
      </c>
    </row>
    <row r="210" spans="2:5" x14ac:dyDescent="0.3">
      <c r="B210" s="10">
        <v>37621</v>
      </c>
      <c r="C210" s="9">
        <v>6</v>
      </c>
      <c r="D210" s="9">
        <v>2.38</v>
      </c>
      <c r="E210" s="9">
        <v>8.3800000000000008</v>
      </c>
    </row>
    <row r="211" spans="2:5" x14ac:dyDescent="0.3">
      <c r="B211" s="10">
        <v>37590</v>
      </c>
      <c r="C211" s="9">
        <v>5.9</v>
      </c>
      <c r="D211" s="9">
        <v>2.2000000000000002</v>
      </c>
      <c r="E211" s="9">
        <v>8.1</v>
      </c>
    </row>
    <row r="212" spans="2:5" x14ac:dyDescent="0.3">
      <c r="B212" s="10">
        <v>37560</v>
      </c>
      <c r="C212" s="9">
        <v>5.7</v>
      </c>
      <c r="D212" s="9">
        <v>2.0299999999999998</v>
      </c>
      <c r="E212" s="9">
        <v>7.73</v>
      </c>
    </row>
    <row r="213" spans="2:5" x14ac:dyDescent="0.3">
      <c r="B213" s="10">
        <v>37529</v>
      </c>
      <c r="C213" s="9">
        <v>5.7</v>
      </c>
      <c r="D213" s="9">
        <v>1.51</v>
      </c>
      <c r="E213" s="9">
        <v>7.21</v>
      </c>
    </row>
    <row r="214" spans="2:5" x14ac:dyDescent="0.3">
      <c r="B214" s="10">
        <v>37499</v>
      </c>
      <c r="C214" s="9">
        <v>5.7</v>
      </c>
      <c r="D214" s="9">
        <v>1.8</v>
      </c>
      <c r="E214" s="9">
        <v>7.5</v>
      </c>
    </row>
    <row r="215" spans="2:5" x14ac:dyDescent="0.3">
      <c r="B215" s="10">
        <v>37468</v>
      </c>
      <c r="C215" s="9">
        <v>5.8</v>
      </c>
      <c r="D215" s="9">
        <v>1.46</v>
      </c>
      <c r="E215" s="9">
        <v>7.26</v>
      </c>
    </row>
    <row r="216" spans="2:5" x14ac:dyDescent="0.3">
      <c r="B216" s="10">
        <v>37437</v>
      </c>
      <c r="C216" s="9">
        <v>5.8</v>
      </c>
      <c r="D216" s="9">
        <v>1.07</v>
      </c>
      <c r="E216" s="9">
        <v>6.87</v>
      </c>
    </row>
    <row r="217" spans="2:5" x14ac:dyDescent="0.3">
      <c r="B217" s="10">
        <v>37407</v>
      </c>
      <c r="C217" s="9">
        <v>5.8</v>
      </c>
      <c r="D217" s="9">
        <v>1.18</v>
      </c>
      <c r="E217" s="9">
        <v>6.98</v>
      </c>
    </row>
    <row r="218" spans="2:5" x14ac:dyDescent="0.3">
      <c r="B218" s="10">
        <v>37376</v>
      </c>
      <c r="C218" s="9">
        <v>5.9</v>
      </c>
      <c r="D218" s="9">
        <v>1.64</v>
      </c>
      <c r="E218" s="9">
        <v>7.54</v>
      </c>
    </row>
    <row r="219" spans="2:5" x14ac:dyDescent="0.3">
      <c r="B219" s="10">
        <v>37346</v>
      </c>
      <c r="C219" s="9">
        <v>5.7</v>
      </c>
      <c r="D219" s="9">
        <v>1.48</v>
      </c>
      <c r="E219" s="9">
        <v>7.18</v>
      </c>
    </row>
    <row r="220" spans="2:5" x14ac:dyDescent="0.3">
      <c r="B220" s="10">
        <v>37315</v>
      </c>
      <c r="C220" s="9">
        <v>5.7</v>
      </c>
      <c r="D220" s="9">
        <v>1.1399999999999999</v>
      </c>
      <c r="E220" s="9">
        <v>6.84</v>
      </c>
    </row>
    <row r="221" spans="2:5" x14ac:dyDescent="0.3">
      <c r="B221" s="10">
        <v>37287</v>
      </c>
      <c r="C221" s="9">
        <v>5.7</v>
      </c>
      <c r="D221" s="9">
        <v>1.1399999999999999</v>
      </c>
      <c r="E221" s="9">
        <v>6.84</v>
      </c>
    </row>
    <row r="222" spans="2:5" x14ac:dyDescent="0.3">
      <c r="B222" s="10">
        <v>37256</v>
      </c>
      <c r="C222" s="9">
        <v>5.7</v>
      </c>
      <c r="D222" s="9">
        <v>1.55</v>
      </c>
      <c r="E222" s="9">
        <v>7.25</v>
      </c>
    </row>
    <row r="223" spans="2:5" x14ac:dyDescent="0.3">
      <c r="B223" s="10">
        <v>37225</v>
      </c>
      <c r="C223" s="9">
        <v>5.5</v>
      </c>
      <c r="D223" s="9">
        <v>1.9</v>
      </c>
      <c r="E223" s="9">
        <v>7.4</v>
      </c>
    </row>
    <row r="224" spans="2:5" x14ac:dyDescent="0.3">
      <c r="B224" s="10">
        <v>37195</v>
      </c>
      <c r="C224" s="9">
        <v>5.3</v>
      </c>
      <c r="D224" s="9">
        <v>2.13</v>
      </c>
      <c r="E224" s="9">
        <v>7.43</v>
      </c>
    </row>
    <row r="225" spans="2:5" x14ac:dyDescent="0.3">
      <c r="B225" s="10">
        <v>37164</v>
      </c>
      <c r="C225" s="9">
        <v>5</v>
      </c>
      <c r="D225" s="9">
        <v>2.65</v>
      </c>
      <c r="E225" s="9">
        <v>7.65</v>
      </c>
    </row>
    <row r="226" spans="2:5" x14ac:dyDescent="0.3">
      <c r="B226" s="10">
        <v>37134</v>
      </c>
      <c r="C226" s="9">
        <v>4.9000000000000004</v>
      </c>
      <c r="D226" s="9">
        <v>2.72</v>
      </c>
      <c r="E226" s="9">
        <v>7.62</v>
      </c>
    </row>
    <row r="227" spans="2:5" x14ac:dyDescent="0.3">
      <c r="B227" s="10">
        <v>37103</v>
      </c>
      <c r="C227" s="9">
        <v>4.5999999999999996</v>
      </c>
      <c r="D227" s="9">
        <v>2.72</v>
      </c>
      <c r="E227" s="9">
        <v>7.32</v>
      </c>
    </row>
    <row r="228" spans="2:5" x14ac:dyDescent="0.3">
      <c r="B228" s="10">
        <v>37072</v>
      </c>
      <c r="C228" s="9">
        <v>4.5</v>
      </c>
      <c r="D228" s="9">
        <v>3.25</v>
      </c>
      <c r="E228" s="9">
        <v>7.75</v>
      </c>
    </row>
    <row r="229" spans="2:5" x14ac:dyDescent="0.3">
      <c r="B229" s="10">
        <v>37042</v>
      </c>
      <c r="C229" s="9">
        <v>4.3</v>
      </c>
      <c r="D229" s="9">
        <v>3.62</v>
      </c>
      <c r="E229" s="9">
        <v>7.92</v>
      </c>
    </row>
    <row r="230" spans="2:5" x14ac:dyDescent="0.3">
      <c r="B230" s="10">
        <v>37011</v>
      </c>
      <c r="C230" s="9">
        <v>4.4000000000000004</v>
      </c>
      <c r="D230" s="9">
        <v>3.27</v>
      </c>
      <c r="E230" s="9">
        <v>7.67</v>
      </c>
    </row>
    <row r="231" spans="2:5" x14ac:dyDescent="0.3">
      <c r="B231" s="10">
        <v>36981</v>
      </c>
      <c r="C231" s="9">
        <v>4.3</v>
      </c>
      <c r="D231" s="9">
        <v>2.92</v>
      </c>
      <c r="E231" s="9">
        <v>7.22</v>
      </c>
    </row>
    <row r="232" spans="2:5" x14ac:dyDescent="0.3">
      <c r="B232" s="10">
        <v>36950</v>
      </c>
      <c r="C232" s="9">
        <v>4.2</v>
      </c>
      <c r="D232" s="9">
        <v>3.53</v>
      </c>
      <c r="E232" s="9">
        <v>7.73</v>
      </c>
    </row>
    <row r="233" spans="2:5" x14ac:dyDescent="0.3">
      <c r="B233" s="10">
        <v>36922</v>
      </c>
      <c r="C233" s="9">
        <v>4.2</v>
      </c>
      <c r="D233" s="9">
        <v>3.73</v>
      </c>
      <c r="E233" s="9">
        <v>7.93</v>
      </c>
    </row>
    <row r="234" spans="2:5" x14ac:dyDescent="0.3">
      <c r="B234" s="10">
        <v>36891</v>
      </c>
      <c r="C234" s="9">
        <v>3.9</v>
      </c>
      <c r="D234" s="9">
        <v>3.39</v>
      </c>
      <c r="E234" s="9">
        <v>7.29</v>
      </c>
    </row>
    <row r="235" spans="2:5" x14ac:dyDescent="0.3">
      <c r="B235" s="10">
        <v>36860</v>
      </c>
      <c r="C235" s="9">
        <v>3.9</v>
      </c>
      <c r="D235" s="9">
        <v>3.45</v>
      </c>
      <c r="E235" s="9">
        <v>7.35</v>
      </c>
    </row>
    <row r="236" spans="2:5" x14ac:dyDescent="0.3">
      <c r="B236" s="10">
        <v>36830</v>
      </c>
      <c r="C236" s="9">
        <v>3.9</v>
      </c>
      <c r="D236" s="9">
        <v>3.45</v>
      </c>
      <c r="E236" s="9">
        <v>7.35</v>
      </c>
    </row>
    <row r="237" spans="2:5" x14ac:dyDescent="0.3">
      <c r="B237" s="10">
        <v>36799</v>
      </c>
      <c r="C237" s="9">
        <v>3.9</v>
      </c>
      <c r="D237" s="9">
        <v>3.45</v>
      </c>
      <c r="E237" s="9">
        <v>7.35</v>
      </c>
    </row>
    <row r="238" spans="2:5" x14ac:dyDescent="0.3">
      <c r="B238" s="10">
        <v>36769</v>
      </c>
      <c r="C238" s="9">
        <v>4.0999999999999996</v>
      </c>
      <c r="D238" s="9">
        <v>3.41</v>
      </c>
      <c r="E238" s="9">
        <v>7.51</v>
      </c>
    </row>
    <row r="239" spans="2:5" x14ac:dyDescent="0.3">
      <c r="B239" s="10">
        <v>36738</v>
      </c>
      <c r="C239" s="9">
        <v>4</v>
      </c>
      <c r="D239" s="9">
        <v>3.66</v>
      </c>
      <c r="E239" s="9">
        <v>7.66</v>
      </c>
    </row>
    <row r="240" spans="2:5" x14ac:dyDescent="0.3">
      <c r="B240" s="10">
        <v>36707</v>
      </c>
      <c r="C240" s="9">
        <v>4</v>
      </c>
      <c r="D240" s="9">
        <v>3.73</v>
      </c>
      <c r="E240" s="9">
        <v>7.73</v>
      </c>
    </row>
    <row r="241" spans="2:5" x14ac:dyDescent="0.3">
      <c r="B241" s="10">
        <v>36677</v>
      </c>
      <c r="C241" s="9">
        <v>4</v>
      </c>
      <c r="D241" s="9">
        <v>3.19</v>
      </c>
      <c r="E241" s="9">
        <v>7.19</v>
      </c>
    </row>
    <row r="242" spans="2:5" x14ac:dyDescent="0.3">
      <c r="B242" s="10">
        <v>36646</v>
      </c>
      <c r="C242" s="9">
        <v>3.8</v>
      </c>
      <c r="D242" s="9">
        <v>3.07</v>
      </c>
      <c r="E242" s="9">
        <v>6.87</v>
      </c>
    </row>
    <row r="243" spans="2:5" x14ac:dyDescent="0.3">
      <c r="B243" s="10">
        <v>36616</v>
      </c>
      <c r="C243" s="9">
        <v>4</v>
      </c>
      <c r="D243" s="9">
        <v>3.76</v>
      </c>
      <c r="E243" s="9">
        <v>7.76</v>
      </c>
    </row>
    <row r="244" spans="2:5" x14ac:dyDescent="0.3">
      <c r="B244" s="10">
        <v>36585</v>
      </c>
      <c r="C244" s="9">
        <v>4.0999999999999996</v>
      </c>
      <c r="D244" s="9">
        <v>3.22</v>
      </c>
      <c r="E244" s="9">
        <v>7.32</v>
      </c>
    </row>
    <row r="245" spans="2:5" x14ac:dyDescent="0.3">
      <c r="B245" s="10">
        <v>36556</v>
      </c>
      <c r="C245" s="9">
        <v>4</v>
      </c>
      <c r="D245" s="9">
        <v>2.74</v>
      </c>
      <c r="E245" s="9">
        <v>6.74</v>
      </c>
    </row>
    <row r="246" spans="2:5" x14ac:dyDescent="0.3">
      <c r="B246" s="10">
        <v>36525</v>
      </c>
      <c r="C246" s="9">
        <v>4</v>
      </c>
      <c r="D246" s="9">
        <v>2.68</v>
      </c>
      <c r="E246" s="9">
        <v>6.68</v>
      </c>
    </row>
    <row r="247" spans="2:5" x14ac:dyDescent="0.3">
      <c r="B247" s="10">
        <v>36494</v>
      </c>
      <c r="C247" s="9">
        <v>4.0999999999999996</v>
      </c>
      <c r="D247" s="9">
        <v>2.62</v>
      </c>
      <c r="E247" s="9">
        <v>6.72</v>
      </c>
    </row>
    <row r="248" spans="2:5" x14ac:dyDescent="0.3">
      <c r="B248" s="10">
        <v>36464</v>
      </c>
      <c r="C248" s="9">
        <v>4.0999999999999996</v>
      </c>
      <c r="D248" s="9">
        <v>2.56</v>
      </c>
      <c r="E248" s="9">
        <v>6.66</v>
      </c>
    </row>
    <row r="249" spans="2:5" x14ac:dyDescent="0.3">
      <c r="B249" s="10">
        <v>36433</v>
      </c>
      <c r="C249" s="9">
        <v>4.2</v>
      </c>
      <c r="D249" s="9">
        <v>2.63</v>
      </c>
      <c r="E249" s="9">
        <v>6.83</v>
      </c>
    </row>
    <row r="250" spans="2:5" x14ac:dyDescent="0.3">
      <c r="B250" s="10">
        <v>36403</v>
      </c>
      <c r="C250" s="9">
        <v>4.2</v>
      </c>
      <c r="D250" s="9">
        <v>2.2599999999999998</v>
      </c>
      <c r="E250" s="9">
        <v>6.46</v>
      </c>
    </row>
    <row r="251" spans="2:5" x14ac:dyDescent="0.3">
      <c r="B251" s="10">
        <v>36372</v>
      </c>
      <c r="C251" s="9">
        <v>4.3</v>
      </c>
      <c r="D251" s="9">
        <v>2.14</v>
      </c>
      <c r="E251" s="9">
        <v>6.44</v>
      </c>
    </row>
    <row r="252" spans="2:5" x14ac:dyDescent="0.3">
      <c r="B252" s="10">
        <v>36341</v>
      </c>
      <c r="C252" s="9">
        <v>4.3</v>
      </c>
      <c r="D252" s="9">
        <v>1.96</v>
      </c>
      <c r="E252" s="9">
        <v>6.26</v>
      </c>
    </row>
    <row r="253" spans="2:5" x14ac:dyDescent="0.3">
      <c r="B253" s="10">
        <v>36311</v>
      </c>
      <c r="C253" s="9">
        <v>4.2</v>
      </c>
      <c r="D253" s="9">
        <v>2.09</v>
      </c>
      <c r="E253" s="9">
        <v>6.29</v>
      </c>
    </row>
    <row r="254" spans="2:5" x14ac:dyDescent="0.3">
      <c r="B254" s="10">
        <v>36280</v>
      </c>
      <c r="C254" s="9">
        <v>4.3</v>
      </c>
      <c r="D254" s="9">
        <v>2.2799999999999998</v>
      </c>
      <c r="E254" s="9">
        <v>6.58</v>
      </c>
    </row>
    <row r="255" spans="2:5" x14ac:dyDescent="0.3">
      <c r="B255" s="10">
        <v>36250</v>
      </c>
      <c r="C255" s="9">
        <v>4.2</v>
      </c>
      <c r="D255" s="9">
        <v>1.73</v>
      </c>
      <c r="E255" s="9">
        <v>5.93</v>
      </c>
    </row>
    <row r="256" spans="2:5" x14ac:dyDescent="0.3">
      <c r="B256" s="10">
        <v>36219</v>
      </c>
      <c r="C256" s="9">
        <v>4.4000000000000004</v>
      </c>
      <c r="D256" s="9">
        <v>1.61</v>
      </c>
      <c r="E256" s="9">
        <v>6.01</v>
      </c>
    </row>
    <row r="257" spans="2:5" x14ac:dyDescent="0.3">
      <c r="B257" s="10">
        <v>36191</v>
      </c>
      <c r="C257" s="9">
        <v>4.3</v>
      </c>
      <c r="D257" s="9">
        <v>1.67</v>
      </c>
      <c r="E257" s="9">
        <v>5.97</v>
      </c>
    </row>
    <row r="258" spans="2:5" x14ac:dyDescent="0.3">
      <c r="B258" s="10">
        <v>36160</v>
      </c>
      <c r="C258" s="9">
        <v>4.4000000000000004</v>
      </c>
      <c r="D258" s="9">
        <v>1.61</v>
      </c>
      <c r="E258" s="9">
        <v>6.01</v>
      </c>
    </row>
    <row r="259" spans="2:5" x14ac:dyDescent="0.3">
      <c r="B259" s="10">
        <v>36129</v>
      </c>
      <c r="C259" s="9">
        <v>4.4000000000000004</v>
      </c>
      <c r="D259" s="9">
        <v>1.55</v>
      </c>
      <c r="E259" s="9">
        <v>5.95</v>
      </c>
    </row>
    <row r="260" spans="2:5" x14ac:dyDescent="0.3">
      <c r="B260" s="10">
        <v>36099</v>
      </c>
      <c r="C260" s="9">
        <v>4.5</v>
      </c>
      <c r="D260" s="9">
        <v>1.49</v>
      </c>
      <c r="E260" s="9">
        <v>5.99</v>
      </c>
    </row>
    <row r="261" spans="2:5" x14ac:dyDescent="0.3">
      <c r="B261" s="10">
        <v>36068</v>
      </c>
      <c r="C261" s="9">
        <v>4.5999999999999996</v>
      </c>
      <c r="D261" s="9">
        <v>1.49</v>
      </c>
      <c r="E261" s="9">
        <v>6.09</v>
      </c>
    </row>
    <row r="262" spans="2:5" x14ac:dyDescent="0.3">
      <c r="B262" s="10">
        <v>36038</v>
      </c>
      <c r="C262" s="9">
        <v>4.5</v>
      </c>
      <c r="D262" s="9">
        <v>1.62</v>
      </c>
      <c r="E262" s="9">
        <v>6.12</v>
      </c>
    </row>
    <row r="263" spans="2:5" x14ac:dyDescent="0.3">
      <c r="B263" s="10">
        <v>36007</v>
      </c>
      <c r="C263" s="9">
        <v>4.5</v>
      </c>
      <c r="D263" s="9">
        <v>1.68</v>
      </c>
      <c r="E263" s="9">
        <v>6.18</v>
      </c>
    </row>
    <row r="264" spans="2:5" x14ac:dyDescent="0.3">
      <c r="B264" s="10">
        <v>35976</v>
      </c>
      <c r="C264" s="9">
        <v>4.5</v>
      </c>
      <c r="D264" s="9">
        <v>1.68</v>
      </c>
      <c r="E264" s="9">
        <v>6.18</v>
      </c>
    </row>
    <row r="265" spans="2:5" x14ac:dyDescent="0.3">
      <c r="B265" s="10">
        <v>35946</v>
      </c>
      <c r="C265" s="9">
        <v>4.4000000000000004</v>
      </c>
      <c r="D265" s="9">
        <v>1.69</v>
      </c>
      <c r="E265" s="9">
        <v>6.09</v>
      </c>
    </row>
    <row r="266" spans="2:5" x14ac:dyDescent="0.3">
      <c r="B266" s="10">
        <v>35915</v>
      </c>
      <c r="C266" s="9">
        <v>4.3</v>
      </c>
      <c r="D266" s="9">
        <v>1.44</v>
      </c>
      <c r="E266" s="9">
        <v>5.74</v>
      </c>
    </row>
    <row r="267" spans="2:5" x14ac:dyDescent="0.3">
      <c r="B267" s="10">
        <v>35885</v>
      </c>
      <c r="C267" s="9">
        <v>4.7</v>
      </c>
      <c r="D267" s="9">
        <v>1.37</v>
      </c>
      <c r="E267" s="9">
        <v>6.07</v>
      </c>
    </row>
    <row r="268" spans="2:5" x14ac:dyDescent="0.3">
      <c r="B268" s="10">
        <v>35854</v>
      </c>
      <c r="C268" s="9">
        <v>4.5999999999999996</v>
      </c>
      <c r="D268" s="9">
        <v>1.44</v>
      </c>
      <c r="E268" s="9">
        <v>6.04</v>
      </c>
    </row>
    <row r="269" spans="2:5" x14ac:dyDescent="0.3">
      <c r="B269" s="10">
        <v>35826</v>
      </c>
      <c r="C269" s="9">
        <v>4.5999999999999996</v>
      </c>
      <c r="D269" s="9">
        <v>1.57</v>
      </c>
      <c r="E269" s="9">
        <v>6.17</v>
      </c>
    </row>
    <row r="270" spans="2:5" x14ac:dyDescent="0.3">
      <c r="B270" s="10">
        <v>35795</v>
      </c>
      <c r="C270" s="9">
        <v>4.7</v>
      </c>
      <c r="D270" s="9">
        <v>1.7</v>
      </c>
      <c r="E270" s="9">
        <v>6.4</v>
      </c>
    </row>
    <row r="271" spans="2:5" x14ac:dyDescent="0.3">
      <c r="B271" s="10">
        <v>35764</v>
      </c>
      <c r="C271" s="9">
        <v>4.5999999999999996</v>
      </c>
      <c r="D271" s="9">
        <v>1.83</v>
      </c>
      <c r="E271" s="9">
        <v>6.43</v>
      </c>
    </row>
    <row r="272" spans="2:5" x14ac:dyDescent="0.3">
      <c r="B272" s="10">
        <v>35734</v>
      </c>
      <c r="C272" s="9">
        <v>4.7</v>
      </c>
      <c r="D272" s="9">
        <v>2.08</v>
      </c>
      <c r="E272" s="9">
        <v>6.78</v>
      </c>
    </row>
    <row r="273" spans="2:5" x14ac:dyDescent="0.3">
      <c r="B273" s="10">
        <v>35703</v>
      </c>
      <c r="C273" s="9">
        <v>4.9000000000000004</v>
      </c>
      <c r="D273" s="9">
        <v>2.15</v>
      </c>
      <c r="E273" s="9">
        <v>7.05</v>
      </c>
    </row>
    <row r="274" spans="2:5" x14ac:dyDescent="0.3">
      <c r="B274" s="10">
        <v>35673</v>
      </c>
      <c r="C274" s="9">
        <v>4.8</v>
      </c>
      <c r="D274" s="9">
        <v>2.23</v>
      </c>
      <c r="E274" s="9">
        <v>7.03</v>
      </c>
    </row>
    <row r="275" spans="2:5" x14ac:dyDescent="0.3">
      <c r="B275" s="10">
        <v>35642</v>
      </c>
      <c r="C275" s="9">
        <v>4.9000000000000004</v>
      </c>
      <c r="D275" s="9">
        <v>2.23</v>
      </c>
      <c r="E275" s="9">
        <v>7.13</v>
      </c>
    </row>
    <row r="276" spans="2:5" x14ac:dyDescent="0.3">
      <c r="B276" s="10">
        <v>35611</v>
      </c>
      <c r="C276" s="9">
        <v>5</v>
      </c>
      <c r="D276" s="9">
        <v>2.2999999999999998</v>
      </c>
      <c r="E276" s="9">
        <v>7.3</v>
      </c>
    </row>
    <row r="277" spans="2:5" x14ac:dyDescent="0.3">
      <c r="B277" s="10">
        <v>35581</v>
      </c>
      <c r="C277" s="9">
        <v>4.9000000000000004</v>
      </c>
      <c r="D277" s="9">
        <v>2.23</v>
      </c>
      <c r="E277" s="9">
        <v>7.13</v>
      </c>
    </row>
    <row r="278" spans="2:5" x14ac:dyDescent="0.3">
      <c r="B278" s="10">
        <v>35550</v>
      </c>
      <c r="C278" s="9">
        <v>5.0999999999999996</v>
      </c>
      <c r="D278" s="9">
        <v>2.5</v>
      </c>
      <c r="E278" s="9">
        <v>7.6</v>
      </c>
    </row>
    <row r="279" spans="2:5" x14ac:dyDescent="0.3">
      <c r="B279" s="10">
        <v>35520</v>
      </c>
      <c r="C279" s="9">
        <v>5.2</v>
      </c>
      <c r="D279" s="9">
        <v>2.76</v>
      </c>
      <c r="E279" s="9">
        <v>7.96</v>
      </c>
    </row>
    <row r="280" spans="2:5" x14ac:dyDescent="0.3">
      <c r="B280" s="10">
        <v>35489</v>
      </c>
      <c r="C280" s="9">
        <v>5.2</v>
      </c>
      <c r="D280" s="9">
        <v>3.03</v>
      </c>
      <c r="E280" s="9">
        <v>8.23</v>
      </c>
    </row>
    <row r="281" spans="2:5" x14ac:dyDescent="0.3">
      <c r="B281" s="10">
        <v>35461</v>
      </c>
      <c r="C281" s="9">
        <v>5.3</v>
      </c>
      <c r="D281" s="9">
        <v>3.04</v>
      </c>
      <c r="E281" s="9">
        <v>8.34</v>
      </c>
    </row>
    <row r="282" spans="2:5" x14ac:dyDescent="0.3">
      <c r="B282" s="10">
        <v>35430</v>
      </c>
      <c r="C282" s="9">
        <v>5.4</v>
      </c>
      <c r="D282" s="9">
        <v>3.32</v>
      </c>
      <c r="E282" s="9">
        <v>8.7200000000000006</v>
      </c>
    </row>
    <row r="283" spans="2:5" x14ac:dyDescent="0.3">
      <c r="B283" s="10">
        <v>35399</v>
      </c>
      <c r="C283" s="9">
        <v>5.4</v>
      </c>
      <c r="D283" s="9">
        <v>3.26</v>
      </c>
      <c r="E283" s="9">
        <v>8.66</v>
      </c>
    </row>
    <row r="284" spans="2:5" x14ac:dyDescent="0.3">
      <c r="B284" s="10">
        <v>35369</v>
      </c>
      <c r="C284" s="9">
        <v>5.2</v>
      </c>
      <c r="D284" s="9">
        <v>2.99</v>
      </c>
      <c r="E284" s="9">
        <v>8.19</v>
      </c>
    </row>
    <row r="285" spans="2:5" x14ac:dyDescent="0.3">
      <c r="B285" s="10">
        <v>35338</v>
      </c>
      <c r="C285" s="9">
        <v>5.2</v>
      </c>
      <c r="D285" s="9">
        <v>3</v>
      </c>
      <c r="E285" s="9">
        <v>8.1999999999999993</v>
      </c>
    </row>
    <row r="286" spans="2:5" x14ac:dyDescent="0.3">
      <c r="B286" s="10">
        <v>35308</v>
      </c>
      <c r="C286" s="9">
        <v>5.0999999999999996</v>
      </c>
      <c r="D286" s="9">
        <v>2.88</v>
      </c>
      <c r="E286" s="9">
        <v>7.98</v>
      </c>
    </row>
    <row r="287" spans="2:5" x14ac:dyDescent="0.3">
      <c r="B287" s="10">
        <v>35277</v>
      </c>
      <c r="C287" s="9">
        <v>5.5</v>
      </c>
      <c r="D287" s="9">
        <v>2.95</v>
      </c>
      <c r="E287" s="9">
        <v>8.4499999999999993</v>
      </c>
    </row>
    <row r="288" spans="2:5" x14ac:dyDescent="0.3">
      <c r="B288" s="10">
        <v>35246</v>
      </c>
      <c r="C288" s="9">
        <v>5.3</v>
      </c>
      <c r="D288" s="9">
        <v>2.75</v>
      </c>
      <c r="E288" s="9">
        <v>8.0500000000000007</v>
      </c>
    </row>
    <row r="289" spans="2:5" x14ac:dyDescent="0.3">
      <c r="B289" s="10">
        <v>35216</v>
      </c>
      <c r="C289" s="9">
        <v>5.6</v>
      </c>
      <c r="D289" s="9">
        <v>2.89</v>
      </c>
      <c r="E289" s="9">
        <v>8.49</v>
      </c>
    </row>
    <row r="290" spans="2:5" x14ac:dyDescent="0.3">
      <c r="B290" s="10">
        <v>35185</v>
      </c>
      <c r="C290" s="9">
        <v>5.6</v>
      </c>
      <c r="D290" s="9">
        <v>2.9</v>
      </c>
      <c r="E290" s="9">
        <v>8.5</v>
      </c>
    </row>
    <row r="291" spans="2:5" x14ac:dyDescent="0.3">
      <c r="B291" s="10">
        <v>35155</v>
      </c>
      <c r="C291" s="9">
        <v>5.5</v>
      </c>
      <c r="D291" s="9">
        <v>2.84</v>
      </c>
      <c r="E291" s="9">
        <v>8.34</v>
      </c>
    </row>
    <row r="292" spans="2:5" x14ac:dyDescent="0.3">
      <c r="B292" s="10">
        <v>35124</v>
      </c>
      <c r="C292" s="9">
        <v>5.5</v>
      </c>
      <c r="D292" s="9">
        <v>2.65</v>
      </c>
      <c r="E292" s="9">
        <v>8.15</v>
      </c>
    </row>
    <row r="293" spans="2:5" x14ac:dyDescent="0.3">
      <c r="B293" s="10">
        <v>35095</v>
      </c>
      <c r="C293" s="9">
        <v>5.6</v>
      </c>
      <c r="D293" s="9">
        <v>2.73</v>
      </c>
      <c r="E293" s="9">
        <v>8.33</v>
      </c>
    </row>
    <row r="294" spans="2:5" x14ac:dyDescent="0.3">
      <c r="B294" s="10">
        <v>35064</v>
      </c>
      <c r="C294" s="9">
        <v>5.6</v>
      </c>
      <c r="D294" s="9">
        <v>2.54</v>
      </c>
      <c r="E294" s="9">
        <v>8.14</v>
      </c>
    </row>
    <row r="295" spans="2:5" x14ac:dyDescent="0.3">
      <c r="B295" s="10">
        <v>35033</v>
      </c>
      <c r="C295" s="9">
        <v>5.6</v>
      </c>
      <c r="D295" s="9">
        <v>2.61</v>
      </c>
      <c r="E295" s="9">
        <v>8.2100000000000009</v>
      </c>
    </row>
    <row r="296" spans="2:5" x14ac:dyDescent="0.3">
      <c r="B296" s="10">
        <v>35003</v>
      </c>
      <c r="C296" s="9">
        <v>5.5</v>
      </c>
      <c r="D296" s="9">
        <v>2.81</v>
      </c>
      <c r="E296" s="9">
        <v>8.31</v>
      </c>
    </row>
    <row r="297" spans="2:5" x14ac:dyDescent="0.3">
      <c r="B297" s="10">
        <v>34972</v>
      </c>
      <c r="C297" s="9">
        <v>5.6</v>
      </c>
      <c r="D297" s="9">
        <v>2.54</v>
      </c>
      <c r="E297" s="9">
        <v>8.14</v>
      </c>
    </row>
    <row r="298" spans="2:5" x14ac:dyDescent="0.3">
      <c r="B298" s="10">
        <v>34942</v>
      </c>
      <c r="C298" s="9">
        <v>5.7</v>
      </c>
      <c r="D298" s="9">
        <v>2.62</v>
      </c>
      <c r="E298" s="9">
        <v>8.32</v>
      </c>
    </row>
    <row r="299" spans="2:5" x14ac:dyDescent="0.3">
      <c r="B299" s="10">
        <v>34911</v>
      </c>
      <c r="C299" s="9">
        <v>5.7</v>
      </c>
      <c r="D299" s="9">
        <v>2.76</v>
      </c>
      <c r="E299" s="9">
        <v>8.4600000000000009</v>
      </c>
    </row>
    <row r="300" spans="2:5" x14ac:dyDescent="0.3">
      <c r="B300" s="10">
        <v>34880</v>
      </c>
      <c r="C300" s="9">
        <v>5.6</v>
      </c>
      <c r="D300" s="9">
        <v>3.04</v>
      </c>
      <c r="E300" s="9">
        <v>8.64</v>
      </c>
    </row>
    <row r="301" spans="2:5" x14ac:dyDescent="0.3">
      <c r="B301" s="10">
        <v>34850</v>
      </c>
      <c r="C301" s="9">
        <v>5.6</v>
      </c>
      <c r="D301" s="9">
        <v>3.19</v>
      </c>
      <c r="E301" s="9">
        <v>8.7899999999999991</v>
      </c>
    </row>
    <row r="302" spans="2:5" x14ac:dyDescent="0.3">
      <c r="B302" s="10">
        <v>34819</v>
      </c>
      <c r="C302" s="9">
        <v>5.8</v>
      </c>
      <c r="D302" s="9">
        <v>3.05</v>
      </c>
      <c r="E302" s="9">
        <v>8.85</v>
      </c>
    </row>
    <row r="303" spans="2:5" x14ac:dyDescent="0.3">
      <c r="B303" s="10">
        <v>34789</v>
      </c>
      <c r="C303" s="9">
        <v>5.4</v>
      </c>
      <c r="D303" s="9">
        <v>2.85</v>
      </c>
      <c r="E303" s="9">
        <v>8.25</v>
      </c>
    </row>
    <row r="304" spans="2:5" x14ac:dyDescent="0.3">
      <c r="B304" s="10">
        <v>34758</v>
      </c>
      <c r="C304" s="9">
        <v>5.4</v>
      </c>
      <c r="D304" s="9">
        <v>2.86</v>
      </c>
      <c r="E304" s="9">
        <v>8.26</v>
      </c>
    </row>
    <row r="305" spans="2:5" x14ac:dyDescent="0.3">
      <c r="B305" s="10">
        <v>34730</v>
      </c>
      <c r="C305" s="9">
        <v>5.6</v>
      </c>
      <c r="D305" s="9">
        <v>2.8</v>
      </c>
      <c r="E305" s="9">
        <v>8.4</v>
      </c>
    </row>
    <row r="306" spans="2:5" x14ac:dyDescent="0.3">
      <c r="B306" s="10">
        <v>34699</v>
      </c>
      <c r="C306" s="9">
        <v>5.5</v>
      </c>
      <c r="D306" s="9">
        <v>2.67</v>
      </c>
      <c r="E306" s="9">
        <v>8.17</v>
      </c>
    </row>
    <row r="307" spans="2:5" x14ac:dyDescent="0.3">
      <c r="B307" s="10">
        <v>34668</v>
      </c>
      <c r="C307" s="9">
        <v>5.6</v>
      </c>
      <c r="D307" s="9">
        <v>2.67</v>
      </c>
      <c r="E307" s="9">
        <v>8.27</v>
      </c>
    </row>
    <row r="308" spans="2:5" x14ac:dyDescent="0.3">
      <c r="B308" s="10">
        <v>34638</v>
      </c>
      <c r="C308" s="9">
        <v>5.8</v>
      </c>
      <c r="D308" s="9">
        <v>2.61</v>
      </c>
      <c r="E308" s="9">
        <v>8.41</v>
      </c>
    </row>
    <row r="309" spans="2:5" x14ac:dyDescent="0.3">
      <c r="B309" s="10">
        <v>34607</v>
      </c>
      <c r="C309" s="9">
        <v>5.9</v>
      </c>
      <c r="D309" s="9">
        <v>2.96</v>
      </c>
      <c r="E309" s="9">
        <v>8.86</v>
      </c>
    </row>
    <row r="310" spans="2:5" x14ac:dyDescent="0.3">
      <c r="B310" s="10">
        <v>34577</v>
      </c>
      <c r="C310" s="9">
        <v>6</v>
      </c>
      <c r="D310" s="9">
        <v>2.9</v>
      </c>
      <c r="E310" s="9">
        <v>8.9</v>
      </c>
    </row>
    <row r="311" spans="2:5" x14ac:dyDescent="0.3">
      <c r="B311" s="10">
        <v>34546</v>
      </c>
      <c r="C311" s="9">
        <v>6.1</v>
      </c>
      <c r="D311" s="9">
        <v>2.77</v>
      </c>
      <c r="E311" s="9">
        <v>8.8699999999999992</v>
      </c>
    </row>
    <row r="312" spans="2:5" x14ac:dyDescent="0.3">
      <c r="B312" s="10">
        <v>34515</v>
      </c>
      <c r="C312" s="9">
        <v>6.1</v>
      </c>
      <c r="D312" s="9">
        <v>2.4900000000000002</v>
      </c>
      <c r="E312" s="9">
        <v>8.59</v>
      </c>
    </row>
    <row r="313" spans="2:5" x14ac:dyDescent="0.3">
      <c r="B313" s="10">
        <v>34485</v>
      </c>
      <c r="C313" s="9">
        <v>6.1</v>
      </c>
      <c r="D313" s="9">
        <v>2.29</v>
      </c>
      <c r="E313" s="9">
        <v>8.39</v>
      </c>
    </row>
    <row r="314" spans="2:5" x14ac:dyDescent="0.3">
      <c r="B314" s="10">
        <v>34454</v>
      </c>
      <c r="C314" s="9">
        <v>6.4</v>
      </c>
      <c r="D314" s="9">
        <v>2.36</v>
      </c>
      <c r="E314" s="9">
        <v>8.76</v>
      </c>
    </row>
    <row r="315" spans="2:5" x14ac:dyDescent="0.3">
      <c r="B315" s="10">
        <v>34424</v>
      </c>
      <c r="C315" s="9">
        <v>6.5</v>
      </c>
      <c r="D315" s="9">
        <v>2.5099999999999998</v>
      </c>
      <c r="E315" s="9">
        <v>9.01</v>
      </c>
    </row>
    <row r="316" spans="2:5" x14ac:dyDescent="0.3">
      <c r="B316" s="10">
        <v>34393</v>
      </c>
      <c r="C316" s="9">
        <v>6.6</v>
      </c>
      <c r="D316" s="9">
        <v>2.52</v>
      </c>
      <c r="E316" s="9">
        <v>9.1199999999999992</v>
      </c>
    </row>
    <row r="317" spans="2:5" x14ac:dyDescent="0.3">
      <c r="B317" s="10">
        <v>34365</v>
      </c>
      <c r="C317" s="9">
        <v>6.6</v>
      </c>
      <c r="D317" s="9">
        <v>2.52</v>
      </c>
      <c r="E317" s="9">
        <v>9.1199999999999992</v>
      </c>
    </row>
    <row r="318" spans="2:5" x14ac:dyDescent="0.3">
      <c r="B318" s="10">
        <v>34334</v>
      </c>
      <c r="C318" s="9">
        <v>6.5</v>
      </c>
      <c r="D318" s="9">
        <v>2.75</v>
      </c>
      <c r="E318" s="9">
        <v>9.25</v>
      </c>
    </row>
    <row r="319" spans="2:5" x14ac:dyDescent="0.3">
      <c r="B319" s="10">
        <v>34303</v>
      </c>
      <c r="C319" s="9">
        <v>6.6</v>
      </c>
      <c r="D319" s="9">
        <v>2.68</v>
      </c>
      <c r="E319" s="9">
        <v>9.2799999999999994</v>
      </c>
    </row>
    <row r="320" spans="2:5" x14ac:dyDescent="0.3">
      <c r="B320" s="10">
        <v>34273</v>
      </c>
      <c r="C320" s="9">
        <v>6.8</v>
      </c>
      <c r="D320" s="9">
        <v>2.75</v>
      </c>
      <c r="E320" s="9">
        <v>9.5500000000000007</v>
      </c>
    </row>
    <row r="321" spans="2:5" x14ac:dyDescent="0.3">
      <c r="B321" s="10">
        <v>34242</v>
      </c>
      <c r="C321" s="9">
        <v>6.7</v>
      </c>
      <c r="D321" s="9">
        <v>2.69</v>
      </c>
      <c r="E321" s="9">
        <v>9.39</v>
      </c>
    </row>
    <row r="322" spans="2:5" x14ac:dyDescent="0.3">
      <c r="B322" s="10">
        <v>34212</v>
      </c>
      <c r="C322" s="9">
        <v>6.8</v>
      </c>
      <c r="D322" s="9">
        <v>2.77</v>
      </c>
      <c r="E322" s="9">
        <v>9.57</v>
      </c>
    </row>
    <row r="323" spans="2:5" x14ac:dyDescent="0.3">
      <c r="B323" s="10">
        <v>34181</v>
      </c>
      <c r="C323" s="9">
        <v>6.9</v>
      </c>
      <c r="D323" s="9">
        <v>2.78</v>
      </c>
      <c r="E323" s="9">
        <v>9.68</v>
      </c>
    </row>
    <row r="324" spans="2:5" x14ac:dyDescent="0.3">
      <c r="B324" s="10">
        <v>34150</v>
      </c>
      <c r="C324" s="9">
        <v>7</v>
      </c>
      <c r="D324" s="9">
        <v>3</v>
      </c>
      <c r="E324" s="9">
        <v>10</v>
      </c>
    </row>
    <row r="325" spans="2:5" x14ac:dyDescent="0.3">
      <c r="B325" s="10">
        <v>34120</v>
      </c>
      <c r="C325" s="9">
        <v>7.1</v>
      </c>
      <c r="D325" s="9">
        <v>3.22</v>
      </c>
      <c r="E325" s="9">
        <v>10.32</v>
      </c>
    </row>
    <row r="326" spans="2:5" x14ac:dyDescent="0.3">
      <c r="B326" s="10">
        <v>34089</v>
      </c>
      <c r="C326" s="9">
        <v>7.1</v>
      </c>
      <c r="D326" s="9">
        <v>3.23</v>
      </c>
      <c r="E326" s="9">
        <v>10.33</v>
      </c>
    </row>
    <row r="327" spans="2:5" x14ac:dyDescent="0.3">
      <c r="B327" s="10">
        <v>34059</v>
      </c>
      <c r="C327" s="9">
        <v>7</v>
      </c>
      <c r="D327" s="9">
        <v>3.09</v>
      </c>
      <c r="E327" s="9">
        <v>10.09</v>
      </c>
    </row>
    <row r="328" spans="2:5" x14ac:dyDescent="0.3">
      <c r="B328" s="10">
        <v>34028</v>
      </c>
      <c r="C328" s="9">
        <v>7.1</v>
      </c>
      <c r="D328" s="9">
        <v>3.25</v>
      </c>
      <c r="E328" s="9">
        <v>10.35</v>
      </c>
    </row>
    <row r="329" spans="2:5" x14ac:dyDescent="0.3">
      <c r="B329" s="10">
        <v>34000</v>
      </c>
      <c r="C329" s="9">
        <v>7.3</v>
      </c>
      <c r="D329" s="9">
        <v>3.26</v>
      </c>
      <c r="E329" s="9">
        <v>10.56</v>
      </c>
    </row>
    <row r="330" spans="2:5" x14ac:dyDescent="0.3">
      <c r="B330" s="10">
        <v>33969</v>
      </c>
      <c r="C330" s="9">
        <v>7.4</v>
      </c>
      <c r="D330" s="9">
        <v>2.9</v>
      </c>
      <c r="E330" s="9">
        <v>10.3</v>
      </c>
    </row>
    <row r="331" spans="2:5" x14ac:dyDescent="0.3">
      <c r="B331" s="10">
        <v>33938</v>
      </c>
      <c r="C331" s="9">
        <v>7.4</v>
      </c>
      <c r="D331" s="9">
        <v>3.05</v>
      </c>
      <c r="E331" s="9">
        <v>10.45</v>
      </c>
    </row>
    <row r="332" spans="2:5" x14ac:dyDescent="0.3">
      <c r="B332" s="10">
        <v>33908</v>
      </c>
      <c r="C332" s="9">
        <v>7.3</v>
      </c>
      <c r="D332" s="9">
        <v>3.2</v>
      </c>
      <c r="E332" s="9">
        <v>10.5</v>
      </c>
    </row>
    <row r="333" spans="2:5" x14ac:dyDescent="0.3">
      <c r="B333" s="10">
        <v>33877</v>
      </c>
      <c r="C333" s="9">
        <v>7.6</v>
      </c>
      <c r="D333" s="9">
        <v>2.99</v>
      </c>
      <c r="E333" s="9">
        <v>10.59</v>
      </c>
    </row>
    <row r="334" spans="2:5" x14ac:dyDescent="0.3">
      <c r="B334" s="10">
        <v>33847</v>
      </c>
      <c r="C334" s="9">
        <v>7.6</v>
      </c>
      <c r="D334" s="9">
        <v>3.15</v>
      </c>
      <c r="E334" s="9">
        <v>10.75</v>
      </c>
    </row>
    <row r="335" spans="2:5" x14ac:dyDescent="0.3">
      <c r="B335" s="10">
        <v>33816</v>
      </c>
      <c r="C335" s="9">
        <v>7.7</v>
      </c>
      <c r="D335" s="9">
        <v>3.16</v>
      </c>
      <c r="E335" s="9">
        <v>10.86</v>
      </c>
    </row>
    <row r="336" spans="2:5" x14ac:dyDescent="0.3">
      <c r="B336" s="10">
        <v>33785</v>
      </c>
      <c r="C336" s="9">
        <v>7.8</v>
      </c>
      <c r="D336" s="9">
        <v>3.09</v>
      </c>
      <c r="E336" s="9">
        <v>10.89</v>
      </c>
    </row>
    <row r="337" spans="2:5" x14ac:dyDescent="0.3">
      <c r="B337" s="10">
        <v>33755</v>
      </c>
      <c r="C337" s="9">
        <v>7.6</v>
      </c>
      <c r="D337" s="9">
        <v>3.02</v>
      </c>
      <c r="E337" s="9">
        <v>10.62</v>
      </c>
    </row>
    <row r="338" spans="2:5" x14ac:dyDescent="0.3">
      <c r="B338" s="10">
        <v>33724</v>
      </c>
      <c r="C338" s="9">
        <v>7.4</v>
      </c>
      <c r="D338" s="9">
        <v>3.18</v>
      </c>
      <c r="E338" s="9">
        <v>10.58</v>
      </c>
    </row>
    <row r="339" spans="2:5" x14ac:dyDescent="0.3">
      <c r="B339" s="10">
        <v>33694</v>
      </c>
      <c r="C339" s="9">
        <v>7.4</v>
      </c>
      <c r="D339" s="9">
        <v>3.19</v>
      </c>
      <c r="E339" s="9">
        <v>10.59</v>
      </c>
    </row>
    <row r="340" spans="2:5" x14ac:dyDescent="0.3">
      <c r="B340" s="10">
        <v>33663</v>
      </c>
      <c r="C340" s="9">
        <v>7.4</v>
      </c>
      <c r="D340" s="9">
        <v>2.82</v>
      </c>
      <c r="E340" s="9">
        <v>10.220000000000001</v>
      </c>
    </row>
    <row r="341" spans="2:5" x14ac:dyDescent="0.3">
      <c r="B341" s="10">
        <v>33634</v>
      </c>
      <c r="C341" s="9">
        <v>7.3</v>
      </c>
      <c r="D341" s="9">
        <v>2.6</v>
      </c>
      <c r="E341" s="9">
        <v>9.9</v>
      </c>
    </row>
    <row r="342" spans="2:5" x14ac:dyDescent="0.3">
      <c r="B342" s="10">
        <v>33603</v>
      </c>
      <c r="C342" s="9">
        <v>7.3</v>
      </c>
      <c r="D342" s="9">
        <v>3.06</v>
      </c>
      <c r="E342" s="9">
        <v>10.36</v>
      </c>
    </row>
    <row r="343" spans="2:5" x14ac:dyDescent="0.3">
      <c r="B343" s="10">
        <v>33572</v>
      </c>
      <c r="C343" s="9">
        <v>7</v>
      </c>
      <c r="D343" s="9">
        <v>2.99</v>
      </c>
      <c r="E343" s="9">
        <v>9.99</v>
      </c>
    </row>
    <row r="344" spans="2:5" x14ac:dyDescent="0.3">
      <c r="B344" s="10">
        <v>33542</v>
      </c>
      <c r="C344" s="9">
        <v>7</v>
      </c>
      <c r="D344" s="9">
        <v>2.92</v>
      </c>
      <c r="E344" s="9">
        <v>9.92</v>
      </c>
    </row>
    <row r="345" spans="2:5" x14ac:dyDescent="0.3">
      <c r="B345" s="10">
        <v>33511</v>
      </c>
      <c r="C345" s="9">
        <v>6.9</v>
      </c>
      <c r="D345" s="9">
        <v>3.39</v>
      </c>
      <c r="E345" s="9">
        <v>10.29</v>
      </c>
    </row>
    <row r="346" spans="2:5" x14ac:dyDescent="0.3">
      <c r="B346" s="10">
        <v>33481</v>
      </c>
      <c r="C346" s="9">
        <v>6.9</v>
      </c>
      <c r="D346" s="9">
        <v>3.8</v>
      </c>
      <c r="E346" s="9">
        <v>10.7</v>
      </c>
    </row>
    <row r="347" spans="2:5" x14ac:dyDescent="0.3">
      <c r="B347" s="10">
        <v>33450</v>
      </c>
      <c r="C347" s="9">
        <v>6.8</v>
      </c>
      <c r="D347" s="9">
        <v>4.45</v>
      </c>
      <c r="E347" s="9">
        <v>11.25</v>
      </c>
    </row>
    <row r="348" spans="2:5" x14ac:dyDescent="0.3">
      <c r="B348" s="10">
        <v>33419</v>
      </c>
      <c r="C348" s="9">
        <v>6.9</v>
      </c>
      <c r="D348" s="9">
        <v>4.7</v>
      </c>
      <c r="E348" s="9">
        <v>11.6</v>
      </c>
    </row>
    <row r="349" spans="2:5" x14ac:dyDescent="0.3">
      <c r="B349" s="10">
        <v>33389</v>
      </c>
      <c r="C349" s="9">
        <v>6.9</v>
      </c>
      <c r="D349" s="9">
        <v>4.95</v>
      </c>
      <c r="E349" s="9">
        <v>11.85</v>
      </c>
    </row>
    <row r="350" spans="2:5" x14ac:dyDescent="0.3">
      <c r="B350" s="10">
        <v>33358</v>
      </c>
      <c r="C350" s="9">
        <v>6.7</v>
      </c>
      <c r="D350" s="9">
        <v>4.8899999999999997</v>
      </c>
      <c r="E350" s="9">
        <v>11.59</v>
      </c>
    </row>
    <row r="351" spans="2:5" x14ac:dyDescent="0.3">
      <c r="B351" s="10">
        <v>33328</v>
      </c>
      <c r="C351" s="9">
        <v>6.8</v>
      </c>
      <c r="D351" s="9">
        <v>4.9000000000000004</v>
      </c>
      <c r="E351" s="9">
        <v>11.7</v>
      </c>
    </row>
    <row r="352" spans="2:5" x14ac:dyDescent="0.3">
      <c r="B352" s="10">
        <v>33297</v>
      </c>
      <c r="C352" s="9">
        <v>6.6</v>
      </c>
      <c r="D352" s="9">
        <v>5.31</v>
      </c>
      <c r="E352" s="9">
        <v>11.91</v>
      </c>
    </row>
    <row r="353" spans="2:5" x14ac:dyDescent="0.3">
      <c r="B353" s="10">
        <v>33269</v>
      </c>
      <c r="C353" s="9">
        <v>6.4</v>
      </c>
      <c r="D353" s="9">
        <v>5.65</v>
      </c>
      <c r="E353" s="9">
        <v>12.05</v>
      </c>
    </row>
    <row r="354" spans="2:5" x14ac:dyDescent="0.3">
      <c r="B354" s="10">
        <v>33238</v>
      </c>
      <c r="C354" s="9">
        <v>6.3</v>
      </c>
      <c r="D354" s="9">
        <v>6.11</v>
      </c>
      <c r="E354" s="9">
        <v>12.41</v>
      </c>
    </row>
    <row r="355" spans="2:5" x14ac:dyDescent="0.3">
      <c r="B355" s="10">
        <v>33207</v>
      </c>
      <c r="C355" s="9">
        <v>6.2</v>
      </c>
      <c r="D355" s="9">
        <v>6.27</v>
      </c>
      <c r="E355" s="9">
        <v>12.47</v>
      </c>
    </row>
    <row r="356" spans="2:5" x14ac:dyDescent="0.3">
      <c r="B356" s="10">
        <v>33177</v>
      </c>
      <c r="C356" s="9">
        <v>5.9</v>
      </c>
      <c r="D356" s="9">
        <v>6.29</v>
      </c>
      <c r="E356" s="9">
        <v>12.19</v>
      </c>
    </row>
    <row r="357" spans="2:5" x14ac:dyDescent="0.3">
      <c r="B357" s="10">
        <v>33146</v>
      </c>
      <c r="C357" s="9">
        <v>5.9</v>
      </c>
      <c r="D357" s="9">
        <v>6.16</v>
      </c>
      <c r="E357" s="9">
        <v>12.06</v>
      </c>
    </row>
    <row r="358" spans="2:5" x14ac:dyDescent="0.3">
      <c r="B358" s="10">
        <v>33116</v>
      </c>
      <c r="C358" s="9">
        <v>5.7</v>
      </c>
      <c r="D358" s="9">
        <v>5.62</v>
      </c>
      <c r="E358" s="9">
        <v>11.32</v>
      </c>
    </row>
    <row r="359" spans="2:5" x14ac:dyDescent="0.3">
      <c r="B359" s="10">
        <v>33085</v>
      </c>
      <c r="C359" s="9">
        <v>5.5</v>
      </c>
      <c r="D359" s="9">
        <v>4.82</v>
      </c>
      <c r="E359" s="9">
        <v>10.32</v>
      </c>
    </row>
    <row r="360" spans="2:5" x14ac:dyDescent="0.3">
      <c r="B360" s="10">
        <v>33054</v>
      </c>
      <c r="C360" s="9">
        <v>5.2</v>
      </c>
      <c r="D360" s="9">
        <v>4.67</v>
      </c>
      <c r="E360" s="9">
        <v>9.8699999999999992</v>
      </c>
    </row>
    <row r="361" spans="2:5" x14ac:dyDescent="0.3">
      <c r="B361" s="10">
        <v>33024</v>
      </c>
      <c r="C361" s="9">
        <v>5.4</v>
      </c>
      <c r="D361" s="9">
        <v>4.3600000000000003</v>
      </c>
      <c r="E361" s="9">
        <v>9.76</v>
      </c>
    </row>
    <row r="362" spans="2:5" x14ac:dyDescent="0.3">
      <c r="B362" s="10">
        <v>32993</v>
      </c>
      <c r="C362" s="9">
        <v>5.4</v>
      </c>
      <c r="D362" s="9">
        <v>4.71</v>
      </c>
      <c r="E362" s="9">
        <v>10.11</v>
      </c>
    </row>
    <row r="363" spans="2:5" x14ac:dyDescent="0.3">
      <c r="B363" s="10">
        <v>32963</v>
      </c>
      <c r="C363" s="9">
        <v>5.2</v>
      </c>
      <c r="D363" s="9">
        <v>5.23</v>
      </c>
      <c r="E363" s="9">
        <v>10.43</v>
      </c>
    </row>
    <row r="364" spans="2:5" x14ac:dyDescent="0.3">
      <c r="B364" s="10">
        <v>32932</v>
      </c>
      <c r="C364" s="9">
        <v>5.3</v>
      </c>
      <c r="D364" s="9">
        <v>5.26</v>
      </c>
      <c r="E364" s="9">
        <v>10.56</v>
      </c>
    </row>
    <row r="365" spans="2:5" x14ac:dyDescent="0.3">
      <c r="B365" s="10">
        <v>32904</v>
      </c>
      <c r="C365" s="9">
        <v>5.4</v>
      </c>
      <c r="D365" s="9">
        <v>5.2</v>
      </c>
      <c r="E365" s="9">
        <v>10.6</v>
      </c>
    </row>
    <row r="366" spans="2:5" x14ac:dyDescent="0.3">
      <c r="B366" s="10">
        <v>32873</v>
      </c>
      <c r="C366" s="9">
        <v>5.4</v>
      </c>
      <c r="D366" s="9">
        <v>4.6500000000000004</v>
      </c>
      <c r="E366" s="9">
        <v>10.050000000000001</v>
      </c>
    </row>
    <row r="367" spans="2:5" x14ac:dyDescent="0.3">
      <c r="B367" s="10">
        <v>32842</v>
      </c>
      <c r="C367" s="9">
        <v>5.4</v>
      </c>
      <c r="D367" s="9">
        <v>4.66</v>
      </c>
      <c r="E367" s="9">
        <v>10.06</v>
      </c>
    </row>
    <row r="368" spans="2:5" x14ac:dyDescent="0.3">
      <c r="B368" s="10">
        <v>32812</v>
      </c>
      <c r="C368" s="9">
        <v>5.3</v>
      </c>
      <c r="D368" s="9">
        <v>4.49</v>
      </c>
      <c r="E368" s="9">
        <v>9.7899999999999991</v>
      </c>
    </row>
    <row r="369" spans="2:5" x14ac:dyDescent="0.3">
      <c r="B369" s="10">
        <v>32781</v>
      </c>
      <c r="C369" s="9">
        <v>5.3</v>
      </c>
      <c r="D369" s="9">
        <v>4.34</v>
      </c>
      <c r="E369" s="9">
        <v>9.64</v>
      </c>
    </row>
    <row r="370" spans="2:5" x14ac:dyDescent="0.3">
      <c r="B370" s="10">
        <v>32751</v>
      </c>
      <c r="C370" s="9">
        <v>5.2</v>
      </c>
      <c r="D370" s="9">
        <v>4.71</v>
      </c>
      <c r="E370" s="9">
        <v>9.91</v>
      </c>
    </row>
    <row r="371" spans="2:5" x14ac:dyDescent="0.3">
      <c r="B371" s="10">
        <v>32720</v>
      </c>
      <c r="C371" s="9">
        <v>5.2</v>
      </c>
      <c r="D371" s="9">
        <v>4.9800000000000004</v>
      </c>
      <c r="E371" s="9">
        <v>10.18</v>
      </c>
    </row>
    <row r="372" spans="2:5" x14ac:dyDescent="0.3">
      <c r="B372" s="10">
        <v>32689</v>
      </c>
      <c r="C372" s="9">
        <v>5.3</v>
      </c>
      <c r="D372" s="9">
        <v>5.17</v>
      </c>
      <c r="E372" s="9">
        <v>10.47</v>
      </c>
    </row>
    <row r="373" spans="2:5" x14ac:dyDescent="0.3">
      <c r="B373" s="10">
        <v>32659</v>
      </c>
      <c r="C373" s="9">
        <v>5.2</v>
      </c>
      <c r="D373" s="9">
        <v>5.36</v>
      </c>
      <c r="E373" s="9">
        <v>10.56</v>
      </c>
    </row>
    <row r="374" spans="2:5" x14ac:dyDescent="0.3">
      <c r="B374" s="10">
        <v>32628</v>
      </c>
      <c r="C374" s="9">
        <v>5.2</v>
      </c>
      <c r="D374" s="9">
        <v>5.12</v>
      </c>
      <c r="E374" s="9">
        <v>10.32</v>
      </c>
    </row>
    <row r="375" spans="2:5" x14ac:dyDescent="0.3">
      <c r="B375" s="10">
        <v>32598</v>
      </c>
      <c r="C375" s="9">
        <v>5</v>
      </c>
      <c r="D375" s="9">
        <v>4.9800000000000004</v>
      </c>
      <c r="E375" s="9">
        <v>9.98</v>
      </c>
    </row>
    <row r="376" spans="2:5" x14ac:dyDescent="0.3">
      <c r="B376" s="10">
        <v>32567</v>
      </c>
      <c r="C376" s="9">
        <v>5.2</v>
      </c>
      <c r="D376" s="9">
        <v>4.83</v>
      </c>
      <c r="E376" s="9">
        <v>10.029999999999999</v>
      </c>
    </row>
    <row r="377" spans="2:5" x14ac:dyDescent="0.3">
      <c r="B377" s="10">
        <v>32539</v>
      </c>
      <c r="C377" s="9">
        <v>5.4</v>
      </c>
      <c r="D377" s="9">
        <v>4.67</v>
      </c>
      <c r="E377" s="9">
        <v>10.07</v>
      </c>
    </row>
    <row r="378" spans="2:5" x14ac:dyDescent="0.3">
      <c r="B378" s="10">
        <v>32508</v>
      </c>
      <c r="C378" s="9">
        <v>5.3</v>
      </c>
      <c r="D378" s="9">
        <v>4.42</v>
      </c>
      <c r="E378" s="9">
        <v>9.7200000000000006</v>
      </c>
    </row>
    <row r="379" spans="2:5" x14ac:dyDescent="0.3">
      <c r="B379" s="10">
        <v>32477</v>
      </c>
      <c r="C379" s="9">
        <v>5.3</v>
      </c>
      <c r="D379" s="9">
        <v>4.25</v>
      </c>
      <c r="E379" s="9">
        <v>9.5500000000000007</v>
      </c>
    </row>
    <row r="380" spans="2:5" x14ac:dyDescent="0.3">
      <c r="B380" s="10">
        <v>32447</v>
      </c>
      <c r="C380" s="9">
        <v>5.4</v>
      </c>
      <c r="D380" s="9">
        <v>4.25</v>
      </c>
      <c r="E380" s="9">
        <v>9.65</v>
      </c>
    </row>
    <row r="381" spans="2:5" x14ac:dyDescent="0.3">
      <c r="B381" s="10">
        <v>32416</v>
      </c>
      <c r="C381" s="9">
        <v>5.4</v>
      </c>
      <c r="D381" s="9">
        <v>4.17</v>
      </c>
      <c r="E381" s="9">
        <v>9.57</v>
      </c>
    </row>
    <row r="382" spans="2:5" x14ac:dyDescent="0.3">
      <c r="B382" s="10">
        <v>32386</v>
      </c>
      <c r="C382" s="9">
        <v>5.6</v>
      </c>
      <c r="D382" s="9">
        <v>4.0199999999999996</v>
      </c>
      <c r="E382" s="9">
        <v>9.6199999999999992</v>
      </c>
    </row>
    <row r="383" spans="2:5" x14ac:dyDescent="0.3">
      <c r="B383" s="10">
        <v>32355</v>
      </c>
      <c r="C383" s="9">
        <v>5.4</v>
      </c>
      <c r="D383" s="9">
        <v>4.13</v>
      </c>
      <c r="E383" s="9">
        <v>9.5299999999999994</v>
      </c>
    </row>
    <row r="384" spans="2:5" x14ac:dyDescent="0.3">
      <c r="B384" s="10">
        <v>32324</v>
      </c>
      <c r="C384" s="9">
        <v>5.4</v>
      </c>
      <c r="D384" s="9">
        <v>3.96</v>
      </c>
      <c r="E384" s="9">
        <v>9.36</v>
      </c>
    </row>
    <row r="385" spans="2:5" x14ac:dyDescent="0.3">
      <c r="B385" s="10">
        <v>32294</v>
      </c>
      <c r="C385" s="9">
        <v>5.6</v>
      </c>
      <c r="D385" s="9">
        <v>3.89</v>
      </c>
      <c r="E385" s="9">
        <v>9.49</v>
      </c>
    </row>
    <row r="386" spans="2:5" x14ac:dyDescent="0.3">
      <c r="B386" s="10">
        <v>32263</v>
      </c>
      <c r="C386" s="9">
        <v>5.4</v>
      </c>
      <c r="D386" s="9">
        <v>3.9</v>
      </c>
      <c r="E386" s="9">
        <v>9.3000000000000007</v>
      </c>
    </row>
    <row r="387" spans="2:5" x14ac:dyDescent="0.3">
      <c r="B387" s="10">
        <v>32233</v>
      </c>
      <c r="C387" s="9">
        <v>5.7</v>
      </c>
      <c r="D387" s="9">
        <v>3.93</v>
      </c>
      <c r="E387" s="9">
        <v>9.6300000000000008</v>
      </c>
    </row>
    <row r="388" spans="2:5" x14ac:dyDescent="0.3">
      <c r="B388" s="10">
        <v>32202</v>
      </c>
      <c r="C388" s="9">
        <v>5.7</v>
      </c>
      <c r="D388" s="9">
        <v>3.94</v>
      </c>
      <c r="E388" s="9">
        <v>9.64</v>
      </c>
    </row>
    <row r="389" spans="2:5" x14ac:dyDescent="0.3">
      <c r="B389" s="10">
        <v>32173</v>
      </c>
      <c r="C389" s="9">
        <v>5.7</v>
      </c>
      <c r="D389" s="9">
        <v>4.05</v>
      </c>
      <c r="E389" s="9">
        <v>9.75</v>
      </c>
    </row>
    <row r="390" spans="2:5" x14ac:dyDescent="0.3">
      <c r="B390" s="10">
        <v>32142</v>
      </c>
      <c r="C390" s="9">
        <v>5.7</v>
      </c>
      <c r="D390" s="9">
        <v>4.43</v>
      </c>
      <c r="E390" s="9">
        <v>10.130000000000001</v>
      </c>
    </row>
    <row r="391" spans="2:5" x14ac:dyDescent="0.3">
      <c r="B391" s="10">
        <v>32111</v>
      </c>
      <c r="C391" s="9">
        <v>5.8</v>
      </c>
      <c r="D391" s="9">
        <v>4.53</v>
      </c>
      <c r="E391" s="9">
        <v>10.33</v>
      </c>
    </row>
    <row r="392" spans="2:5" x14ac:dyDescent="0.3">
      <c r="B392" s="10">
        <v>32081</v>
      </c>
      <c r="C392" s="9">
        <v>6</v>
      </c>
      <c r="D392" s="9">
        <v>4.53</v>
      </c>
      <c r="E392" s="9">
        <v>10.53</v>
      </c>
    </row>
    <row r="393" spans="2:5" x14ac:dyDescent="0.3">
      <c r="B393" s="10">
        <v>32050</v>
      </c>
      <c r="C393" s="9">
        <v>5.9</v>
      </c>
      <c r="D393" s="9">
        <v>4.3600000000000003</v>
      </c>
      <c r="E393" s="9">
        <v>10.26</v>
      </c>
    </row>
    <row r="394" spans="2:5" x14ac:dyDescent="0.3">
      <c r="B394" s="10">
        <v>32020</v>
      </c>
      <c r="C394" s="9">
        <v>6</v>
      </c>
      <c r="D394" s="9">
        <v>4.28</v>
      </c>
      <c r="E394" s="9">
        <v>10.28</v>
      </c>
    </row>
    <row r="395" spans="2:5" x14ac:dyDescent="0.3">
      <c r="B395" s="10">
        <v>31989</v>
      </c>
      <c r="C395" s="9">
        <v>6.1</v>
      </c>
      <c r="D395" s="9">
        <v>3.93</v>
      </c>
      <c r="E395" s="9">
        <v>10.029999999999999</v>
      </c>
    </row>
    <row r="396" spans="2:5" x14ac:dyDescent="0.3">
      <c r="B396" s="10">
        <v>31958</v>
      </c>
      <c r="C396" s="9">
        <v>6.2</v>
      </c>
      <c r="D396" s="9">
        <v>3.65</v>
      </c>
      <c r="E396" s="9">
        <v>9.85</v>
      </c>
    </row>
    <row r="397" spans="2:5" x14ac:dyDescent="0.3">
      <c r="B397" s="10">
        <v>31928</v>
      </c>
      <c r="C397" s="9">
        <v>6.3</v>
      </c>
      <c r="D397" s="9">
        <v>3.86</v>
      </c>
      <c r="E397" s="9">
        <v>10.16</v>
      </c>
    </row>
    <row r="398" spans="2:5" x14ac:dyDescent="0.3">
      <c r="B398" s="10">
        <v>31897</v>
      </c>
      <c r="C398" s="9">
        <v>6.3</v>
      </c>
      <c r="D398" s="9">
        <v>3.78</v>
      </c>
      <c r="E398" s="9">
        <v>10.08</v>
      </c>
    </row>
    <row r="399" spans="2:5" x14ac:dyDescent="0.3">
      <c r="B399" s="10">
        <v>31867</v>
      </c>
      <c r="C399" s="9">
        <v>6.6</v>
      </c>
      <c r="D399" s="9">
        <v>3.03</v>
      </c>
      <c r="E399" s="9">
        <v>9.6300000000000008</v>
      </c>
    </row>
    <row r="400" spans="2:5" x14ac:dyDescent="0.3">
      <c r="B400" s="10">
        <v>31836</v>
      </c>
      <c r="C400" s="9">
        <v>6.6</v>
      </c>
      <c r="D400" s="9">
        <v>2.1</v>
      </c>
      <c r="E400" s="9">
        <v>8.6999999999999993</v>
      </c>
    </row>
    <row r="401" spans="2:5" x14ac:dyDescent="0.3">
      <c r="B401" s="10">
        <v>31808</v>
      </c>
      <c r="C401" s="9">
        <v>6.6</v>
      </c>
      <c r="D401" s="9">
        <v>1.46</v>
      </c>
      <c r="E401" s="9">
        <v>8.06</v>
      </c>
    </row>
    <row r="402" spans="2:5" x14ac:dyDescent="0.3">
      <c r="B402" s="10">
        <v>31777</v>
      </c>
      <c r="C402" s="9">
        <v>6.6</v>
      </c>
      <c r="D402" s="9">
        <v>1.1000000000000001</v>
      </c>
      <c r="E402" s="9">
        <v>7.7</v>
      </c>
    </row>
    <row r="403" spans="2:5" x14ac:dyDescent="0.3">
      <c r="B403" s="10">
        <v>31746</v>
      </c>
      <c r="C403" s="9">
        <v>6.9</v>
      </c>
      <c r="D403" s="9">
        <v>1.28</v>
      </c>
      <c r="E403" s="9">
        <v>8.18</v>
      </c>
    </row>
    <row r="404" spans="2:5" x14ac:dyDescent="0.3">
      <c r="B404" s="10">
        <v>31716</v>
      </c>
      <c r="C404" s="9">
        <v>7</v>
      </c>
      <c r="D404" s="9">
        <v>1.47</v>
      </c>
      <c r="E404" s="9">
        <v>8.4700000000000006</v>
      </c>
    </row>
    <row r="405" spans="2:5" x14ac:dyDescent="0.3">
      <c r="B405" s="10">
        <v>31685</v>
      </c>
      <c r="C405" s="9">
        <v>7</v>
      </c>
      <c r="D405" s="9">
        <v>1.75</v>
      </c>
      <c r="E405" s="9">
        <v>8.75</v>
      </c>
    </row>
    <row r="406" spans="2:5" x14ac:dyDescent="0.3">
      <c r="B406" s="10">
        <v>31655</v>
      </c>
      <c r="C406" s="9">
        <v>6.9</v>
      </c>
      <c r="D406" s="9">
        <v>1.57</v>
      </c>
      <c r="E406" s="9">
        <v>8.4700000000000006</v>
      </c>
    </row>
    <row r="407" spans="2:5" x14ac:dyDescent="0.3">
      <c r="B407" s="10">
        <v>31624</v>
      </c>
      <c r="C407" s="9">
        <v>7</v>
      </c>
      <c r="D407" s="9">
        <v>1.58</v>
      </c>
      <c r="E407" s="9">
        <v>8.58</v>
      </c>
    </row>
    <row r="408" spans="2:5" x14ac:dyDescent="0.3">
      <c r="B408" s="10">
        <v>31593</v>
      </c>
      <c r="C408" s="9">
        <v>7.2</v>
      </c>
      <c r="D408" s="9">
        <v>1.77</v>
      </c>
      <c r="E408" s="9">
        <v>8.9700000000000006</v>
      </c>
    </row>
    <row r="409" spans="2:5" x14ac:dyDescent="0.3">
      <c r="B409" s="10">
        <v>31563</v>
      </c>
      <c r="C409" s="9">
        <v>7.2</v>
      </c>
      <c r="D409" s="9">
        <v>1.49</v>
      </c>
      <c r="E409" s="9">
        <v>8.69</v>
      </c>
    </row>
    <row r="410" spans="2:5" x14ac:dyDescent="0.3">
      <c r="B410" s="10">
        <v>31532</v>
      </c>
      <c r="C410" s="9">
        <v>7.1</v>
      </c>
      <c r="D410" s="9">
        <v>1.59</v>
      </c>
      <c r="E410" s="9">
        <v>8.69</v>
      </c>
    </row>
    <row r="411" spans="2:5" x14ac:dyDescent="0.3">
      <c r="B411" s="10">
        <v>31502</v>
      </c>
      <c r="C411" s="9">
        <v>7.2</v>
      </c>
      <c r="D411" s="9">
        <v>2.2599999999999998</v>
      </c>
      <c r="E411" s="9">
        <v>9.4600000000000009</v>
      </c>
    </row>
    <row r="412" spans="2:5" x14ac:dyDescent="0.3">
      <c r="B412" s="10">
        <v>31471</v>
      </c>
      <c r="C412" s="9">
        <v>7.2</v>
      </c>
      <c r="D412" s="9">
        <v>3.11</v>
      </c>
      <c r="E412" s="9">
        <v>10.31</v>
      </c>
    </row>
    <row r="413" spans="2:5" x14ac:dyDescent="0.3">
      <c r="B413" s="10">
        <v>31443</v>
      </c>
      <c r="C413" s="9">
        <v>6.7</v>
      </c>
      <c r="D413" s="9">
        <v>3.89</v>
      </c>
      <c r="E413" s="9">
        <v>10.59</v>
      </c>
    </row>
    <row r="414" spans="2:5" x14ac:dyDescent="0.3">
      <c r="B414" s="10">
        <v>31412</v>
      </c>
      <c r="C414" s="9">
        <v>7</v>
      </c>
      <c r="D414" s="9">
        <v>3.8</v>
      </c>
      <c r="E414" s="9">
        <v>10.8</v>
      </c>
    </row>
    <row r="415" spans="2:5" x14ac:dyDescent="0.3">
      <c r="B415" s="10">
        <v>31381</v>
      </c>
      <c r="C415" s="9">
        <v>7</v>
      </c>
      <c r="D415" s="9">
        <v>3.51</v>
      </c>
      <c r="E415" s="9">
        <v>10.51</v>
      </c>
    </row>
    <row r="416" spans="2:5" x14ac:dyDescent="0.3">
      <c r="B416" s="10">
        <v>31351</v>
      </c>
      <c r="C416" s="9">
        <v>7.1</v>
      </c>
      <c r="D416" s="9">
        <v>3.23</v>
      </c>
      <c r="E416" s="9">
        <v>10.33</v>
      </c>
    </row>
    <row r="417" spans="2:5" x14ac:dyDescent="0.3">
      <c r="B417" s="10">
        <v>31320</v>
      </c>
      <c r="C417" s="9">
        <v>7.1</v>
      </c>
      <c r="D417" s="9">
        <v>3.14</v>
      </c>
      <c r="E417" s="9">
        <v>10.24</v>
      </c>
    </row>
    <row r="418" spans="2:5" x14ac:dyDescent="0.3">
      <c r="B418" s="10">
        <v>31290</v>
      </c>
      <c r="C418" s="9">
        <v>7.1</v>
      </c>
      <c r="D418" s="9">
        <v>3.35</v>
      </c>
      <c r="E418" s="9">
        <v>10.45</v>
      </c>
    </row>
    <row r="419" spans="2:5" x14ac:dyDescent="0.3">
      <c r="B419" s="10">
        <v>31259</v>
      </c>
      <c r="C419" s="9">
        <v>7.4</v>
      </c>
      <c r="D419" s="9">
        <v>3.55</v>
      </c>
      <c r="E419" s="9">
        <v>10.95</v>
      </c>
    </row>
    <row r="420" spans="2:5" x14ac:dyDescent="0.3">
      <c r="B420" s="10">
        <v>31228</v>
      </c>
      <c r="C420" s="9">
        <v>7.4</v>
      </c>
      <c r="D420" s="9">
        <v>3.76</v>
      </c>
      <c r="E420" s="9">
        <v>11.16</v>
      </c>
    </row>
    <row r="421" spans="2:5" x14ac:dyDescent="0.3">
      <c r="B421" s="10">
        <v>31198</v>
      </c>
      <c r="C421" s="9">
        <v>7.2</v>
      </c>
      <c r="D421" s="9">
        <v>3.77</v>
      </c>
      <c r="E421" s="9">
        <v>10.97</v>
      </c>
    </row>
    <row r="422" spans="2:5" x14ac:dyDescent="0.3">
      <c r="B422" s="10">
        <v>31167</v>
      </c>
      <c r="C422" s="9">
        <v>7.3</v>
      </c>
      <c r="D422" s="9">
        <v>3.69</v>
      </c>
      <c r="E422" s="9">
        <v>10.99</v>
      </c>
    </row>
    <row r="423" spans="2:5" x14ac:dyDescent="0.3">
      <c r="B423" s="10">
        <v>31137</v>
      </c>
      <c r="C423" s="9">
        <v>7.2</v>
      </c>
      <c r="D423" s="9">
        <v>3.7</v>
      </c>
      <c r="E423" s="9">
        <v>10.9</v>
      </c>
    </row>
    <row r="424" spans="2:5" x14ac:dyDescent="0.3">
      <c r="B424" s="10">
        <v>31106</v>
      </c>
      <c r="C424" s="9">
        <v>7.2</v>
      </c>
      <c r="D424" s="9">
        <v>3.52</v>
      </c>
      <c r="E424" s="9">
        <v>10.72</v>
      </c>
    </row>
    <row r="425" spans="2:5" x14ac:dyDescent="0.3">
      <c r="B425" s="10">
        <v>31078</v>
      </c>
      <c r="C425" s="9">
        <v>7.3</v>
      </c>
      <c r="D425" s="9">
        <v>3.53</v>
      </c>
      <c r="E425" s="9">
        <v>10.83</v>
      </c>
    </row>
    <row r="426" spans="2:5" x14ac:dyDescent="0.3">
      <c r="B426" s="10">
        <v>31047</v>
      </c>
      <c r="C426" s="9">
        <v>7.3</v>
      </c>
      <c r="D426" s="9">
        <v>3.95</v>
      </c>
      <c r="E426" s="9">
        <v>11.25</v>
      </c>
    </row>
    <row r="427" spans="2:5" x14ac:dyDescent="0.3">
      <c r="B427" s="10">
        <v>31016</v>
      </c>
      <c r="C427" s="9">
        <v>7.2</v>
      </c>
      <c r="D427" s="9">
        <v>4.05</v>
      </c>
      <c r="E427" s="9">
        <v>11.25</v>
      </c>
    </row>
    <row r="428" spans="2:5" x14ac:dyDescent="0.3">
      <c r="B428" s="10">
        <v>30986</v>
      </c>
      <c r="C428" s="9">
        <v>7.4</v>
      </c>
      <c r="D428" s="9">
        <v>4.26</v>
      </c>
      <c r="E428" s="9">
        <v>11.66</v>
      </c>
    </row>
    <row r="429" spans="2:5" x14ac:dyDescent="0.3">
      <c r="B429" s="10">
        <v>30955</v>
      </c>
      <c r="C429" s="9">
        <v>7.3</v>
      </c>
      <c r="D429" s="9">
        <v>4.2699999999999996</v>
      </c>
      <c r="E429" s="9">
        <v>11.57</v>
      </c>
    </row>
    <row r="430" spans="2:5" x14ac:dyDescent="0.3">
      <c r="B430" s="10">
        <v>30925</v>
      </c>
      <c r="C430" s="9">
        <v>7.5</v>
      </c>
      <c r="D430" s="9">
        <v>4.29</v>
      </c>
      <c r="E430" s="9">
        <v>11.79</v>
      </c>
    </row>
    <row r="431" spans="2:5" x14ac:dyDescent="0.3">
      <c r="B431" s="10">
        <v>30894</v>
      </c>
      <c r="C431" s="9">
        <v>7.5</v>
      </c>
      <c r="D431" s="9">
        <v>4.2</v>
      </c>
      <c r="E431" s="9">
        <v>11.7</v>
      </c>
    </row>
    <row r="432" spans="2:5" x14ac:dyDescent="0.3">
      <c r="B432" s="10">
        <v>30863</v>
      </c>
      <c r="C432" s="9">
        <v>7.2</v>
      </c>
      <c r="D432" s="9">
        <v>4.22</v>
      </c>
      <c r="E432" s="9">
        <v>11.42</v>
      </c>
    </row>
    <row r="433" spans="2:5" x14ac:dyDescent="0.3">
      <c r="B433" s="10">
        <v>30833</v>
      </c>
      <c r="C433" s="9">
        <v>7.4</v>
      </c>
      <c r="D433" s="9">
        <v>4.2300000000000004</v>
      </c>
      <c r="E433" s="9">
        <v>11.63</v>
      </c>
    </row>
    <row r="434" spans="2:5" x14ac:dyDescent="0.3">
      <c r="B434" s="10">
        <v>30802</v>
      </c>
      <c r="C434" s="9">
        <v>7.7</v>
      </c>
      <c r="D434" s="9">
        <v>4.5599999999999996</v>
      </c>
      <c r="E434" s="9">
        <v>12.26</v>
      </c>
    </row>
    <row r="435" spans="2:5" x14ac:dyDescent="0.3">
      <c r="B435" s="10">
        <v>30772</v>
      </c>
      <c r="C435" s="9">
        <v>7.8</v>
      </c>
      <c r="D435" s="9">
        <v>4.8</v>
      </c>
      <c r="E435" s="9">
        <v>12.6</v>
      </c>
    </row>
    <row r="436" spans="2:5" x14ac:dyDescent="0.3">
      <c r="B436" s="10">
        <v>30741</v>
      </c>
      <c r="C436" s="9">
        <v>7.8</v>
      </c>
      <c r="D436" s="9">
        <v>4.5999999999999996</v>
      </c>
      <c r="E436" s="9">
        <v>12.4</v>
      </c>
    </row>
    <row r="437" spans="2:5" x14ac:dyDescent="0.3">
      <c r="B437" s="10">
        <v>30712</v>
      </c>
      <c r="C437" s="9">
        <v>8</v>
      </c>
      <c r="D437" s="9">
        <v>4.1900000000000004</v>
      </c>
      <c r="E437" s="9">
        <v>12.19</v>
      </c>
    </row>
    <row r="438" spans="2:5" x14ac:dyDescent="0.3">
      <c r="B438" s="10">
        <v>30681</v>
      </c>
      <c r="C438" s="9">
        <v>8.3000000000000007</v>
      </c>
      <c r="D438" s="9">
        <v>3.79</v>
      </c>
      <c r="E438" s="9">
        <v>12.09</v>
      </c>
    </row>
    <row r="439" spans="2:5" x14ac:dyDescent="0.3">
      <c r="B439" s="10">
        <v>30650</v>
      </c>
      <c r="C439" s="9">
        <v>8.5</v>
      </c>
      <c r="D439" s="9">
        <v>3.27</v>
      </c>
      <c r="E439" s="9">
        <v>11.77</v>
      </c>
    </row>
    <row r="440" spans="2:5" x14ac:dyDescent="0.3">
      <c r="B440" s="10">
        <v>30620</v>
      </c>
      <c r="C440" s="9">
        <v>8.8000000000000007</v>
      </c>
      <c r="D440" s="9">
        <v>2.85</v>
      </c>
      <c r="E440" s="9">
        <v>11.65</v>
      </c>
    </row>
    <row r="441" spans="2:5" x14ac:dyDescent="0.3">
      <c r="B441" s="10">
        <v>30589</v>
      </c>
      <c r="C441" s="9">
        <v>9.1999999999999993</v>
      </c>
      <c r="D441" s="9">
        <v>2.86</v>
      </c>
      <c r="E441" s="9">
        <v>12.06</v>
      </c>
    </row>
    <row r="442" spans="2:5" x14ac:dyDescent="0.3">
      <c r="B442" s="10">
        <v>30559</v>
      </c>
      <c r="C442" s="9">
        <v>9.5</v>
      </c>
      <c r="D442" s="9">
        <v>2.56</v>
      </c>
      <c r="E442" s="9">
        <v>12.06</v>
      </c>
    </row>
    <row r="443" spans="2:5" x14ac:dyDescent="0.3">
      <c r="B443" s="10">
        <v>30528</v>
      </c>
      <c r="C443" s="9">
        <v>9.4</v>
      </c>
      <c r="D443" s="9">
        <v>2.46</v>
      </c>
      <c r="E443" s="9">
        <v>11.86</v>
      </c>
    </row>
    <row r="444" spans="2:5" x14ac:dyDescent="0.3">
      <c r="B444" s="10">
        <v>30497</v>
      </c>
      <c r="C444" s="9">
        <v>10.1</v>
      </c>
      <c r="D444" s="9">
        <v>2.58</v>
      </c>
      <c r="E444" s="9">
        <v>12.68</v>
      </c>
    </row>
    <row r="445" spans="2:5" x14ac:dyDescent="0.3">
      <c r="B445" s="10">
        <v>30467</v>
      </c>
      <c r="C445" s="9">
        <v>10.1</v>
      </c>
      <c r="D445" s="9">
        <v>3.55</v>
      </c>
      <c r="E445" s="9">
        <v>13.65</v>
      </c>
    </row>
    <row r="446" spans="2:5" x14ac:dyDescent="0.3">
      <c r="B446" s="10">
        <v>30436</v>
      </c>
      <c r="C446" s="9">
        <v>10.199999999999999</v>
      </c>
      <c r="D446" s="9">
        <v>3.9</v>
      </c>
      <c r="E446" s="9">
        <v>14.1</v>
      </c>
    </row>
    <row r="447" spans="2:5" x14ac:dyDescent="0.3">
      <c r="B447" s="10">
        <v>30406</v>
      </c>
      <c r="C447" s="9">
        <v>10.3</v>
      </c>
      <c r="D447" s="9">
        <v>3.6</v>
      </c>
      <c r="E447" s="9">
        <v>13.9</v>
      </c>
    </row>
    <row r="448" spans="2:5" x14ac:dyDescent="0.3">
      <c r="B448" s="10">
        <v>30375</v>
      </c>
      <c r="C448" s="9">
        <v>10.4</v>
      </c>
      <c r="D448" s="9">
        <v>3.49</v>
      </c>
      <c r="E448" s="9">
        <v>13.89</v>
      </c>
    </row>
    <row r="449" spans="2:5" x14ac:dyDescent="0.3">
      <c r="B449" s="10">
        <v>30347</v>
      </c>
      <c r="C449" s="9">
        <v>10.4</v>
      </c>
      <c r="D449" s="9">
        <v>3.71</v>
      </c>
      <c r="E449" s="9">
        <v>14.11</v>
      </c>
    </row>
    <row r="450" spans="2:5" x14ac:dyDescent="0.3">
      <c r="B450" s="10">
        <v>30316</v>
      </c>
      <c r="C450" s="9">
        <v>10.8</v>
      </c>
      <c r="D450" s="9">
        <v>3.83</v>
      </c>
      <c r="E450" s="9">
        <v>14.63</v>
      </c>
    </row>
    <row r="451" spans="2:5" x14ac:dyDescent="0.3">
      <c r="B451" s="10">
        <v>30285</v>
      </c>
      <c r="C451" s="9">
        <v>10.8</v>
      </c>
      <c r="D451" s="9">
        <v>4.59</v>
      </c>
      <c r="E451" s="9">
        <v>15.39</v>
      </c>
    </row>
    <row r="452" spans="2:5" x14ac:dyDescent="0.3">
      <c r="B452" s="10">
        <v>30255</v>
      </c>
      <c r="C452" s="9">
        <v>10.4</v>
      </c>
      <c r="D452" s="9">
        <v>5.14</v>
      </c>
      <c r="E452" s="9">
        <v>15.54</v>
      </c>
    </row>
    <row r="453" spans="2:5" x14ac:dyDescent="0.3">
      <c r="B453" s="10">
        <v>30224</v>
      </c>
      <c r="C453" s="9">
        <v>10.1</v>
      </c>
      <c r="D453" s="9">
        <v>5.04</v>
      </c>
      <c r="E453" s="9">
        <v>15.14</v>
      </c>
    </row>
    <row r="454" spans="2:5" x14ac:dyDescent="0.3">
      <c r="B454" s="10">
        <v>30194</v>
      </c>
      <c r="C454" s="9">
        <v>9.8000000000000007</v>
      </c>
      <c r="D454" s="9">
        <v>5.85</v>
      </c>
      <c r="E454" s="9">
        <v>15.65</v>
      </c>
    </row>
    <row r="455" spans="2:5" x14ac:dyDescent="0.3">
      <c r="B455" s="10">
        <v>30163</v>
      </c>
      <c r="C455" s="9">
        <v>9.8000000000000007</v>
      </c>
      <c r="D455" s="9">
        <v>6.44</v>
      </c>
      <c r="E455" s="9">
        <v>16.239999999999998</v>
      </c>
    </row>
    <row r="456" spans="2:5" x14ac:dyDescent="0.3">
      <c r="B456" s="10">
        <v>30132</v>
      </c>
      <c r="C456" s="9">
        <v>9.6</v>
      </c>
      <c r="D456" s="9">
        <v>7.06</v>
      </c>
      <c r="E456" s="9">
        <v>16.66</v>
      </c>
    </row>
    <row r="457" spans="2:5" x14ac:dyDescent="0.3">
      <c r="B457" s="10">
        <v>30102</v>
      </c>
      <c r="C457" s="9">
        <v>9.4</v>
      </c>
      <c r="D457" s="9">
        <v>6.68</v>
      </c>
      <c r="E457" s="9">
        <v>16.079999999999998</v>
      </c>
    </row>
    <row r="458" spans="2:5" x14ac:dyDescent="0.3">
      <c r="B458" s="10">
        <v>30071</v>
      </c>
      <c r="C458" s="9">
        <v>9.3000000000000007</v>
      </c>
      <c r="D458" s="9">
        <v>6.51</v>
      </c>
      <c r="E458" s="9">
        <v>15.81</v>
      </c>
    </row>
    <row r="459" spans="2:5" x14ac:dyDescent="0.3">
      <c r="B459" s="10">
        <v>30041</v>
      </c>
      <c r="C459" s="9">
        <v>9</v>
      </c>
      <c r="D459" s="9">
        <v>6.78</v>
      </c>
      <c r="E459" s="9">
        <v>15.78</v>
      </c>
    </row>
    <row r="460" spans="2:5" x14ac:dyDescent="0.3">
      <c r="B460" s="10">
        <v>30010</v>
      </c>
      <c r="C460" s="9">
        <v>8.9</v>
      </c>
      <c r="D460" s="9">
        <v>7.62</v>
      </c>
      <c r="E460" s="9">
        <v>16.52</v>
      </c>
    </row>
    <row r="461" spans="2:5" x14ac:dyDescent="0.3">
      <c r="B461" s="10">
        <v>29982</v>
      </c>
      <c r="C461" s="9">
        <v>8.6</v>
      </c>
      <c r="D461" s="9">
        <v>8.39</v>
      </c>
      <c r="E461" s="9">
        <v>16.989999999999998</v>
      </c>
    </row>
    <row r="462" spans="2:5" x14ac:dyDescent="0.3">
      <c r="B462" s="10">
        <v>29951</v>
      </c>
      <c r="C462" s="9">
        <v>8.5</v>
      </c>
      <c r="D462" s="9">
        <v>8.92</v>
      </c>
      <c r="E462" s="9">
        <v>17.420000000000002</v>
      </c>
    </row>
    <row r="463" spans="2:5" x14ac:dyDescent="0.3">
      <c r="B463" s="10">
        <v>29920</v>
      </c>
      <c r="C463" s="9">
        <v>8.3000000000000007</v>
      </c>
      <c r="D463" s="9">
        <v>9.59</v>
      </c>
      <c r="E463" s="9">
        <v>17.89</v>
      </c>
    </row>
    <row r="464" spans="2:5" x14ac:dyDescent="0.3">
      <c r="B464" s="10">
        <v>29890</v>
      </c>
      <c r="C464" s="9">
        <v>7.9</v>
      </c>
      <c r="D464" s="9">
        <v>10.14</v>
      </c>
      <c r="E464" s="9">
        <v>18.04</v>
      </c>
    </row>
    <row r="465" spans="2:5" x14ac:dyDescent="0.3">
      <c r="B465" s="10">
        <v>29859</v>
      </c>
      <c r="C465" s="9">
        <v>7.6</v>
      </c>
      <c r="D465" s="9">
        <v>10.95</v>
      </c>
      <c r="E465" s="9">
        <v>18.55</v>
      </c>
    </row>
    <row r="466" spans="2:5" x14ac:dyDescent="0.3">
      <c r="B466" s="10">
        <v>29829</v>
      </c>
      <c r="C466" s="9">
        <v>7.4</v>
      </c>
      <c r="D466" s="9">
        <v>10.8</v>
      </c>
      <c r="E466" s="9">
        <v>18.2</v>
      </c>
    </row>
    <row r="467" spans="2:5" x14ac:dyDescent="0.3">
      <c r="B467" s="10">
        <v>29798</v>
      </c>
      <c r="C467" s="9">
        <v>7.2</v>
      </c>
      <c r="D467" s="9">
        <v>10.76</v>
      </c>
      <c r="E467" s="9">
        <v>17.96</v>
      </c>
    </row>
    <row r="468" spans="2:5" x14ac:dyDescent="0.3">
      <c r="B468" s="10">
        <v>29767</v>
      </c>
      <c r="C468" s="9">
        <v>7.5</v>
      </c>
      <c r="D468" s="9">
        <v>9.5500000000000007</v>
      </c>
      <c r="E468" s="9">
        <v>17.05</v>
      </c>
    </row>
    <row r="469" spans="2:5" x14ac:dyDescent="0.3">
      <c r="B469" s="10">
        <v>29737</v>
      </c>
      <c r="C469" s="9">
        <v>7.5</v>
      </c>
      <c r="D469" s="9">
        <v>9.7799999999999994</v>
      </c>
      <c r="E469" s="9">
        <v>17.28</v>
      </c>
    </row>
    <row r="470" spans="2:5" x14ac:dyDescent="0.3">
      <c r="B470" s="10">
        <v>29706</v>
      </c>
      <c r="C470" s="9">
        <v>7.2</v>
      </c>
      <c r="D470" s="9">
        <v>10</v>
      </c>
      <c r="E470" s="9">
        <v>17.2</v>
      </c>
    </row>
    <row r="471" spans="2:5" x14ac:dyDescent="0.3">
      <c r="B471" s="10">
        <v>29676</v>
      </c>
      <c r="C471" s="9">
        <v>7.4</v>
      </c>
      <c r="D471" s="9">
        <v>10.49</v>
      </c>
      <c r="E471" s="9">
        <v>17.89</v>
      </c>
    </row>
    <row r="472" spans="2:5" x14ac:dyDescent="0.3">
      <c r="B472" s="10">
        <v>29645</v>
      </c>
      <c r="C472" s="9">
        <v>7.4</v>
      </c>
      <c r="D472" s="9">
        <v>11.41</v>
      </c>
      <c r="E472" s="9">
        <v>18.809999999999999</v>
      </c>
    </row>
    <row r="473" spans="2:5" x14ac:dyDescent="0.3">
      <c r="B473" s="10">
        <v>29617</v>
      </c>
      <c r="C473" s="9">
        <v>7.5</v>
      </c>
      <c r="D473" s="9">
        <v>11.83</v>
      </c>
      <c r="E473" s="9">
        <v>19.329999999999998</v>
      </c>
    </row>
    <row r="474" spans="2:5" x14ac:dyDescent="0.3">
      <c r="B474" s="10">
        <v>29586</v>
      </c>
      <c r="C474" s="9">
        <v>7.2</v>
      </c>
      <c r="D474" s="9">
        <v>12.52</v>
      </c>
      <c r="E474" s="9">
        <v>19.72</v>
      </c>
    </row>
    <row r="475" spans="2:5" x14ac:dyDescent="0.3">
      <c r="B475" s="10">
        <v>29555</v>
      </c>
      <c r="C475" s="9">
        <v>7.5</v>
      </c>
      <c r="D475" s="9">
        <v>12.65</v>
      </c>
      <c r="E475" s="9">
        <v>20.149999999999999</v>
      </c>
    </row>
    <row r="476" spans="2:5" x14ac:dyDescent="0.3">
      <c r="B476" s="10">
        <v>29525</v>
      </c>
      <c r="C476" s="9">
        <v>7.5</v>
      </c>
      <c r="D476" s="9">
        <v>12.77</v>
      </c>
      <c r="E476" s="9">
        <v>20.27</v>
      </c>
    </row>
    <row r="477" spans="2:5" x14ac:dyDescent="0.3">
      <c r="B477" s="10">
        <v>29494</v>
      </c>
      <c r="C477" s="9">
        <v>7.5</v>
      </c>
      <c r="D477" s="9">
        <v>12.6</v>
      </c>
      <c r="E477" s="9">
        <v>20.100000000000001</v>
      </c>
    </row>
    <row r="478" spans="2:5" x14ac:dyDescent="0.3">
      <c r="B478" s="10">
        <v>29464</v>
      </c>
      <c r="C478" s="9">
        <v>7.7</v>
      </c>
      <c r="D478" s="9">
        <v>12.87</v>
      </c>
      <c r="E478" s="9">
        <v>20.57</v>
      </c>
    </row>
    <row r="479" spans="2:5" x14ac:dyDescent="0.3">
      <c r="B479" s="10">
        <v>29433</v>
      </c>
      <c r="C479" s="9">
        <v>7.8</v>
      </c>
      <c r="D479" s="9">
        <v>13.13</v>
      </c>
      <c r="E479" s="9">
        <v>20.93</v>
      </c>
    </row>
    <row r="480" spans="2:5" x14ac:dyDescent="0.3">
      <c r="B480" s="10">
        <v>29402</v>
      </c>
      <c r="C480" s="9">
        <v>7.6</v>
      </c>
      <c r="D480" s="9">
        <v>14.38</v>
      </c>
      <c r="E480" s="9">
        <v>21.98</v>
      </c>
    </row>
    <row r="481" spans="2:5" x14ac:dyDescent="0.3">
      <c r="B481" s="10">
        <v>29372</v>
      </c>
      <c r="C481" s="9">
        <v>7.5</v>
      </c>
      <c r="D481" s="9">
        <v>14.41</v>
      </c>
      <c r="E481" s="9">
        <v>21.91</v>
      </c>
    </row>
    <row r="482" spans="2:5" x14ac:dyDescent="0.3">
      <c r="B482" s="10">
        <v>29341</v>
      </c>
      <c r="C482" s="9">
        <v>6.9</v>
      </c>
      <c r="D482" s="9">
        <v>14.73</v>
      </c>
      <c r="E482" s="9">
        <v>21.63</v>
      </c>
    </row>
    <row r="483" spans="2:5" x14ac:dyDescent="0.3">
      <c r="B483" s="10">
        <v>29311</v>
      </c>
      <c r="C483" s="9">
        <v>6.3</v>
      </c>
      <c r="D483" s="9">
        <v>14.76</v>
      </c>
      <c r="E483" s="9">
        <v>21.06</v>
      </c>
    </row>
    <row r="484" spans="2:5" x14ac:dyDescent="0.3">
      <c r="B484" s="10">
        <v>29280</v>
      </c>
      <c r="C484" s="9">
        <v>6.3</v>
      </c>
      <c r="D484" s="9">
        <v>14.18</v>
      </c>
      <c r="E484" s="9">
        <v>20.48</v>
      </c>
    </row>
    <row r="485" spans="2:5" x14ac:dyDescent="0.3">
      <c r="B485" s="10">
        <v>29251</v>
      </c>
      <c r="C485" s="9">
        <v>6.3</v>
      </c>
      <c r="D485" s="9">
        <v>13.91</v>
      </c>
      <c r="E485" s="9">
        <v>20.21</v>
      </c>
    </row>
    <row r="486" spans="2:5" x14ac:dyDescent="0.3">
      <c r="B486" s="10">
        <v>29220</v>
      </c>
      <c r="C486" s="9">
        <v>6</v>
      </c>
      <c r="D486" s="9">
        <v>13.29</v>
      </c>
      <c r="E486" s="9">
        <v>19.29</v>
      </c>
    </row>
    <row r="487" spans="2:5" x14ac:dyDescent="0.3">
      <c r="B487" s="10">
        <v>29189</v>
      </c>
      <c r="C487" s="9">
        <v>5.9</v>
      </c>
      <c r="D487" s="9">
        <v>12.61</v>
      </c>
      <c r="E487" s="9">
        <v>18.510000000000002</v>
      </c>
    </row>
    <row r="488" spans="2:5" x14ac:dyDescent="0.3">
      <c r="B488" s="10">
        <v>29159</v>
      </c>
      <c r="C488" s="9">
        <v>6</v>
      </c>
      <c r="D488" s="9">
        <v>12.07</v>
      </c>
      <c r="E488" s="9">
        <v>18.07</v>
      </c>
    </row>
    <row r="489" spans="2:5" x14ac:dyDescent="0.3">
      <c r="B489" s="10">
        <v>29128</v>
      </c>
      <c r="C489" s="9">
        <v>5.9</v>
      </c>
      <c r="D489" s="9">
        <v>12.18</v>
      </c>
      <c r="E489" s="9">
        <v>18.079999999999998</v>
      </c>
    </row>
    <row r="490" spans="2:5" x14ac:dyDescent="0.3">
      <c r="B490" s="10">
        <v>29098</v>
      </c>
      <c r="C490" s="9">
        <v>6</v>
      </c>
      <c r="D490" s="9">
        <v>11.82</v>
      </c>
      <c r="E490" s="9">
        <v>17.82</v>
      </c>
    </row>
    <row r="491" spans="2:5" x14ac:dyDescent="0.3">
      <c r="B491" s="10">
        <v>29067</v>
      </c>
      <c r="C491" s="9">
        <v>5.7</v>
      </c>
      <c r="D491" s="9">
        <v>11.26</v>
      </c>
      <c r="E491" s="9">
        <v>16.96</v>
      </c>
    </row>
    <row r="492" spans="2:5" x14ac:dyDescent="0.3">
      <c r="B492" s="10">
        <v>29036</v>
      </c>
      <c r="C492" s="9">
        <v>5.7</v>
      </c>
      <c r="D492" s="9">
        <v>10.89</v>
      </c>
      <c r="E492" s="9">
        <v>16.59</v>
      </c>
    </row>
    <row r="493" spans="2:5" x14ac:dyDescent="0.3">
      <c r="B493" s="10">
        <v>29006</v>
      </c>
      <c r="C493" s="9">
        <v>5.6</v>
      </c>
      <c r="D493" s="9">
        <v>10.85</v>
      </c>
      <c r="E493" s="9">
        <v>16.45</v>
      </c>
    </row>
    <row r="494" spans="2:5" x14ac:dyDescent="0.3">
      <c r="B494" s="10">
        <v>28975</v>
      </c>
      <c r="C494" s="9">
        <v>5.8</v>
      </c>
      <c r="D494" s="9">
        <v>10.49</v>
      </c>
      <c r="E494" s="9">
        <v>16.29</v>
      </c>
    </row>
    <row r="495" spans="2:5" x14ac:dyDescent="0.3">
      <c r="B495" s="10">
        <v>28945</v>
      </c>
      <c r="C495" s="9">
        <v>5.8</v>
      </c>
      <c r="D495" s="9">
        <v>10.09</v>
      </c>
      <c r="E495" s="9">
        <v>15.89</v>
      </c>
    </row>
    <row r="496" spans="2:5" x14ac:dyDescent="0.3">
      <c r="B496" s="10">
        <v>28914</v>
      </c>
      <c r="C496" s="9">
        <v>5.9</v>
      </c>
      <c r="D496" s="9">
        <v>9.86</v>
      </c>
      <c r="E496" s="9">
        <v>15.76</v>
      </c>
    </row>
    <row r="497" spans="2:5" x14ac:dyDescent="0.3">
      <c r="B497" s="10">
        <v>28886</v>
      </c>
      <c r="C497" s="9">
        <v>5.9</v>
      </c>
      <c r="D497" s="9">
        <v>9.2799999999999994</v>
      </c>
      <c r="E497" s="9">
        <v>15.18</v>
      </c>
    </row>
    <row r="498" spans="2:5" x14ac:dyDescent="0.3">
      <c r="B498" s="10">
        <v>28855</v>
      </c>
      <c r="C498" s="9">
        <v>6</v>
      </c>
      <c r="D498" s="9">
        <v>9.02</v>
      </c>
      <c r="E498" s="9">
        <v>15.02</v>
      </c>
    </row>
    <row r="499" spans="2:5" x14ac:dyDescent="0.3">
      <c r="B499" s="10">
        <v>28824</v>
      </c>
      <c r="C499" s="9">
        <v>5.9</v>
      </c>
      <c r="D499" s="9">
        <v>8.89</v>
      </c>
      <c r="E499" s="9">
        <v>14.79</v>
      </c>
    </row>
    <row r="500" spans="2:5" x14ac:dyDescent="0.3">
      <c r="B500" s="10">
        <v>28794</v>
      </c>
      <c r="C500" s="9">
        <v>5.8</v>
      </c>
      <c r="D500" s="9">
        <v>8.93</v>
      </c>
      <c r="E500" s="9">
        <v>14.73</v>
      </c>
    </row>
    <row r="501" spans="2:5" x14ac:dyDescent="0.3">
      <c r="B501" s="10">
        <v>28763</v>
      </c>
      <c r="C501" s="9">
        <v>6</v>
      </c>
      <c r="D501" s="9">
        <v>8.31</v>
      </c>
      <c r="E501" s="9">
        <v>14.31</v>
      </c>
    </row>
    <row r="502" spans="2:5" x14ac:dyDescent="0.3">
      <c r="B502" s="10">
        <v>28733</v>
      </c>
      <c r="C502" s="9">
        <v>5.9</v>
      </c>
      <c r="D502" s="9">
        <v>7.84</v>
      </c>
      <c r="E502" s="9">
        <v>13.74</v>
      </c>
    </row>
    <row r="503" spans="2:5" x14ac:dyDescent="0.3">
      <c r="B503" s="10">
        <v>28702</v>
      </c>
      <c r="C503" s="9">
        <v>6.2</v>
      </c>
      <c r="D503" s="9">
        <v>7.7</v>
      </c>
      <c r="E503" s="9">
        <v>13.9</v>
      </c>
    </row>
    <row r="504" spans="2:5" x14ac:dyDescent="0.3">
      <c r="B504" s="10">
        <v>28671</v>
      </c>
      <c r="C504" s="9">
        <v>5.9</v>
      </c>
      <c r="D504" s="9">
        <v>7.41</v>
      </c>
      <c r="E504" s="9">
        <v>13.31</v>
      </c>
    </row>
    <row r="505" spans="2:5" x14ac:dyDescent="0.3">
      <c r="B505" s="10">
        <v>28641</v>
      </c>
      <c r="C505" s="9">
        <v>6</v>
      </c>
      <c r="D505" s="9">
        <v>6.97</v>
      </c>
      <c r="E505" s="9">
        <v>12.97</v>
      </c>
    </row>
    <row r="506" spans="2:5" x14ac:dyDescent="0.3">
      <c r="B506" s="10">
        <v>28610</v>
      </c>
      <c r="C506" s="9">
        <v>6.1</v>
      </c>
      <c r="D506" s="9">
        <v>6.5</v>
      </c>
      <c r="E506" s="9">
        <v>12.6</v>
      </c>
    </row>
    <row r="507" spans="2:5" x14ac:dyDescent="0.3">
      <c r="B507" s="10">
        <v>28580</v>
      </c>
      <c r="C507" s="9">
        <v>6.3</v>
      </c>
      <c r="D507" s="9">
        <v>6.55</v>
      </c>
      <c r="E507" s="9">
        <v>12.85</v>
      </c>
    </row>
    <row r="508" spans="2:5" x14ac:dyDescent="0.3">
      <c r="B508" s="10">
        <v>28549</v>
      </c>
      <c r="C508" s="9">
        <v>6.3</v>
      </c>
      <c r="D508" s="9">
        <v>6.43</v>
      </c>
      <c r="E508" s="9">
        <v>12.73</v>
      </c>
    </row>
    <row r="509" spans="2:5" x14ac:dyDescent="0.3">
      <c r="B509" s="10">
        <v>28521</v>
      </c>
      <c r="C509" s="9">
        <v>6.4</v>
      </c>
      <c r="D509" s="9">
        <v>6.84</v>
      </c>
      <c r="E509" s="9">
        <v>13.24</v>
      </c>
    </row>
    <row r="510" spans="2:5" x14ac:dyDescent="0.3">
      <c r="B510" s="10">
        <v>28490</v>
      </c>
      <c r="C510" s="9">
        <v>6.4</v>
      </c>
      <c r="D510" s="9">
        <v>6.7</v>
      </c>
      <c r="E510" s="9">
        <v>13.1</v>
      </c>
    </row>
    <row r="511" spans="2:5" x14ac:dyDescent="0.3">
      <c r="B511" s="10">
        <v>28459</v>
      </c>
      <c r="C511" s="9">
        <v>6.8</v>
      </c>
      <c r="D511" s="9">
        <v>6.72</v>
      </c>
      <c r="E511" s="9">
        <v>13.52</v>
      </c>
    </row>
    <row r="512" spans="2:5" x14ac:dyDescent="0.3">
      <c r="B512" s="10">
        <v>28429</v>
      </c>
      <c r="C512" s="9">
        <v>6.8</v>
      </c>
      <c r="D512" s="9">
        <v>6.39</v>
      </c>
      <c r="E512" s="9">
        <v>13.19</v>
      </c>
    </row>
    <row r="513" spans="2:5" x14ac:dyDescent="0.3">
      <c r="B513" s="10">
        <v>28398</v>
      </c>
      <c r="C513" s="9">
        <v>6.8</v>
      </c>
      <c r="D513" s="9">
        <v>6.6</v>
      </c>
      <c r="E513" s="9">
        <v>13.4</v>
      </c>
    </row>
    <row r="514" spans="2:5" x14ac:dyDescent="0.3">
      <c r="B514" s="10">
        <v>28368</v>
      </c>
      <c r="C514" s="9">
        <v>7</v>
      </c>
      <c r="D514" s="9">
        <v>6.62</v>
      </c>
      <c r="E514" s="9">
        <v>13.62</v>
      </c>
    </row>
    <row r="515" spans="2:5" x14ac:dyDescent="0.3">
      <c r="B515" s="10">
        <v>28337</v>
      </c>
      <c r="C515" s="9">
        <v>6.9</v>
      </c>
      <c r="D515" s="9">
        <v>6.83</v>
      </c>
      <c r="E515" s="9">
        <v>13.73</v>
      </c>
    </row>
    <row r="516" spans="2:5" x14ac:dyDescent="0.3">
      <c r="B516" s="10">
        <v>28306</v>
      </c>
      <c r="C516" s="9">
        <v>7.2</v>
      </c>
      <c r="D516" s="9">
        <v>6.87</v>
      </c>
      <c r="E516" s="9">
        <v>14.07</v>
      </c>
    </row>
    <row r="517" spans="2:5" x14ac:dyDescent="0.3">
      <c r="B517" s="10">
        <v>28276</v>
      </c>
      <c r="C517" s="9">
        <v>7</v>
      </c>
      <c r="D517" s="9">
        <v>6.73</v>
      </c>
      <c r="E517" s="9">
        <v>13.73</v>
      </c>
    </row>
    <row r="518" spans="2:5" x14ac:dyDescent="0.3">
      <c r="B518" s="10">
        <v>28245</v>
      </c>
      <c r="C518" s="9">
        <v>7.2</v>
      </c>
      <c r="D518" s="9">
        <v>6.95</v>
      </c>
      <c r="E518" s="9">
        <v>14.15</v>
      </c>
    </row>
    <row r="519" spans="2:5" x14ac:dyDescent="0.3">
      <c r="B519" s="10">
        <v>28215</v>
      </c>
      <c r="C519" s="9">
        <v>7.4</v>
      </c>
      <c r="D519" s="9">
        <v>6.44</v>
      </c>
      <c r="E519" s="9">
        <v>13.84</v>
      </c>
    </row>
    <row r="520" spans="2:5" x14ac:dyDescent="0.3">
      <c r="B520" s="10">
        <v>28184</v>
      </c>
      <c r="C520" s="9">
        <v>7.6</v>
      </c>
      <c r="D520" s="9">
        <v>5.91</v>
      </c>
      <c r="E520" s="9">
        <v>13.51</v>
      </c>
    </row>
    <row r="521" spans="2:5" x14ac:dyDescent="0.3">
      <c r="B521" s="10">
        <v>28156</v>
      </c>
      <c r="C521" s="9">
        <v>7.5</v>
      </c>
      <c r="D521" s="9">
        <v>5.22</v>
      </c>
      <c r="E521" s="9">
        <v>12.72</v>
      </c>
    </row>
    <row r="522" spans="2:5" x14ac:dyDescent="0.3">
      <c r="B522" s="10">
        <v>28125</v>
      </c>
      <c r="C522" s="9">
        <v>7.8</v>
      </c>
      <c r="D522" s="9">
        <v>4.8600000000000003</v>
      </c>
      <c r="E522" s="9">
        <v>12.66</v>
      </c>
    </row>
    <row r="523" spans="2:5" x14ac:dyDescent="0.3">
      <c r="B523" s="10">
        <v>28094</v>
      </c>
      <c r="C523" s="9">
        <v>7.8</v>
      </c>
      <c r="D523" s="9">
        <v>4.88</v>
      </c>
      <c r="E523" s="9">
        <v>12.68</v>
      </c>
    </row>
    <row r="524" spans="2:5" x14ac:dyDescent="0.3">
      <c r="B524" s="10">
        <v>28064</v>
      </c>
      <c r="C524" s="9">
        <v>7.7</v>
      </c>
      <c r="D524" s="9">
        <v>5.46</v>
      </c>
      <c r="E524" s="9">
        <v>13.16</v>
      </c>
    </row>
    <row r="525" spans="2:5" x14ac:dyDescent="0.3">
      <c r="B525" s="10">
        <v>28033</v>
      </c>
      <c r="C525" s="9">
        <v>7.6</v>
      </c>
      <c r="D525" s="9">
        <v>5.49</v>
      </c>
      <c r="E525" s="9">
        <v>13.09</v>
      </c>
    </row>
    <row r="526" spans="2:5" x14ac:dyDescent="0.3">
      <c r="B526" s="10">
        <v>28003</v>
      </c>
      <c r="C526" s="9">
        <v>7.8</v>
      </c>
      <c r="D526" s="9">
        <v>5.71</v>
      </c>
      <c r="E526" s="9">
        <v>13.51</v>
      </c>
    </row>
    <row r="527" spans="2:5" x14ac:dyDescent="0.3">
      <c r="B527" s="10">
        <v>27972</v>
      </c>
      <c r="C527" s="9">
        <v>7.8</v>
      </c>
      <c r="D527" s="9">
        <v>5.35</v>
      </c>
      <c r="E527" s="9">
        <v>13.15</v>
      </c>
    </row>
    <row r="528" spans="2:5" x14ac:dyDescent="0.3">
      <c r="B528" s="10">
        <v>27941</v>
      </c>
      <c r="C528" s="9">
        <v>7.6</v>
      </c>
      <c r="D528" s="9">
        <v>5.97</v>
      </c>
      <c r="E528" s="9">
        <v>13.57</v>
      </c>
    </row>
    <row r="529" spans="2:5" x14ac:dyDescent="0.3">
      <c r="B529" s="10">
        <v>27911</v>
      </c>
      <c r="C529" s="9">
        <v>7.4</v>
      </c>
      <c r="D529" s="9">
        <v>6.2</v>
      </c>
      <c r="E529" s="9">
        <v>13.6</v>
      </c>
    </row>
    <row r="530" spans="2:5" x14ac:dyDescent="0.3">
      <c r="B530" s="10">
        <v>27880</v>
      </c>
      <c r="C530" s="9">
        <v>7.7</v>
      </c>
      <c r="D530" s="9">
        <v>6.05</v>
      </c>
      <c r="E530" s="9">
        <v>13.75</v>
      </c>
    </row>
    <row r="531" spans="2:5" x14ac:dyDescent="0.3">
      <c r="B531" s="10">
        <v>27850</v>
      </c>
      <c r="C531" s="9">
        <v>7.6</v>
      </c>
      <c r="D531" s="9">
        <v>6.07</v>
      </c>
      <c r="E531" s="9">
        <v>13.67</v>
      </c>
    </row>
    <row r="532" spans="2:5" x14ac:dyDescent="0.3">
      <c r="B532" s="10">
        <v>27819</v>
      </c>
      <c r="C532" s="9">
        <v>7.7</v>
      </c>
      <c r="D532" s="9">
        <v>6.29</v>
      </c>
      <c r="E532" s="9">
        <v>13.99</v>
      </c>
    </row>
    <row r="533" spans="2:5" x14ac:dyDescent="0.3">
      <c r="B533" s="10">
        <v>27790</v>
      </c>
      <c r="C533" s="9">
        <v>7.9</v>
      </c>
      <c r="D533" s="9">
        <v>6.72</v>
      </c>
      <c r="E533" s="9">
        <v>14.62</v>
      </c>
    </row>
    <row r="534" spans="2:5" x14ac:dyDescent="0.3">
      <c r="B534" s="10">
        <v>27759</v>
      </c>
      <c r="C534" s="9">
        <v>8.1999999999999993</v>
      </c>
      <c r="D534" s="9">
        <v>6.94</v>
      </c>
      <c r="E534" s="9">
        <v>15.14</v>
      </c>
    </row>
    <row r="535" spans="2:5" x14ac:dyDescent="0.3">
      <c r="B535" s="10">
        <v>27728</v>
      </c>
      <c r="C535" s="9">
        <v>8.3000000000000007</v>
      </c>
      <c r="D535" s="9">
        <v>7.38</v>
      </c>
      <c r="E535" s="9">
        <v>15.68</v>
      </c>
    </row>
    <row r="536" spans="2:5" x14ac:dyDescent="0.3">
      <c r="B536" s="10">
        <v>27698</v>
      </c>
      <c r="C536" s="9">
        <v>8.4</v>
      </c>
      <c r="D536" s="9">
        <v>7.44</v>
      </c>
      <c r="E536" s="9">
        <v>15.84</v>
      </c>
    </row>
    <row r="537" spans="2:5" x14ac:dyDescent="0.3">
      <c r="B537" s="10">
        <v>27667</v>
      </c>
      <c r="C537" s="9">
        <v>8.4</v>
      </c>
      <c r="D537" s="9">
        <v>7.91</v>
      </c>
      <c r="E537" s="9">
        <v>16.309999999999999</v>
      </c>
    </row>
    <row r="538" spans="2:5" x14ac:dyDescent="0.3">
      <c r="B538" s="10">
        <v>27637</v>
      </c>
      <c r="C538" s="9">
        <v>8.4</v>
      </c>
      <c r="D538" s="9">
        <v>8.6</v>
      </c>
      <c r="E538" s="9">
        <v>17</v>
      </c>
    </row>
    <row r="539" spans="2:5" x14ac:dyDescent="0.3">
      <c r="B539" s="10">
        <v>27606</v>
      </c>
      <c r="C539" s="9">
        <v>8.6</v>
      </c>
      <c r="D539" s="9">
        <v>9.7200000000000006</v>
      </c>
      <c r="E539" s="9">
        <v>18.32</v>
      </c>
    </row>
    <row r="540" spans="2:5" x14ac:dyDescent="0.3">
      <c r="B540" s="10">
        <v>27575</v>
      </c>
      <c r="C540" s="9">
        <v>8.8000000000000007</v>
      </c>
      <c r="D540" s="9">
        <v>9.39</v>
      </c>
      <c r="E540" s="9">
        <v>18.190000000000001</v>
      </c>
    </row>
    <row r="541" spans="2:5" x14ac:dyDescent="0.3">
      <c r="B541" s="10">
        <v>27545</v>
      </c>
      <c r="C541" s="9">
        <v>9</v>
      </c>
      <c r="D541" s="9">
        <v>9.4700000000000006</v>
      </c>
      <c r="E541" s="9">
        <v>18.47</v>
      </c>
    </row>
    <row r="542" spans="2:5" x14ac:dyDescent="0.3">
      <c r="B542" s="10">
        <v>27514</v>
      </c>
      <c r="C542" s="9">
        <v>8.8000000000000007</v>
      </c>
      <c r="D542" s="9">
        <v>10.210000000000001</v>
      </c>
      <c r="E542" s="9">
        <v>19.010000000000002</v>
      </c>
    </row>
    <row r="543" spans="2:5" x14ac:dyDescent="0.3">
      <c r="B543" s="10">
        <v>27484</v>
      </c>
      <c r="C543" s="9">
        <v>8.6</v>
      </c>
      <c r="D543" s="9">
        <v>10.25</v>
      </c>
      <c r="E543" s="9">
        <v>18.850000000000001</v>
      </c>
    </row>
    <row r="544" spans="2:5" x14ac:dyDescent="0.3">
      <c r="B544" s="10">
        <v>27453</v>
      </c>
      <c r="C544" s="9">
        <v>8.1</v>
      </c>
      <c r="D544" s="9">
        <v>11.23</v>
      </c>
      <c r="E544" s="9">
        <v>19.329999999999998</v>
      </c>
    </row>
    <row r="545" spans="2:5" x14ac:dyDescent="0.3">
      <c r="B545" s="10">
        <v>27425</v>
      </c>
      <c r="C545" s="9">
        <v>8.1</v>
      </c>
      <c r="D545" s="9">
        <v>11.8</v>
      </c>
      <c r="E545" s="9">
        <v>19.899999999999999</v>
      </c>
    </row>
    <row r="546" spans="2:5" x14ac:dyDescent="0.3">
      <c r="B546" s="10">
        <v>27394</v>
      </c>
      <c r="C546" s="9">
        <v>7.2</v>
      </c>
      <c r="D546" s="9">
        <v>12.34</v>
      </c>
      <c r="E546" s="9">
        <v>19.54</v>
      </c>
    </row>
    <row r="547" spans="2:5" x14ac:dyDescent="0.3">
      <c r="B547" s="10">
        <v>27363</v>
      </c>
      <c r="C547" s="9">
        <v>6.6</v>
      </c>
      <c r="D547" s="9">
        <v>12.2</v>
      </c>
      <c r="E547" s="9">
        <v>18.8</v>
      </c>
    </row>
    <row r="548" spans="2:5" x14ac:dyDescent="0.3">
      <c r="B548" s="10">
        <v>27333</v>
      </c>
      <c r="C548" s="9">
        <v>6</v>
      </c>
      <c r="D548" s="9">
        <v>12.06</v>
      </c>
      <c r="E548" s="9">
        <v>18.059999999999999</v>
      </c>
    </row>
    <row r="549" spans="2:5" x14ac:dyDescent="0.3">
      <c r="B549" s="10">
        <v>27302</v>
      </c>
      <c r="C549" s="9">
        <v>5.9</v>
      </c>
      <c r="D549" s="9">
        <v>11.95</v>
      </c>
      <c r="E549" s="9">
        <v>17.850000000000001</v>
      </c>
    </row>
    <row r="550" spans="2:5" x14ac:dyDescent="0.3">
      <c r="B550" s="10">
        <v>27272</v>
      </c>
      <c r="C550" s="9">
        <v>5.5</v>
      </c>
      <c r="D550" s="9">
        <v>10.86</v>
      </c>
      <c r="E550" s="9">
        <v>16.36</v>
      </c>
    </row>
    <row r="551" spans="2:5" x14ac:dyDescent="0.3">
      <c r="B551" s="10">
        <v>27241</v>
      </c>
      <c r="C551" s="9">
        <v>5.5</v>
      </c>
      <c r="D551" s="9">
        <v>11.51</v>
      </c>
      <c r="E551" s="9">
        <v>17.010000000000002</v>
      </c>
    </row>
    <row r="552" spans="2:5" x14ac:dyDescent="0.3">
      <c r="B552" s="10">
        <v>27210</v>
      </c>
      <c r="C552" s="9">
        <v>5.4</v>
      </c>
      <c r="D552" s="9">
        <v>10.86</v>
      </c>
      <c r="E552" s="9">
        <v>16.260000000000002</v>
      </c>
    </row>
    <row r="553" spans="2:5" x14ac:dyDescent="0.3">
      <c r="B553" s="10">
        <v>27180</v>
      </c>
      <c r="C553" s="9">
        <v>5.0999999999999996</v>
      </c>
      <c r="D553" s="9">
        <v>10.71</v>
      </c>
      <c r="E553" s="9">
        <v>15.81</v>
      </c>
    </row>
    <row r="554" spans="2:5" x14ac:dyDescent="0.3">
      <c r="B554" s="10">
        <v>27149</v>
      </c>
      <c r="C554" s="9">
        <v>5.0999999999999996</v>
      </c>
      <c r="D554" s="9">
        <v>10.09</v>
      </c>
      <c r="E554" s="9">
        <v>15.19</v>
      </c>
    </row>
    <row r="555" spans="2:5" x14ac:dyDescent="0.3">
      <c r="B555" s="10">
        <v>27119</v>
      </c>
      <c r="C555" s="9">
        <v>5.0999999999999996</v>
      </c>
      <c r="D555" s="9">
        <v>10.39</v>
      </c>
      <c r="E555" s="9">
        <v>15.49</v>
      </c>
    </row>
    <row r="556" spans="2:5" x14ac:dyDescent="0.3">
      <c r="B556" s="10">
        <v>27088</v>
      </c>
      <c r="C556" s="9">
        <v>5.2</v>
      </c>
      <c r="D556" s="9">
        <v>10.02</v>
      </c>
      <c r="E556" s="9">
        <v>15.22</v>
      </c>
    </row>
    <row r="557" spans="2:5" x14ac:dyDescent="0.3">
      <c r="B557" s="10">
        <v>27060</v>
      </c>
      <c r="C557" s="9">
        <v>5.0999999999999996</v>
      </c>
      <c r="D557" s="9">
        <v>9.39</v>
      </c>
      <c r="E557" s="9">
        <v>14.49</v>
      </c>
    </row>
    <row r="558" spans="2:5" x14ac:dyDescent="0.3">
      <c r="B558" s="10">
        <v>27029</v>
      </c>
      <c r="C558" s="9">
        <v>4.9000000000000004</v>
      </c>
      <c r="D558" s="9">
        <v>8.7100000000000009</v>
      </c>
      <c r="E558" s="9">
        <v>13.61</v>
      </c>
    </row>
    <row r="559" spans="2:5" x14ac:dyDescent="0.3">
      <c r="B559" s="10">
        <v>26998</v>
      </c>
      <c r="C559" s="9">
        <v>4.8</v>
      </c>
      <c r="D559" s="9">
        <v>8.25</v>
      </c>
      <c r="E559" s="9">
        <v>13.05</v>
      </c>
    </row>
    <row r="560" spans="2:5" x14ac:dyDescent="0.3">
      <c r="B560" s="10">
        <v>26968</v>
      </c>
      <c r="C560" s="9">
        <v>4.5999999999999996</v>
      </c>
      <c r="D560" s="9">
        <v>7.8</v>
      </c>
      <c r="E560" s="9">
        <v>12.4</v>
      </c>
    </row>
    <row r="561" spans="2:5" x14ac:dyDescent="0.3">
      <c r="B561" s="10">
        <v>26937</v>
      </c>
      <c r="C561" s="9">
        <v>4.8</v>
      </c>
      <c r="D561" s="9">
        <v>7.36</v>
      </c>
      <c r="E561" s="9">
        <v>12.16</v>
      </c>
    </row>
    <row r="562" spans="2:5" x14ac:dyDescent="0.3">
      <c r="B562" s="10">
        <v>26907</v>
      </c>
      <c r="C562" s="9">
        <v>4.8</v>
      </c>
      <c r="D562" s="9">
        <v>7.38</v>
      </c>
      <c r="E562" s="9">
        <v>12.18</v>
      </c>
    </row>
    <row r="563" spans="2:5" x14ac:dyDescent="0.3">
      <c r="B563" s="10">
        <v>26876</v>
      </c>
      <c r="C563" s="9">
        <v>4.8</v>
      </c>
      <c r="D563" s="9">
        <v>5.73</v>
      </c>
      <c r="E563" s="9">
        <v>10.53</v>
      </c>
    </row>
    <row r="564" spans="2:5" x14ac:dyDescent="0.3">
      <c r="B564" s="10">
        <v>26845</v>
      </c>
      <c r="C564" s="9">
        <v>4.9000000000000004</v>
      </c>
      <c r="D564" s="9">
        <v>6</v>
      </c>
      <c r="E564" s="9">
        <v>10.9</v>
      </c>
    </row>
    <row r="565" spans="2:5" x14ac:dyDescent="0.3">
      <c r="B565" s="10">
        <v>26815</v>
      </c>
      <c r="C565" s="9">
        <v>4.9000000000000004</v>
      </c>
      <c r="D565" s="9">
        <v>5.53</v>
      </c>
      <c r="E565" s="9">
        <v>10.43</v>
      </c>
    </row>
    <row r="566" spans="2:5" x14ac:dyDescent="0.3">
      <c r="B566" s="10">
        <v>26784</v>
      </c>
      <c r="C566" s="9">
        <v>5</v>
      </c>
      <c r="D566" s="9">
        <v>5.0599999999999996</v>
      </c>
      <c r="E566" s="9">
        <v>10.06</v>
      </c>
    </row>
    <row r="567" spans="2:5" x14ac:dyDescent="0.3">
      <c r="B567" s="10">
        <v>26754</v>
      </c>
      <c r="C567" s="9">
        <v>4.9000000000000004</v>
      </c>
      <c r="D567" s="9">
        <v>4.59</v>
      </c>
      <c r="E567" s="9">
        <v>9.49</v>
      </c>
    </row>
    <row r="568" spans="2:5" x14ac:dyDescent="0.3">
      <c r="B568" s="10">
        <v>26723</v>
      </c>
      <c r="C568" s="9">
        <v>5</v>
      </c>
      <c r="D568" s="9">
        <v>3.87</v>
      </c>
      <c r="E568" s="9">
        <v>8.8699999999999992</v>
      </c>
    </row>
    <row r="569" spans="2:5" x14ac:dyDescent="0.3">
      <c r="B569" s="10">
        <v>26695</v>
      </c>
      <c r="C569" s="9">
        <v>4.9000000000000004</v>
      </c>
      <c r="D569" s="9">
        <v>3.65</v>
      </c>
      <c r="E569" s="9">
        <v>8.5500000000000007</v>
      </c>
    </row>
    <row r="570" spans="2:5" x14ac:dyDescent="0.3">
      <c r="B570" s="10">
        <v>26664</v>
      </c>
      <c r="C570" s="9">
        <v>5.2</v>
      </c>
      <c r="D570" s="9">
        <v>3.41</v>
      </c>
      <c r="E570" s="9">
        <v>8.61</v>
      </c>
    </row>
    <row r="571" spans="2:5" x14ac:dyDescent="0.3">
      <c r="B571" s="10">
        <v>26633</v>
      </c>
      <c r="C571" s="9">
        <v>5.3</v>
      </c>
      <c r="D571" s="9">
        <v>3.67</v>
      </c>
      <c r="E571" s="9">
        <v>8.9700000000000006</v>
      </c>
    </row>
    <row r="572" spans="2:5" x14ac:dyDescent="0.3">
      <c r="B572" s="10">
        <v>26603</v>
      </c>
      <c r="C572" s="9">
        <v>5.6</v>
      </c>
      <c r="D572" s="9">
        <v>3.42</v>
      </c>
      <c r="E572" s="9">
        <v>9.02</v>
      </c>
    </row>
    <row r="573" spans="2:5" x14ac:dyDescent="0.3">
      <c r="B573" s="10">
        <v>26572</v>
      </c>
      <c r="C573" s="9">
        <v>5.5</v>
      </c>
      <c r="D573" s="9">
        <v>3.19</v>
      </c>
      <c r="E573" s="9">
        <v>8.69</v>
      </c>
    </row>
    <row r="574" spans="2:5" x14ac:dyDescent="0.3">
      <c r="B574" s="10">
        <v>26542</v>
      </c>
      <c r="C574" s="9">
        <v>5.6</v>
      </c>
      <c r="D574" s="9">
        <v>2.94</v>
      </c>
      <c r="E574" s="9">
        <v>8.5399999999999991</v>
      </c>
    </row>
    <row r="575" spans="2:5" x14ac:dyDescent="0.3">
      <c r="B575" s="10">
        <v>26511</v>
      </c>
      <c r="C575" s="9">
        <v>5.6</v>
      </c>
      <c r="D575" s="9">
        <v>2.95</v>
      </c>
      <c r="E575" s="9">
        <v>8.5500000000000007</v>
      </c>
    </row>
    <row r="576" spans="2:5" x14ac:dyDescent="0.3">
      <c r="B576" s="10">
        <v>26480</v>
      </c>
      <c r="C576" s="9">
        <v>5.7</v>
      </c>
      <c r="D576" s="9">
        <v>2.71</v>
      </c>
      <c r="E576" s="9">
        <v>8.41</v>
      </c>
    </row>
    <row r="577" spans="2:5" x14ac:dyDescent="0.3">
      <c r="B577" s="10">
        <v>26450</v>
      </c>
      <c r="C577" s="9">
        <v>5.7</v>
      </c>
      <c r="D577" s="9">
        <v>3.23</v>
      </c>
      <c r="E577" s="9">
        <v>8.93</v>
      </c>
    </row>
    <row r="578" spans="2:5" x14ac:dyDescent="0.3">
      <c r="B578" s="10">
        <v>26419</v>
      </c>
      <c r="C578" s="9">
        <v>5.7</v>
      </c>
      <c r="D578" s="9">
        <v>3.49</v>
      </c>
      <c r="E578" s="9">
        <v>9.19</v>
      </c>
    </row>
    <row r="579" spans="2:5" x14ac:dyDescent="0.3">
      <c r="B579" s="10">
        <v>26389</v>
      </c>
      <c r="C579" s="9">
        <v>5.8</v>
      </c>
      <c r="D579" s="9">
        <v>3.5</v>
      </c>
      <c r="E579" s="9">
        <v>9.3000000000000007</v>
      </c>
    </row>
    <row r="580" spans="2:5" x14ac:dyDescent="0.3">
      <c r="B580" s="10">
        <v>26358</v>
      </c>
      <c r="C580" s="9">
        <v>5.7</v>
      </c>
      <c r="D580" s="9">
        <v>3.51</v>
      </c>
      <c r="E580" s="9">
        <v>9.2100000000000009</v>
      </c>
    </row>
    <row r="581" spans="2:5" x14ac:dyDescent="0.3">
      <c r="B581" s="10">
        <v>26329</v>
      </c>
      <c r="C581" s="9">
        <v>5.8</v>
      </c>
      <c r="D581" s="9">
        <v>3.27</v>
      </c>
      <c r="E581" s="9">
        <v>9.07</v>
      </c>
    </row>
    <row r="582" spans="2:5" x14ac:dyDescent="0.3">
      <c r="B582" s="10">
        <v>26298</v>
      </c>
      <c r="C582" s="9">
        <v>6</v>
      </c>
      <c r="D582" s="9">
        <v>3.27</v>
      </c>
      <c r="E582" s="9">
        <v>9.27</v>
      </c>
    </row>
    <row r="583" spans="2:5" x14ac:dyDescent="0.3">
      <c r="B583" s="10">
        <v>26267</v>
      </c>
      <c r="C583" s="9">
        <v>6</v>
      </c>
      <c r="D583" s="9">
        <v>3.28</v>
      </c>
      <c r="E583" s="9">
        <v>9.2799999999999994</v>
      </c>
    </row>
    <row r="584" spans="2:5" x14ac:dyDescent="0.3">
      <c r="B584" s="10">
        <v>26237</v>
      </c>
      <c r="C584" s="9">
        <v>5.8</v>
      </c>
      <c r="D584" s="9">
        <v>3.81</v>
      </c>
      <c r="E584" s="9">
        <v>9.61</v>
      </c>
    </row>
    <row r="585" spans="2:5" x14ac:dyDescent="0.3">
      <c r="B585" s="10">
        <v>26206</v>
      </c>
      <c r="C585" s="9">
        <v>6</v>
      </c>
      <c r="D585" s="9">
        <v>4.08</v>
      </c>
      <c r="E585" s="9">
        <v>10.08</v>
      </c>
    </row>
    <row r="586" spans="2:5" x14ac:dyDescent="0.3">
      <c r="B586" s="10">
        <v>26176</v>
      </c>
      <c r="C586" s="9">
        <v>6.1</v>
      </c>
      <c r="D586" s="9">
        <v>4.62</v>
      </c>
      <c r="E586" s="9">
        <v>10.72</v>
      </c>
    </row>
    <row r="587" spans="2:5" x14ac:dyDescent="0.3">
      <c r="B587" s="10">
        <v>26145</v>
      </c>
      <c r="C587" s="9">
        <v>6</v>
      </c>
      <c r="D587" s="9">
        <v>4.3600000000000003</v>
      </c>
      <c r="E587" s="9">
        <v>10.36</v>
      </c>
    </row>
    <row r="588" spans="2:5" x14ac:dyDescent="0.3">
      <c r="B588" s="10">
        <v>26114</v>
      </c>
      <c r="C588" s="9">
        <v>5.9</v>
      </c>
      <c r="D588" s="9">
        <v>4.6399999999999997</v>
      </c>
      <c r="E588" s="9">
        <v>10.54</v>
      </c>
    </row>
    <row r="589" spans="2:5" x14ac:dyDescent="0.3">
      <c r="B589" s="10">
        <v>26084</v>
      </c>
      <c r="C589" s="9">
        <v>5.9</v>
      </c>
      <c r="D589" s="9">
        <v>4.4000000000000004</v>
      </c>
      <c r="E589" s="9">
        <v>10.3</v>
      </c>
    </row>
    <row r="590" spans="2:5" x14ac:dyDescent="0.3">
      <c r="B590" s="10">
        <v>26053</v>
      </c>
      <c r="C590" s="9">
        <v>5.9</v>
      </c>
      <c r="D590" s="9">
        <v>4.16</v>
      </c>
      <c r="E590" s="9">
        <v>10.06</v>
      </c>
    </row>
    <row r="591" spans="2:5" x14ac:dyDescent="0.3">
      <c r="B591" s="10">
        <v>26023</v>
      </c>
      <c r="C591" s="9">
        <v>6</v>
      </c>
      <c r="D591" s="9">
        <v>4.71</v>
      </c>
      <c r="E591" s="9">
        <v>10.71</v>
      </c>
    </row>
    <row r="592" spans="2:5" x14ac:dyDescent="0.3">
      <c r="B592" s="10">
        <v>25992</v>
      </c>
      <c r="C592" s="9">
        <v>5.9</v>
      </c>
      <c r="D592" s="9">
        <v>5</v>
      </c>
      <c r="E592" s="9">
        <v>10.9</v>
      </c>
    </row>
    <row r="593" spans="2:5" x14ac:dyDescent="0.3">
      <c r="B593" s="10">
        <v>25964</v>
      </c>
      <c r="C593" s="9">
        <v>5.9</v>
      </c>
      <c r="D593" s="9">
        <v>5.29</v>
      </c>
      <c r="E593" s="9">
        <v>11.19</v>
      </c>
    </row>
    <row r="594" spans="2:5" x14ac:dyDescent="0.3">
      <c r="B594" s="10">
        <v>25933</v>
      </c>
      <c r="C594" s="9">
        <v>6.1</v>
      </c>
      <c r="D594" s="9">
        <v>5.57</v>
      </c>
      <c r="E594" s="9">
        <v>11.67</v>
      </c>
    </row>
    <row r="595" spans="2:5" x14ac:dyDescent="0.3">
      <c r="B595" s="10">
        <v>25902</v>
      </c>
      <c r="C595" s="9">
        <v>5.9</v>
      </c>
      <c r="D595" s="9">
        <v>5.6</v>
      </c>
      <c r="E595" s="9">
        <v>11.5</v>
      </c>
    </row>
    <row r="596" spans="2:5" x14ac:dyDescent="0.3">
      <c r="B596" s="10">
        <v>25872</v>
      </c>
      <c r="C596" s="9">
        <v>5.5</v>
      </c>
      <c r="D596" s="9">
        <v>5.63</v>
      </c>
      <c r="E596" s="9">
        <v>11.13</v>
      </c>
    </row>
    <row r="597" spans="2:5" x14ac:dyDescent="0.3">
      <c r="B597" s="10">
        <v>25841</v>
      </c>
      <c r="C597" s="9">
        <v>5.4</v>
      </c>
      <c r="D597" s="9">
        <v>5.66</v>
      </c>
      <c r="E597" s="9">
        <v>11.06</v>
      </c>
    </row>
    <row r="598" spans="2:5" x14ac:dyDescent="0.3">
      <c r="B598" s="10">
        <v>25811</v>
      </c>
      <c r="C598" s="9">
        <v>5.0999999999999996</v>
      </c>
      <c r="D598" s="9">
        <v>5.41</v>
      </c>
      <c r="E598" s="9">
        <v>10.51</v>
      </c>
    </row>
    <row r="599" spans="2:5" x14ac:dyDescent="0.3">
      <c r="B599" s="10">
        <v>25780</v>
      </c>
      <c r="C599" s="9">
        <v>5</v>
      </c>
      <c r="D599" s="9">
        <v>5.98</v>
      </c>
      <c r="E599" s="9">
        <v>10.98</v>
      </c>
    </row>
    <row r="600" spans="2:5" x14ac:dyDescent="0.3">
      <c r="B600" s="10">
        <v>25749</v>
      </c>
      <c r="C600" s="9">
        <v>4.9000000000000004</v>
      </c>
      <c r="D600" s="9">
        <v>6.01</v>
      </c>
      <c r="E600" s="9">
        <v>10.91</v>
      </c>
    </row>
    <row r="601" spans="2:5" x14ac:dyDescent="0.3">
      <c r="B601" s="10">
        <v>25719</v>
      </c>
      <c r="C601" s="9">
        <v>4.8</v>
      </c>
      <c r="D601" s="9">
        <v>6.04</v>
      </c>
      <c r="E601" s="9">
        <v>10.84</v>
      </c>
    </row>
    <row r="602" spans="2:5" x14ac:dyDescent="0.3">
      <c r="B602" s="10">
        <v>25688</v>
      </c>
      <c r="C602" s="9">
        <v>4.5999999999999996</v>
      </c>
      <c r="D602" s="9">
        <v>6.06</v>
      </c>
      <c r="E602" s="9">
        <v>10.66</v>
      </c>
    </row>
    <row r="603" spans="2:5" x14ac:dyDescent="0.3">
      <c r="B603" s="10">
        <v>25658</v>
      </c>
      <c r="C603" s="9">
        <v>4.4000000000000004</v>
      </c>
      <c r="D603" s="9">
        <v>5.82</v>
      </c>
      <c r="E603" s="9">
        <v>10.220000000000001</v>
      </c>
    </row>
    <row r="604" spans="2:5" x14ac:dyDescent="0.3">
      <c r="B604" s="10">
        <v>25627</v>
      </c>
      <c r="C604" s="9">
        <v>4.2</v>
      </c>
      <c r="D604" s="9">
        <v>6.15</v>
      </c>
      <c r="E604" s="9">
        <v>10.35</v>
      </c>
    </row>
    <row r="605" spans="2:5" x14ac:dyDescent="0.3">
      <c r="B605" s="10">
        <v>25599</v>
      </c>
      <c r="C605" s="9">
        <v>3.9</v>
      </c>
      <c r="D605" s="9">
        <v>6.18</v>
      </c>
      <c r="E605" s="9">
        <v>10.08</v>
      </c>
    </row>
    <row r="606" spans="2:5" x14ac:dyDescent="0.3">
      <c r="B606" s="10">
        <v>25568</v>
      </c>
      <c r="C606" s="9">
        <v>3.5</v>
      </c>
      <c r="D606" s="9">
        <v>6.2</v>
      </c>
      <c r="E606" s="9">
        <v>9.6999999999999993</v>
      </c>
    </row>
    <row r="607" spans="2:5" x14ac:dyDescent="0.3">
      <c r="B607" s="10">
        <v>25537</v>
      </c>
      <c r="C607" s="9">
        <v>3.5</v>
      </c>
      <c r="D607" s="9">
        <v>5.93</v>
      </c>
      <c r="E607" s="9">
        <v>9.43</v>
      </c>
    </row>
    <row r="608" spans="2:5" x14ac:dyDescent="0.3">
      <c r="B608" s="10">
        <v>25507</v>
      </c>
      <c r="C608" s="9">
        <v>3.7</v>
      </c>
      <c r="D608" s="9">
        <v>5.67</v>
      </c>
      <c r="E608" s="9">
        <v>9.3699999999999992</v>
      </c>
    </row>
    <row r="609" spans="2:5" x14ac:dyDescent="0.3">
      <c r="B609" s="10">
        <v>25476</v>
      </c>
      <c r="C609" s="9">
        <v>3.7</v>
      </c>
      <c r="D609" s="9">
        <v>5.7</v>
      </c>
      <c r="E609" s="9">
        <v>9.4</v>
      </c>
    </row>
    <row r="610" spans="2:5" x14ac:dyDescent="0.3">
      <c r="B610" s="10">
        <v>25446</v>
      </c>
      <c r="C610" s="9">
        <v>3.5</v>
      </c>
      <c r="D610" s="9">
        <v>5.71</v>
      </c>
      <c r="E610" s="9">
        <v>9.2100000000000009</v>
      </c>
    </row>
    <row r="611" spans="2:5" x14ac:dyDescent="0.3">
      <c r="B611" s="10">
        <v>25415</v>
      </c>
      <c r="C611" s="9">
        <v>3.5</v>
      </c>
      <c r="D611" s="9">
        <v>5.44</v>
      </c>
      <c r="E611" s="9">
        <v>8.94</v>
      </c>
    </row>
    <row r="612" spans="2:5" x14ac:dyDescent="0.3">
      <c r="B612" s="10">
        <v>25384</v>
      </c>
      <c r="C612" s="9">
        <v>3.5</v>
      </c>
      <c r="D612" s="9">
        <v>5.48</v>
      </c>
      <c r="E612" s="9">
        <v>8.98</v>
      </c>
    </row>
    <row r="613" spans="2:5" x14ac:dyDescent="0.3">
      <c r="B613" s="10">
        <v>25354</v>
      </c>
      <c r="C613" s="9">
        <v>3.4</v>
      </c>
      <c r="D613" s="9">
        <v>5.51</v>
      </c>
      <c r="E613" s="9">
        <v>8.91</v>
      </c>
    </row>
    <row r="614" spans="2:5" x14ac:dyDescent="0.3">
      <c r="B614" s="10">
        <v>25323</v>
      </c>
      <c r="C614" s="9">
        <v>3.4</v>
      </c>
      <c r="D614" s="9">
        <v>5.52</v>
      </c>
      <c r="E614" s="9">
        <v>8.92</v>
      </c>
    </row>
    <row r="615" spans="2:5" x14ac:dyDescent="0.3">
      <c r="B615" s="10">
        <v>25293</v>
      </c>
      <c r="C615" s="9">
        <v>3.4</v>
      </c>
      <c r="D615" s="9">
        <v>5.25</v>
      </c>
      <c r="E615" s="9">
        <v>8.65</v>
      </c>
    </row>
    <row r="616" spans="2:5" x14ac:dyDescent="0.3">
      <c r="B616" s="10">
        <v>25262</v>
      </c>
      <c r="C616" s="9">
        <v>3.4</v>
      </c>
      <c r="D616" s="9">
        <v>4.68</v>
      </c>
      <c r="E616" s="9">
        <v>8.08</v>
      </c>
    </row>
    <row r="617" spans="2:5" x14ac:dyDescent="0.3">
      <c r="B617" s="10">
        <v>25234</v>
      </c>
      <c r="C617" s="9">
        <v>3.4</v>
      </c>
      <c r="D617" s="9">
        <v>4.4000000000000004</v>
      </c>
      <c r="E617" s="9">
        <v>7.8</v>
      </c>
    </row>
    <row r="618" spans="2:5" x14ac:dyDescent="0.3">
      <c r="B618" s="10">
        <v>25203</v>
      </c>
      <c r="C618" s="9">
        <v>3.4</v>
      </c>
      <c r="D618" s="9">
        <v>4.72</v>
      </c>
      <c r="E618" s="9">
        <v>8.1199999999999992</v>
      </c>
    </row>
    <row r="619" spans="2:5" x14ac:dyDescent="0.3">
      <c r="B619" s="10">
        <v>25172</v>
      </c>
      <c r="C619" s="9">
        <v>3.4</v>
      </c>
      <c r="D619" s="9">
        <v>4.7300000000000004</v>
      </c>
      <c r="E619" s="9">
        <v>8.1300000000000008</v>
      </c>
    </row>
    <row r="620" spans="2:5" x14ac:dyDescent="0.3">
      <c r="B620" s="10">
        <v>25142</v>
      </c>
      <c r="C620" s="9">
        <v>3.4</v>
      </c>
      <c r="D620" s="9">
        <v>4.75</v>
      </c>
      <c r="E620" s="9">
        <v>8.15</v>
      </c>
    </row>
    <row r="621" spans="2:5" x14ac:dyDescent="0.3">
      <c r="B621" s="10">
        <v>25111</v>
      </c>
      <c r="C621" s="9">
        <v>3.4</v>
      </c>
      <c r="D621" s="9">
        <v>4.46</v>
      </c>
      <c r="E621" s="9">
        <v>7.86</v>
      </c>
    </row>
    <row r="622" spans="2:5" x14ac:dyDescent="0.3">
      <c r="B622" s="10">
        <v>25081</v>
      </c>
      <c r="C622" s="9">
        <v>3.5</v>
      </c>
      <c r="D622" s="9">
        <v>4.4800000000000004</v>
      </c>
      <c r="E622" s="9">
        <v>7.98</v>
      </c>
    </row>
    <row r="623" spans="2:5" x14ac:dyDescent="0.3">
      <c r="B623" s="10">
        <v>25050</v>
      </c>
      <c r="C623" s="9">
        <v>3.7</v>
      </c>
      <c r="D623" s="9">
        <v>4.49</v>
      </c>
      <c r="E623" s="9">
        <v>8.19</v>
      </c>
    </row>
    <row r="624" spans="2:5" x14ac:dyDescent="0.3">
      <c r="B624" s="10">
        <v>25019</v>
      </c>
      <c r="C624" s="9">
        <v>3.7</v>
      </c>
      <c r="D624" s="9">
        <v>4.2</v>
      </c>
      <c r="E624" s="9">
        <v>7.9</v>
      </c>
    </row>
    <row r="625" spans="2:5" x14ac:dyDescent="0.3">
      <c r="B625" s="10">
        <v>24989</v>
      </c>
      <c r="C625" s="9">
        <v>3.5</v>
      </c>
      <c r="D625" s="9">
        <v>3.92</v>
      </c>
      <c r="E625" s="9">
        <v>7.42</v>
      </c>
    </row>
    <row r="626" spans="2:5" x14ac:dyDescent="0.3">
      <c r="B626" s="10">
        <v>24958</v>
      </c>
      <c r="C626" s="9">
        <v>3.5</v>
      </c>
      <c r="D626" s="9">
        <v>3.93</v>
      </c>
      <c r="E626" s="9">
        <v>7.43</v>
      </c>
    </row>
    <row r="627" spans="2:5" x14ac:dyDescent="0.3">
      <c r="B627" s="10">
        <v>24928</v>
      </c>
      <c r="C627" s="9">
        <v>3.7</v>
      </c>
      <c r="D627" s="9">
        <v>3.94</v>
      </c>
      <c r="E627" s="9">
        <v>7.64</v>
      </c>
    </row>
    <row r="628" spans="2:5" x14ac:dyDescent="0.3">
      <c r="B628" s="10">
        <v>24897</v>
      </c>
      <c r="C628" s="9">
        <v>3.8</v>
      </c>
      <c r="D628" s="9">
        <v>3.95</v>
      </c>
      <c r="E628" s="9">
        <v>7.75</v>
      </c>
    </row>
    <row r="629" spans="2:5" x14ac:dyDescent="0.3">
      <c r="B629" s="10">
        <v>24868</v>
      </c>
      <c r="C629" s="9">
        <v>3.7</v>
      </c>
      <c r="D629" s="9">
        <v>3.65</v>
      </c>
      <c r="E629" s="9">
        <v>7.35</v>
      </c>
    </row>
    <row r="630" spans="2:5" x14ac:dyDescent="0.3">
      <c r="B630" s="10">
        <v>24837</v>
      </c>
      <c r="C630" s="9">
        <v>3.8</v>
      </c>
      <c r="D630" s="9">
        <v>3.04</v>
      </c>
      <c r="E630" s="9">
        <v>6.84</v>
      </c>
    </row>
    <row r="631" spans="2:5" x14ac:dyDescent="0.3">
      <c r="B631" s="10">
        <v>24806</v>
      </c>
      <c r="C631" s="9">
        <v>3.9</v>
      </c>
      <c r="D631" s="9">
        <v>2.74</v>
      </c>
      <c r="E631" s="9">
        <v>6.64</v>
      </c>
    </row>
    <row r="632" spans="2:5" x14ac:dyDescent="0.3">
      <c r="B632" s="10">
        <v>24776</v>
      </c>
      <c r="C632" s="9">
        <v>4</v>
      </c>
      <c r="D632" s="9">
        <v>2.4300000000000002</v>
      </c>
      <c r="E632" s="9">
        <v>6.43</v>
      </c>
    </row>
    <row r="633" spans="2:5" x14ac:dyDescent="0.3">
      <c r="B633" s="10">
        <v>24745</v>
      </c>
      <c r="C633" s="9">
        <v>3.8</v>
      </c>
      <c r="D633" s="9">
        <v>2.75</v>
      </c>
      <c r="E633" s="9">
        <v>6.55</v>
      </c>
    </row>
    <row r="634" spans="2:5" x14ac:dyDescent="0.3">
      <c r="B634" s="10">
        <v>24715</v>
      </c>
      <c r="C634" s="9">
        <v>3.8</v>
      </c>
      <c r="D634" s="9">
        <v>2.4500000000000002</v>
      </c>
      <c r="E634" s="9">
        <v>6.25</v>
      </c>
    </row>
    <row r="635" spans="2:5" x14ac:dyDescent="0.3">
      <c r="B635" s="10">
        <v>24684</v>
      </c>
      <c r="C635" s="9">
        <v>3.8</v>
      </c>
      <c r="D635" s="9">
        <v>2.77</v>
      </c>
      <c r="E635" s="9">
        <v>6.57</v>
      </c>
    </row>
    <row r="636" spans="2:5" x14ac:dyDescent="0.3">
      <c r="B636" s="10">
        <v>24653</v>
      </c>
      <c r="C636" s="9">
        <v>3.9</v>
      </c>
      <c r="D636" s="9">
        <v>2.78</v>
      </c>
      <c r="E636" s="9">
        <v>6.68</v>
      </c>
    </row>
    <row r="637" spans="2:5" x14ac:dyDescent="0.3">
      <c r="B637" s="10">
        <v>24623</v>
      </c>
      <c r="C637" s="9">
        <v>3.8</v>
      </c>
      <c r="D637" s="9">
        <v>2.79</v>
      </c>
      <c r="E637" s="9">
        <v>6.59</v>
      </c>
    </row>
    <row r="638" spans="2:5" x14ac:dyDescent="0.3">
      <c r="B638" s="10">
        <v>24592</v>
      </c>
      <c r="C638" s="9">
        <v>3.8</v>
      </c>
      <c r="D638" s="9">
        <v>2.48</v>
      </c>
      <c r="E638" s="9">
        <v>6.28</v>
      </c>
    </row>
    <row r="639" spans="2:5" x14ac:dyDescent="0.3">
      <c r="B639" s="10">
        <v>24562</v>
      </c>
      <c r="C639" s="9">
        <v>3.8</v>
      </c>
      <c r="D639" s="9">
        <v>2.8</v>
      </c>
      <c r="E639" s="9">
        <v>6.6</v>
      </c>
    </row>
    <row r="640" spans="2:5" x14ac:dyDescent="0.3">
      <c r="B640" s="10">
        <v>24531</v>
      </c>
      <c r="C640" s="9">
        <v>3.8</v>
      </c>
      <c r="D640" s="9">
        <v>2.81</v>
      </c>
      <c r="E640" s="9">
        <v>6.61</v>
      </c>
    </row>
    <row r="641" spans="2:5" x14ac:dyDescent="0.3">
      <c r="B641" s="10">
        <v>24503</v>
      </c>
      <c r="C641" s="9">
        <v>3.9</v>
      </c>
      <c r="D641" s="9">
        <v>3.46</v>
      </c>
      <c r="E641" s="9">
        <v>7.36</v>
      </c>
    </row>
    <row r="642" spans="2:5" x14ac:dyDescent="0.3">
      <c r="B642" s="10">
        <v>24472</v>
      </c>
      <c r="C642" s="9">
        <v>3.8</v>
      </c>
      <c r="D642" s="9">
        <v>3.46</v>
      </c>
      <c r="E642" s="9">
        <v>7.26</v>
      </c>
    </row>
    <row r="643" spans="2:5" x14ac:dyDescent="0.3">
      <c r="B643" s="10">
        <v>24441</v>
      </c>
      <c r="C643" s="9">
        <v>3.6</v>
      </c>
      <c r="D643" s="9">
        <v>3.79</v>
      </c>
      <c r="E643" s="9">
        <v>7.39</v>
      </c>
    </row>
    <row r="644" spans="2:5" x14ac:dyDescent="0.3">
      <c r="B644" s="10">
        <v>24411</v>
      </c>
      <c r="C644" s="9">
        <v>3.7</v>
      </c>
      <c r="D644" s="9">
        <v>3.79</v>
      </c>
      <c r="E644" s="9">
        <v>7.49</v>
      </c>
    </row>
    <row r="645" spans="2:5" x14ac:dyDescent="0.3">
      <c r="B645" s="10">
        <v>24380</v>
      </c>
      <c r="C645" s="9">
        <v>3.7</v>
      </c>
      <c r="D645" s="9">
        <v>3.48</v>
      </c>
      <c r="E645" s="9">
        <v>7.18</v>
      </c>
    </row>
    <row r="646" spans="2:5" x14ac:dyDescent="0.3">
      <c r="B646" s="10">
        <v>24350</v>
      </c>
      <c r="C646" s="9">
        <v>3.8</v>
      </c>
      <c r="D646" s="9">
        <v>3.48</v>
      </c>
      <c r="E646" s="9">
        <v>7.28</v>
      </c>
    </row>
    <row r="647" spans="2:5" x14ac:dyDescent="0.3">
      <c r="B647" s="10">
        <v>24319</v>
      </c>
      <c r="C647" s="9">
        <v>3.8</v>
      </c>
      <c r="D647" s="9">
        <v>2.85</v>
      </c>
      <c r="E647" s="9">
        <v>6.65</v>
      </c>
    </row>
    <row r="648" spans="2:5" x14ac:dyDescent="0.3">
      <c r="B648" s="10">
        <v>24288</v>
      </c>
      <c r="C648" s="9">
        <v>3.8</v>
      </c>
      <c r="D648" s="9">
        <v>2.5299999999999998</v>
      </c>
      <c r="E648" s="9">
        <v>6.33</v>
      </c>
    </row>
    <row r="649" spans="2:5" x14ac:dyDescent="0.3">
      <c r="B649" s="10">
        <v>24258</v>
      </c>
      <c r="C649" s="9">
        <v>3.9</v>
      </c>
      <c r="D649" s="9">
        <v>2.87</v>
      </c>
      <c r="E649" s="9">
        <v>6.77</v>
      </c>
    </row>
    <row r="650" spans="2:5" x14ac:dyDescent="0.3">
      <c r="B650" s="10">
        <v>24227</v>
      </c>
      <c r="C650" s="9">
        <v>3.8</v>
      </c>
      <c r="D650" s="9">
        <v>2.87</v>
      </c>
      <c r="E650" s="9">
        <v>6.67</v>
      </c>
    </row>
    <row r="651" spans="2:5" x14ac:dyDescent="0.3">
      <c r="B651" s="10">
        <v>24197</v>
      </c>
      <c r="C651" s="9">
        <v>3.8</v>
      </c>
      <c r="D651" s="9">
        <v>2.56</v>
      </c>
      <c r="E651" s="9">
        <v>6.36</v>
      </c>
    </row>
    <row r="652" spans="2:5" x14ac:dyDescent="0.3">
      <c r="B652" s="10">
        <v>24166</v>
      </c>
      <c r="C652" s="9">
        <v>3.8</v>
      </c>
      <c r="D652" s="9">
        <v>2.56</v>
      </c>
      <c r="E652" s="9">
        <v>6.36</v>
      </c>
    </row>
    <row r="653" spans="2:5" x14ac:dyDescent="0.3">
      <c r="B653" s="10">
        <v>24138</v>
      </c>
      <c r="C653" s="9">
        <v>4</v>
      </c>
      <c r="D653" s="9">
        <v>1.92</v>
      </c>
      <c r="E653" s="9">
        <v>5.92</v>
      </c>
    </row>
    <row r="654" spans="2:5" x14ac:dyDescent="0.3">
      <c r="B654" s="10">
        <v>24107</v>
      </c>
      <c r="C654" s="9">
        <v>4</v>
      </c>
      <c r="D654" s="9">
        <v>1.92</v>
      </c>
      <c r="E654" s="9">
        <v>5.92</v>
      </c>
    </row>
    <row r="655" spans="2:5" x14ac:dyDescent="0.3">
      <c r="B655" s="10">
        <v>24076</v>
      </c>
      <c r="C655" s="9">
        <v>4.0999999999999996</v>
      </c>
      <c r="D655" s="9">
        <v>1.6</v>
      </c>
      <c r="E655" s="9">
        <v>5.7</v>
      </c>
    </row>
    <row r="656" spans="2:5" x14ac:dyDescent="0.3">
      <c r="B656" s="10">
        <v>24046</v>
      </c>
      <c r="C656" s="9">
        <v>4.2</v>
      </c>
      <c r="D656" s="9">
        <v>1.93</v>
      </c>
      <c r="E656" s="9">
        <v>6.13</v>
      </c>
    </row>
    <row r="657" spans="2:5" x14ac:dyDescent="0.3">
      <c r="B657" s="10">
        <v>24015</v>
      </c>
      <c r="C657" s="9">
        <v>4.3</v>
      </c>
      <c r="D657" s="9">
        <v>1.61</v>
      </c>
      <c r="E657" s="9">
        <v>5.91</v>
      </c>
    </row>
    <row r="658" spans="2:5" x14ac:dyDescent="0.3">
      <c r="B658" s="10">
        <v>23985</v>
      </c>
      <c r="C658" s="9">
        <v>4.4000000000000004</v>
      </c>
      <c r="D658" s="9">
        <v>1.94</v>
      </c>
      <c r="E658" s="9">
        <v>6.34</v>
      </c>
    </row>
    <row r="659" spans="2:5" x14ac:dyDescent="0.3">
      <c r="B659" s="10">
        <v>23954</v>
      </c>
      <c r="C659" s="9">
        <v>4.4000000000000004</v>
      </c>
      <c r="D659" s="9">
        <v>1.61</v>
      </c>
      <c r="E659" s="9">
        <v>6.01</v>
      </c>
    </row>
    <row r="660" spans="2:5" x14ac:dyDescent="0.3">
      <c r="B660" s="10">
        <v>23923</v>
      </c>
      <c r="C660" s="9">
        <v>4.5999999999999996</v>
      </c>
      <c r="D660" s="9">
        <v>1.94</v>
      </c>
      <c r="E660" s="9">
        <v>6.54</v>
      </c>
    </row>
    <row r="661" spans="2:5" x14ac:dyDescent="0.3">
      <c r="B661" s="10">
        <v>23893</v>
      </c>
      <c r="C661" s="9">
        <v>4.5999999999999996</v>
      </c>
      <c r="D661" s="9">
        <v>1.62</v>
      </c>
      <c r="E661" s="9">
        <v>6.22</v>
      </c>
    </row>
    <row r="662" spans="2:5" x14ac:dyDescent="0.3">
      <c r="B662" s="10">
        <v>23862</v>
      </c>
      <c r="C662" s="9">
        <v>4.8</v>
      </c>
      <c r="D662" s="9">
        <v>1.62</v>
      </c>
      <c r="E662" s="9">
        <v>6.42</v>
      </c>
    </row>
    <row r="663" spans="2:5" x14ac:dyDescent="0.3">
      <c r="B663" s="10">
        <v>23832</v>
      </c>
      <c r="C663" s="9">
        <v>4.7</v>
      </c>
      <c r="D663" s="9">
        <v>1.29</v>
      </c>
      <c r="E663" s="9">
        <v>5.99</v>
      </c>
    </row>
    <row r="664" spans="2:5" x14ac:dyDescent="0.3">
      <c r="B664" s="10">
        <v>23801</v>
      </c>
      <c r="C664" s="9">
        <v>5.0999999999999996</v>
      </c>
      <c r="D664" s="9">
        <v>0.97</v>
      </c>
      <c r="E664" s="9">
        <v>6.07</v>
      </c>
    </row>
    <row r="665" spans="2:5" x14ac:dyDescent="0.3">
      <c r="B665" s="10">
        <v>23773</v>
      </c>
      <c r="C665" s="9">
        <v>4.9000000000000004</v>
      </c>
      <c r="D665" s="9">
        <v>0.97</v>
      </c>
      <c r="E665" s="9">
        <v>5.87</v>
      </c>
    </row>
    <row r="666" spans="2:5" x14ac:dyDescent="0.3">
      <c r="B666" s="10">
        <v>23742</v>
      </c>
      <c r="C666" s="9">
        <v>5</v>
      </c>
      <c r="D666" s="9">
        <v>0.97</v>
      </c>
      <c r="E666" s="9">
        <v>5.97</v>
      </c>
    </row>
    <row r="667" spans="2:5" x14ac:dyDescent="0.3">
      <c r="B667" s="10">
        <v>23711</v>
      </c>
      <c r="C667" s="9">
        <v>4.8</v>
      </c>
      <c r="D667" s="9">
        <v>1.3</v>
      </c>
      <c r="E667" s="9">
        <v>6.1</v>
      </c>
    </row>
    <row r="668" spans="2:5" x14ac:dyDescent="0.3">
      <c r="B668" s="10">
        <v>23681</v>
      </c>
      <c r="C668" s="9">
        <v>5.0999999999999996</v>
      </c>
      <c r="D668" s="9">
        <v>0.97</v>
      </c>
      <c r="E668" s="9">
        <v>6.07</v>
      </c>
    </row>
    <row r="669" spans="2:5" x14ac:dyDescent="0.3">
      <c r="B669" s="10">
        <v>23650</v>
      </c>
      <c r="C669" s="9">
        <v>5.0999999999999996</v>
      </c>
      <c r="D669" s="9">
        <v>1.3</v>
      </c>
      <c r="E669" s="9">
        <v>6.4</v>
      </c>
    </row>
    <row r="670" spans="2:5" x14ac:dyDescent="0.3">
      <c r="B670" s="10">
        <v>23620</v>
      </c>
      <c r="C670" s="9">
        <v>5</v>
      </c>
      <c r="D670" s="9">
        <v>0.98</v>
      </c>
      <c r="E670" s="9">
        <v>5.98</v>
      </c>
    </row>
    <row r="671" spans="2:5" x14ac:dyDescent="0.3">
      <c r="B671" s="10">
        <v>23589</v>
      </c>
      <c r="C671" s="9">
        <v>4.9000000000000004</v>
      </c>
      <c r="D671" s="9">
        <v>1.3</v>
      </c>
      <c r="E671" s="9">
        <v>6.2</v>
      </c>
    </row>
    <row r="672" spans="2:5" x14ac:dyDescent="0.3">
      <c r="B672" s="10">
        <v>23558</v>
      </c>
      <c r="C672" s="9">
        <v>5.2</v>
      </c>
      <c r="D672" s="9">
        <v>1.31</v>
      </c>
      <c r="E672" s="9">
        <v>6.51</v>
      </c>
    </row>
    <row r="673" spans="2:5" x14ac:dyDescent="0.3">
      <c r="B673" s="10">
        <v>23528</v>
      </c>
      <c r="C673" s="9">
        <v>5.0999999999999996</v>
      </c>
      <c r="D673" s="9">
        <v>1.31</v>
      </c>
      <c r="E673" s="9">
        <v>6.41</v>
      </c>
    </row>
    <row r="674" spans="2:5" x14ac:dyDescent="0.3">
      <c r="B674" s="10">
        <v>23497</v>
      </c>
      <c r="C674" s="9">
        <v>5.3</v>
      </c>
      <c r="D674" s="9">
        <v>1.31</v>
      </c>
      <c r="E674" s="9">
        <v>6.61</v>
      </c>
    </row>
    <row r="675" spans="2:5" x14ac:dyDescent="0.3">
      <c r="B675" s="10">
        <v>23467</v>
      </c>
      <c r="C675" s="9">
        <v>5.4</v>
      </c>
      <c r="D675" s="9">
        <v>1.31</v>
      </c>
      <c r="E675" s="9">
        <v>6.71</v>
      </c>
    </row>
    <row r="676" spans="2:5" x14ac:dyDescent="0.3">
      <c r="B676" s="10">
        <v>23436</v>
      </c>
      <c r="C676" s="9">
        <v>5.4</v>
      </c>
      <c r="D676" s="9">
        <v>1.64</v>
      </c>
      <c r="E676" s="9">
        <v>7.04</v>
      </c>
    </row>
    <row r="677" spans="2:5" x14ac:dyDescent="0.3">
      <c r="B677" s="10">
        <v>23407</v>
      </c>
      <c r="C677" s="9">
        <v>5.6</v>
      </c>
      <c r="D677" s="9">
        <v>1.64</v>
      </c>
      <c r="E677" s="9">
        <v>7.24</v>
      </c>
    </row>
    <row r="678" spans="2:5" x14ac:dyDescent="0.3">
      <c r="B678" s="10">
        <v>23376</v>
      </c>
      <c r="C678" s="9">
        <v>5.5</v>
      </c>
      <c r="D678" s="9">
        <v>1.64</v>
      </c>
      <c r="E678" s="9">
        <v>7.14</v>
      </c>
    </row>
    <row r="679" spans="2:5" x14ac:dyDescent="0.3">
      <c r="B679" s="10">
        <v>23345</v>
      </c>
      <c r="C679" s="9">
        <v>5.7</v>
      </c>
      <c r="D679" s="9">
        <v>1.32</v>
      </c>
      <c r="E679" s="9">
        <v>7.02</v>
      </c>
    </row>
    <row r="680" spans="2:5" x14ac:dyDescent="0.3">
      <c r="B680" s="10">
        <v>23315</v>
      </c>
      <c r="C680" s="9">
        <v>5.5</v>
      </c>
      <c r="D680" s="9">
        <v>1.32</v>
      </c>
      <c r="E680" s="9">
        <v>6.82</v>
      </c>
    </row>
    <row r="681" spans="2:5" x14ac:dyDescent="0.3">
      <c r="B681" s="10">
        <v>23284</v>
      </c>
      <c r="C681" s="9">
        <v>5.5</v>
      </c>
      <c r="D681" s="9">
        <v>0.99</v>
      </c>
      <c r="E681" s="9">
        <v>6.49</v>
      </c>
    </row>
    <row r="682" spans="2:5" x14ac:dyDescent="0.3">
      <c r="B682" s="10">
        <v>23254</v>
      </c>
      <c r="C682" s="9">
        <v>5.4</v>
      </c>
      <c r="D682" s="9">
        <v>1.32</v>
      </c>
      <c r="E682" s="9">
        <v>6.72</v>
      </c>
    </row>
    <row r="683" spans="2:5" x14ac:dyDescent="0.3">
      <c r="B683" s="10">
        <v>23223</v>
      </c>
      <c r="C683" s="9">
        <v>5.6</v>
      </c>
      <c r="D683" s="9">
        <v>1.32</v>
      </c>
      <c r="E683" s="9">
        <v>6.92</v>
      </c>
    </row>
    <row r="684" spans="2:5" x14ac:dyDescent="0.3">
      <c r="B684" s="10">
        <v>23192</v>
      </c>
      <c r="C684" s="9">
        <v>5.6</v>
      </c>
      <c r="D684" s="9">
        <v>1.32</v>
      </c>
      <c r="E684" s="9">
        <v>6.92</v>
      </c>
    </row>
    <row r="685" spans="2:5" x14ac:dyDescent="0.3">
      <c r="B685" s="10">
        <v>23162</v>
      </c>
      <c r="C685" s="9">
        <v>5.9</v>
      </c>
      <c r="D685" s="9">
        <v>0.99</v>
      </c>
      <c r="E685" s="9">
        <v>6.89</v>
      </c>
    </row>
    <row r="686" spans="2:5" x14ac:dyDescent="0.3">
      <c r="B686" s="10">
        <v>23131</v>
      </c>
      <c r="C686" s="9">
        <v>5.7</v>
      </c>
      <c r="D686" s="9">
        <v>0.99</v>
      </c>
      <c r="E686" s="9">
        <v>6.69</v>
      </c>
    </row>
    <row r="687" spans="2:5" x14ac:dyDescent="0.3">
      <c r="B687" s="10">
        <v>23101</v>
      </c>
      <c r="C687" s="9">
        <v>5.7</v>
      </c>
      <c r="D687" s="9">
        <v>1.33</v>
      </c>
      <c r="E687" s="9">
        <v>7.03</v>
      </c>
    </row>
    <row r="688" spans="2:5" x14ac:dyDescent="0.3">
      <c r="B688" s="10">
        <v>23070</v>
      </c>
      <c r="C688" s="9">
        <v>5.9</v>
      </c>
      <c r="D688" s="9">
        <v>1</v>
      </c>
      <c r="E688" s="9">
        <v>6.9</v>
      </c>
    </row>
    <row r="689" spans="2:5" x14ac:dyDescent="0.3">
      <c r="B689" s="10">
        <v>23042</v>
      </c>
      <c r="C689" s="9">
        <v>5.7</v>
      </c>
      <c r="D689" s="9">
        <v>1.33</v>
      </c>
      <c r="E689" s="9">
        <v>7.03</v>
      </c>
    </row>
    <row r="690" spans="2:5" x14ac:dyDescent="0.3">
      <c r="B690" s="10">
        <v>23011</v>
      </c>
      <c r="C690" s="9">
        <v>5.5</v>
      </c>
      <c r="D690" s="9">
        <v>1.33</v>
      </c>
      <c r="E690" s="9">
        <v>6.83</v>
      </c>
    </row>
    <row r="691" spans="2:5" x14ac:dyDescent="0.3">
      <c r="B691" s="10">
        <v>22980</v>
      </c>
      <c r="C691" s="9">
        <v>5.7</v>
      </c>
      <c r="D691" s="9">
        <v>1.33</v>
      </c>
      <c r="E691" s="9">
        <v>7.03</v>
      </c>
    </row>
    <row r="692" spans="2:5" x14ac:dyDescent="0.3">
      <c r="B692" s="10">
        <v>22950</v>
      </c>
      <c r="C692" s="9">
        <v>5.4</v>
      </c>
      <c r="D692" s="9">
        <v>1.33</v>
      </c>
      <c r="E692" s="9">
        <v>6.73</v>
      </c>
    </row>
    <row r="693" spans="2:5" x14ac:dyDescent="0.3">
      <c r="B693" s="10">
        <v>22919</v>
      </c>
      <c r="C693" s="9">
        <v>5.6</v>
      </c>
      <c r="D693" s="9">
        <v>1.33</v>
      </c>
      <c r="E693" s="9">
        <v>6.93</v>
      </c>
    </row>
    <row r="694" spans="2:5" x14ac:dyDescent="0.3">
      <c r="B694" s="10">
        <v>22889</v>
      </c>
      <c r="C694" s="9">
        <v>5.7</v>
      </c>
      <c r="D694" s="9">
        <v>1.34</v>
      </c>
      <c r="E694" s="9">
        <v>7.04</v>
      </c>
    </row>
    <row r="695" spans="2:5" x14ac:dyDescent="0.3">
      <c r="B695" s="10">
        <v>22858</v>
      </c>
      <c r="C695" s="9">
        <v>5.4</v>
      </c>
      <c r="D695" s="9">
        <v>1</v>
      </c>
      <c r="E695" s="9">
        <v>6.4</v>
      </c>
    </row>
    <row r="696" spans="2:5" x14ac:dyDescent="0.3">
      <c r="B696" s="10">
        <v>22827</v>
      </c>
      <c r="C696" s="9">
        <v>5.5</v>
      </c>
      <c r="D696" s="9">
        <v>1.34</v>
      </c>
      <c r="E696" s="9">
        <v>6.84</v>
      </c>
    </row>
    <row r="697" spans="2:5" x14ac:dyDescent="0.3">
      <c r="B697" s="10">
        <v>22797</v>
      </c>
      <c r="C697" s="9">
        <v>5.5</v>
      </c>
      <c r="D697" s="9">
        <v>1.34</v>
      </c>
      <c r="E697" s="9">
        <v>6.84</v>
      </c>
    </row>
    <row r="698" spans="2:5" x14ac:dyDescent="0.3">
      <c r="B698" s="10">
        <v>22766</v>
      </c>
      <c r="C698" s="9">
        <v>5.6</v>
      </c>
      <c r="D698" s="9">
        <v>1.34</v>
      </c>
      <c r="E698" s="9">
        <v>6.94</v>
      </c>
    </row>
    <row r="699" spans="2:5" x14ac:dyDescent="0.3">
      <c r="B699" s="10">
        <v>22736</v>
      </c>
      <c r="C699" s="9">
        <v>5.6</v>
      </c>
      <c r="D699" s="9">
        <v>1.01</v>
      </c>
      <c r="E699" s="9">
        <v>6.61</v>
      </c>
    </row>
    <row r="700" spans="2:5" x14ac:dyDescent="0.3">
      <c r="B700" s="10">
        <v>22705</v>
      </c>
      <c r="C700" s="9">
        <v>5.5</v>
      </c>
      <c r="D700" s="9">
        <v>1.01</v>
      </c>
      <c r="E700" s="9">
        <v>6.51</v>
      </c>
    </row>
    <row r="701" spans="2:5" x14ac:dyDescent="0.3">
      <c r="B701" s="10">
        <v>22677</v>
      </c>
      <c r="C701" s="9">
        <v>5.8</v>
      </c>
      <c r="D701" s="9">
        <v>0.67</v>
      </c>
      <c r="E701" s="9">
        <v>6.47</v>
      </c>
    </row>
    <row r="702" spans="2:5" x14ac:dyDescent="0.3">
      <c r="B702" s="10">
        <v>22646</v>
      </c>
      <c r="C702" s="9">
        <v>6</v>
      </c>
      <c r="D702" s="9">
        <v>0.67</v>
      </c>
      <c r="E702" s="9">
        <v>6.67</v>
      </c>
    </row>
    <row r="703" spans="2:5" x14ac:dyDescent="0.3">
      <c r="B703" s="10">
        <v>22615</v>
      </c>
      <c r="C703" s="9">
        <v>6.1</v>
      </c>
      <c r="D703" s="9">
        <v>0.67</v>
      </c>
      <c r="E703" s="9">
        <v>6.77</v>
      </c>
    </row>
    <row r="704" spans="2:5" x14ac:dyDescent="0.3">
      <c r="B704" s="10">
        <v>22585</v>
      </c>
      <c r="C704" s="9">
        <v>6.5</v>
      </c>
      <c r="D704" s="9">
        <v>0.67</v>
      </c>
      <c r="E704" s="9">
        <v>7.17</v>
      </c>
    </row>
    <row r="705" spans="2:5" x14ac:dyDescent="0.3">
      <c r="B705" s="10">
        <v>22554</v>
      </c>
      <c r="C705" s="9">
        <v>6.7</v>
      </c>
      <c r="D705" s="9">
        <v>1.35</v>
      </c>
      <c r="E705" s="9">
        <v>8.0500000000000007</v>
      </c>
    </row>
    <row r="706" spans="2:5" x14ac:dyDescent="0.3">
      <c r="B706" s="10">
        <v>22524</v>
      </c>
      <c r="C706" s="9">
        <v>6.6</v>
      </c>
      <c r="D706" s="9">
        <v>1.01</v>
      </c>
      <c r="E706" s="9">
        <v>7.61</v>
      </c>
    </row>
    <row r="707" spans="2:5" x14ac:dyDescent="0.3">
      <c r="B707" s="10">
        <v>22493</v>
      </c>
      <c r="C707" s="9">
        <v>7</v>
      </c>
      <c r="D707" s="9">
        <v>1.35</v>
      </c>
      <c r="E707" s="9">
        <v>8.35</v>
      </c>
    </row>
    <row r="708" spans="2:5" x14ac:dyDescent="0.3">
      <c r="B708" s="10">
        <v>22462</v>
      </c>
      <c r="C708" s="9">
        <v>6.9</v>
      </c>
      <c r="D708" s="9">
        <v>0.68</v>
      </c>
      <c r="E708" s="9">
        <v>7.58</v>
      </c>
    </row>
    <row r="709" spans="2:5" x14ac:dyDescent="0.3">
      <c r="B709" s="10">
        <v>22432</v>
      </c>
      <c r="C709" s="9">
        <v>7.1</v>
      </c>
      <c r="D709" s="9">
        <v>1.02</v>
      </c>
      <c r="E709" s="9">
        <v>8.1199999999999992</v>
      </c>
    </row>
    <row r="710" spans="2:5" x14ac:dyDescent="0.3">
      <c r="B710" s="10">
        <v>22401</v>
      </c>
      <c r="C710" s="9">
        <v>7</v>
      </c>
      <c r="D710" s="9">
        <v>1.02</v>
      </c>
      <c r="E710" s="9">
        <v>8.02</v>
      </c>
    </row>
    <row r="711" spans="2:5" x14ac:dyDescent="0.3">
      <c r="B711" s="10">
        <v>22371</v>
      </c>
      <c r="C711" s="9">
        <v>6.9</v>
      </c>
      <c r="D711" s="9">
        <v>1.36</v>
      </c>
      <c r="E711" s="9">
        <v>8.26</v>
      </c>
    </row>
    <row r="712" spans="2:5" x14ac:dyDescent="0.3">
      <c r="B712" s="10">
        <v>22340</v>
      </c>
      <c r="C712" s="9">
        <v>6.9</v>
      </c>
      <c r="D712" s="9">
        <v>1.36</v>
      </c>
      <c r="E712" s="9">
        <v>8.26</v>
      </c>
    </row>
    <row r="713" spans="2:5" x14ac:dyDescent="0.3">
      <c r="B713" s="10">
        <v>22312</v>
      </c>
      <c r="C713" s="9">
        <v>6.6</v>
      </c>
      <c r="D713" s="9">
        <v>1.71</v>
      </c>
      <c r="E713" s="9">
        <v>8.31</v>
      </c>
    </row>
    <row r="714" spans="2:5" x14ac:dyDescent="0.3">
      <c r="B714" s="10">
        <v>22281</v>
      </c>
      <c r="C714" s="9">
        <v>6.6</v>
      </c>
      <c r="D714" s="9">
        <v>1.36</v>
      </c>
      <c r="E714" s="9">
        <v>7.96</v>
      </c>
    </row>
    <row r="715" spans="2:5" x14ac:dyDescent="0.3">
      <c r="B715" s="10">
        <v>22250</v>
      </c>
      <c r="C715" s="9">
        <v>6.1</v>
      </c>
      <c r="D715" s="9">
        <v>1.36</v>
      </c>
      <c r="E715" s="9">
        <v>7.46</v>
      </c>
    </row>
    <row r="716" spans="2:5" x14ac:dyDescent="0.3">
      <c r="B716" s="10">
        <v>22220</v>
      </c>
      <c r="C716" s="9">
        <v>6.1</v>
      </c>
      <c r="D716" s="9">
        <v>1.36</v>
      </c>
      <c r="E716" s="9">
        <v>7.46</v>
      </c>
    </row>
    <row r="717" spans="2:5" x14ac:dyDescent="0.3">
      <c r="B717" s="10">
        <v>22189</v>
      </c>
      <c r="C717" s="9">
        <v>5.5</v>
      </c>
      <c r="D717" s="9">
        <v>1.02</v>
      </c>
      <c r="E717" s="9">
        <v>6.52</v>
      </c>
    </row>
    <row r="718" spans="2:5" x14ac:dyDescent="0.3">
      <c r="B718" s="10">
        <v>22159</v>
      </c>
      <c r="C718" s="9">
        <v>5.6</v>
      </c>
      <c r="D718" s="9">
        <v>1.37</v>
      </c>
      <c r="E718" s="9">
        <v>6.97</v>
      </c>
    </row>
    <row r="719" spans="2:5" x14ac:dyDescent="0.3">
      <c r="B719" s="10">
        <v>22128</v>
      </c>
      <c r="C719" s="9">
        <v>5.5</v>
      </c>
      <c r="D719" s="9">
        <v>1.37</v>
      </c>
      <c r="E719" s="9">
        <v>6.87</v>
      </c>
    </row>
    <row r="720" spans="2:5" x14ac:dyDescent="0.3">
      <c r="B720" s="10">
        <v>22097</v>
      </c>
      <c r="C720" s="9">
        <v>5.4</v>
      </c>
      <c r="D720" s="9">
        <v>1.72</v>
      </c>
      <c r="E720" s="9">
        <v>7.12</v>
      </c>
    </row>
    <row r="721" spans="2:5" x14ac:dyDescent="0.3">
      <c r="B721" s="10">
        <v>22067</v>
      </c>
      <c r="C721" s="9">
        <v>5.0999999999999996</v>
      </c>
      <c r="D721" s="9">
        <v>1.72</v>
      </c>
      <c r="E721" s="9">
        <v>6.82</v>
      </c>
    </row>
    <row r="722" spans="2:5" x14ac:dyDescent="0.3">
      <c r="B722" s="10">
        <v>22036</v>
      </c>
      <c r="C722" s="9">
        <v>5.2</v>
      </c>
      <c r="D722" s="9">
        <v>1.72</v>
      </c>
      <c r="E722" s="9">
        <v>6.92</v>
      </c>
    </row>
    <row r="723" spans="2:5" x14ac:dyDescent="0.3">
      <c r="B723" s="10">
        <v>22006</v>
      </c>
      <c r="C723" s="9">
        <v>5.4</v>
      </c>
      <c r="D723" s="9">
        <v>1.73</v>
      </c>
      <c r="E723" s="9">
        <v>7.13</v>
      </c>
    </row>
    <row r="724" spans="2:5" x14ac:dyDescent="0.3">
      <c r="B724" s="10">
        <v>21975</v>
      </c>
      <c r="C724" s="9">
        <v>4.8</v>
      </c>
      <c r="D724" s="9">
        <v>1.73</v>
      </c>
      <c r="E724" s="9">
        <v>6.53</v>
      </c>
    </row>
    <row r="725" spans="2:5" x14ac:dyDescent="0.3">
      <c r="B725" s="10">
        <v>21946</v>
      </c>
      <c r="C725" s="9">
        <v>5.2</v>
      </c>
      <c r="D725" s="9">
        <v>1.03</v>
      </c>
      <c r="E725" s="9">
        <v>6.23</v>
      </c>
    </row>
    <row r="726" spans="2:5" x14ac:dyDescent="0.3">
      <c r="B726" s="10">
        <v>21915</v>
      </c>
      <c r="C726" s="9">
        <v>5.3</v>
      </c>
      <c r="D726" s="9">
        <v>1.73</v>
      </c>
      <c r="E726" s="9">
        <v>7.03</v>
      </c>
    </row>
    <row r="727" spans="2:5" x14ac:dyDescent="0.3">
      <c r="B727" s="10">
        <v>21884</v>
      </c>
      <c r="C727" s="9">
        <v>5.8</v>
      </c>
      <c r="D727" s="9">
        <v>1.38</v>
      </c>
      <c r="E727" s="9">
        <v>7.18</v>
      </c>
    </row>
    <row r="728" spans="2:5" x14ac:dyDescent="0.3">
      <c r="B728" s="10">
        <v>21854</v>
      </c>
      <c r="C728" s="9">
        <v>5.7</v>
      </c>
      <c r="D728" s="9">
        <v>1.73</v>
      </c>
      <c r="E728" s="9">
        <v>7.43</v>
      </c>
    </row>
    <row r="729" spans="2:5" x14ac:dyDescent="0.3">
      <c r="B729" s="10">
        <v>21823</v>
      </c>
      <c r="C729" s="9">
        <v>5.5</v>
      </c>
      <c r="D729" s="9">
        <v>1.38</v>
      </c>
      <c r="E729" s="9">
        <v>6.88</v>
      </c>
    </row>
    <row r="730" spans="2:5" x14ac:dyDescent="0.3">
      <c r="B730" s="10">
        <v>21793</v>
      </c>
      <c r="C730" s="9">
        <v>5.2</v>
      </c>
      <c r="D730" s="9">
        <v>1.04</v>
      </c>
      <c r="E730" s="9">
        <v>6.24</v>
      </c>
    </row>
    <row r="731" spans="2:5" x14ac:dyDescent="0.3">
      <c r="B731" s="10">
        <v>21762</v>
      </c>
      <c r="C731" s="9">
        <v>5.0999999999999996</v>
      </c>
      <c r="D731" s="9">
        <v>0.69</v>
      </c>
      <c r="E731" s="9">
        <v>5.79</v>
      </c>
    </row>
    <row r="732" spans="2:5" x14ac:dyDescent="0.3">
      <c r="B732" s="10">
        <v>21731</v>
      </c>
      <c r="C732" s="9">
        <v>5</v>
      </c>
      <c r="D732" s="9">
        <v>0.69</v>
      </c>
      <c r="E732" s="9">
        <v>5.69</v>
      </c>
    </row>
    <row r="733" spans="2:5" x14ac:dyDescent="0.3">
      <c r="B733" s="10">
        <v>21701</v>
      </c>
      <c r="C733" s="9">
        <v>5.0999999999999996</v>
      </c>
      <c r="D733" s="9">
        <v>0.35</v>
      </c>
      <c r="E733" s="9">
        <v>5.45</v>
      </c>
    </row>
    <row r="734" spans="2:5" x14ac:dyDescent="0.3">
      <c r="B734" s="10">
        <v>21670</v>
      </c>
      <c r="C734" s="9">
        <v>5.2</v>
      </c>
      <c r="D734" s="9">
        <v>0.35</v>
      </c>
      <c r="E734" s="9">
        <v>5.55</v>
      </c>
    </row>
    <row r="735" spans="2:5" x14ac:dyDescent="0.3">
      <c r="B735" s="10">
        <v>21640</v>
      </c>
      <c r="C735" s="9">
        <v>5.6</v>
      </c>
      <c r="D735" s="9">
        <v>0.35</v>
      </c>
      <c r="E735" s="9">
        <v>5.95</v>
      </c>
    </row>
    <row r="736" spans="2:5" x14ac:dyDescent="0.3">
      <c r="B736" s="10">
        <v>21609</v>
      </c>
      <c r="C736" s="9">
        <v>5.9</v>
      </c>
      <c r="D736" s="9">
        <v>1.05</v>
      </c>
      <c r="E736" s="9">
        <v>6.95</v>
      </c>
    </row>
    <row r="737" spans="2:5" x14ac:dyDescent="0.3">
      <c r="B737" s="10">
        <v>21581</v>
      </c>
      <c r="C737" s="9">
        <v>6</v>
      </c>
      <c r="D737" s="9">
        <v>1.4</v>
      </c>
      <c r="E737" s="9">
        <v>7.4</v>
      </c>
    </row>
    <row r="738" spans="2:5" x14ac:dyDescent="0.3">
      <c r="B738" s="10">
        <v>21550</v>
      </c>
      <c r="C738" s="9">
        <v>6.2</v>
      </c>
      <c r="D738" s="9">
        <v>1.76</v>
      </c>
      <c r="E738" s="9">
        <v>7.96</v>
      </c>
    </row>
    <row r="739" spans="2:5" x14ac:dyDescent="0.3">
      <c r="B739" s="10">
        <v>21519</v>
      </c>
      <c r="C739" s="9">
        <v>6.2</v>
      </c>
      <c r="D739" s="9">
        <v>2.11</v>
      </c>
      <c r="E739" s="9">
        <v>8.31</v>
      </c>
    </row>
    <row r="740" spans="2:5" x14ac:dyDescent="0.3">
      <c r="B740" s="10">
        <v>21489</v>
      </c>
      <c r="C740" s="9">
        <v>6.7</v>
      </c>
      <c r="D740" s="9">
        <v>2.12</v>
      </c>
      <c r="E740" s="9">
        <v>8.82</v>
      </c>
    </row>
    <row r="741" spans="2:5" x14ac:dyDescent="0.3">
      <c r="B741" s="10">
        <v>21458</v>
      </c>
      <c r="C741" s="9">
        <v>7.1</v>
      </c>
      <c r="D741" s="9">
        <v>2.12</v>
      </c>
      <c r="E741" s="9">
        <v>9.2200000000000006</v>
      </c>
    </row>
    <row r="742" spans="2:5" x14ac:dyDescent="0.3">
      <c r="B742" s="10">
        <v>21428</v>
      </c>
      <c r="C742" s="9">
        <v>7.4</v>
      </c>
      <c r="D742" s="9">
        <v>2.12</v>
      </c>
      <c r="E742" s="9">
        <v>9.52</v>
      </c>
    </row>
    <row r="743" spans="2:5" x14ac:dyDescent="0.3">
      <c r="B743" s="10">
        <v>21397</v>
      </c>
      <c r="C743" s="9">
        <v>7.5</v>
      </c>
      <c r="D743" s="9">
        <v>2.4700000000000002</v>
      </c>
      <c r="E743" s="9">
        <v>9.9700000000000006</v>
      </c>
    </row>
    <row r="744" spans="2:5" x14ac:dyDescent="0.3">
      <c r="B744" s="10">
        <v>21366</v>
      </c>
      <c r="C744" s="9">
        <v>7.3</v>
      </c>
      <c r="D744" s="9">
        <v>2.85</v>
      </c>
      <c r="E744" s="9">
        <v>10.15</v>
      </c>
    </row>
    <row r="745" spans="2:5" x14ac:dyDescent="0.3">
      <c r="B745" s="10">
        <v>21336</v>
      </c>
      <c r="C745" s="9">
        <v>7.4</v>
      </c>
      <c r="D745" s="9">
        <v>3.21</v>
      </c>
      <c r="E745" s="9">
        <v>10.61</v>
      </c>
    </row>
    <row r="746" spans="2:5" x14ac:dyDescent="0.3">
      <c r="B746" s="10">
        <v>21305</v>
      </c>
      <c r="C746" s="9">
        <v>7.4</v>
      </c>
      <c r="D746" s="9">
        <v>3.58</v>
      </c>
      <c r="E746" s="9">
        <v>10.98</v>
      </c>
    </row>
    <row r="747" spans="2:5" x14ac:dyDescent="0.3">
      <c r="B747" s="10">
        <v>21275</v>
      </c>
      <c r="C747" s="9">
        <v>6.7</v>
      </c>
      <c r="D747" s="9">
        <v>3.6</v>
      </c>
      <c r="E747" s="9">
        <v>10.3</v>
      </c>
    </row>
    <row r="748" spans="2:5" x14ac:dyDescent="0.3">
      <c r="B748" s="10">
        <v>21244</v>
      </c>
      <c r="C748" s="9">
        <v>6.4</v>
      </c>
      <c r="D748" s="9">
        <v>3.25</v>
      </c>
      <c r="E748" s="9">
        <v>9.65</v>
      </c>
    </row>
    <row r="749" spans="2:5" x14ac:dyDescent="0.3">
      <c r="B749" s="10">
        <v>21216</v>
      </c>
      <c r="C749" s="9">
        <v>5.8</v>
      </c>
      <c r="D749" s="9">
        <v>3.62</v>
      </c>
      <c r="E749" s="9">
        <v>9.42</v>
      </c>
    </row>
    <row r="750" spans="2:5" x14ac:dyDescent="0.3">
      <c r="B750" s="10">
        <v>21185</v>
      </c>
      <c r="C750" s="9">
        <v>5.2</v>
      </c>
      <c r="D750" s="9">
        <v>2.9</v>
      </c>
      <c r="E750" s="9">
        <v>8.1</v>
      </c>
    </row>
    <row r="751" spans="2:5" x14ac:dyDescent="0.3">
      <c r="B751" s="10">
        <v>21154</v>
      </c>
      <c r="C751" s="9">
        <v>5.0999999999999996</v>
      </c>
      <c r="D751" s="9">
        <v>3.27</v>
      </c>
      <c r="E751" s="9">
        <v>8.3699999999999992</v>
      </c>
    </row>
    <row r="752" spans="2:5" x14ac:dyDescent="0.3">
      <c r="B752" s="10">
        <v>21124</v>
      </c>
      <c r="C752" s="9">
        <v>4.5</v>
      </c>
      <c r="D752" s="9">
        <v>2.91</v>
      </c>
      <c r="E752" s="9">
        <v>7.41</v>
      </c>
    </row>
    <row r="753" spans="2:5" x14ac:dyDescent="0.3">
      <c r="B753" s="10">
        <v>21093</v>
      </c>
      <c r="C753" s="9">
        <v>4.4000000000000004</v>
      </c>
      <c r="D753" s="9">
        <v>3.28</v>
      </c>
      <c r="E753" s="9">
        <v>7.68</v>
      </c>
    </row>
    <row r="754" spans="2:5" x14ac:dyDescent="0.3">
      <c r="B754" s="10">
        <v>21063</v>
      </c>
      <c r="C754" s="9">
        <v>4.0999999999999996</v>
      </c>
      <c r="D754" s="9">
        <v>3.66</v>
      </c>
      <c r="E754" s="9">
        <v>7.76</v>
      </c>
    </row>
    <row r="755" spans="2:5" x14ac:dyDescent="0.3">
      <c r="B755" s="10">
        <v>21032</v>
      </c>
      <c r="C755" s="9">
        <v>4.2</v>
      </c>
      <c r="D755" s="9">
        <v>3.28</v>
      </c>
      <c r="E755" s="9">
        <v>7.48</v>
      </c>
    </row>
    <row r="756" spans="2:5" x14ac:dyDescent="0.3">
      <c r="B756" s="10">
        <v>21001</v>
      </c>
      <c r="C756" s="9">
        <v>4.3</v>
      </c>
      <c r="D756" s="9">
        <v>3.31</v>
      </c>
      <c r="E756" s="9">
        <v>7.61</v>
      </c>
    </row>
    <row r="757" spans="2:5" x14ac:dyDescent="0.3">
      <c r="B757" s="10">
        <v>20971</v>
      </c>
      <c r="C757" s="9">
        <v>4.0999999999999996</v>
      </c>
      <c r="D757" s="9">
        <v>3.7</v>
      </c>
      <c r="E757" s="9">
        <v>7.8</v>
      </c>
    </row>
    <row r="758" spans="2:5" x14ac:dyDescent="0.3">
      <c r="B758" s="10">
        <v>20940</v>
      </c>
      <c r="C758" s="9">
        <v>3.9</v>
      </c>
      <c r="D758" s="9">
        <v>3.72</v>
      </c>
      <c r="E758" s="9">
        <v>7.62</v>
      </c>
    </row>
    <row r="759" spans="2:5" x14ac:dyDescent="0.3">
      <c r="B759" s="10">
        <v>20910</v>
      </c>
      <c r="C759" s="9">
        <v>3.7</v>
      </c>
      <c r="D759" s="9">
        <v>3.73</v>
      </c>
      <c r="E759" s="9">
        <v>7.43</v>
      </c>
    </row>
    <row r="760" spans="2:5" x14ac:dyDescent="0.3">
      <c r="B760" s="10">
        <v>20879</v>
      </c>
      <c r="C760" s="9">
        <v>3.9</v>
      </c>
      <c r="D760" s="9">
        <v>3.36</v>
      </c>
      <c r="E760" s="9">
        <v>7.26</v>
      </c>
    </row>
    <row r="761" spans="2:5" x14ac:dyDescent="0.3">
      <c r="B761" s="10">
        <v>20851</v>
      </c>
      <c r="C761" s="9">
        <v>4.2</v>
      </c>
      <c r="D761" s="9">
        <v>2.99</v>
      </c>
      <c r="E761" s="9">
        <v>7.19</v>
      </c>
    </row>
    <row r="762" spans="2:5" x14ac:dyDescent="0.3">
      <c r="B762" s="10">
        <v>20820</v>
      </c>
      <c r="C762" s="9">
        <v>4.2</v>
      </c>
      <c r="D762" s="9">
        <v>2.99</v>
      </c>
      <c r="E762" s="9">
        <v>7.19</v>
      </c>
    </row>
    <row r="763" spans="2:5" x14ac:dyDescent="0.3">
      <c r="B763" s="10">
        <v>20789</v>
      </c>
      <c r="C763" s="9">
        <v>4.3</v>
      </c>
      <c r="D763" s="9">
        <v>2.23</v>
      </c>
      <c r="E763" s="9">
        <v>6.53</v>
      </c>
    </row>
    <row r="764" spans="2:5" x14ac:dyDescent="0.3">
      <c r="B764" s="10">
        <v>20759</v>
      </c>
      <c r="C764" s="9">
        <v>3.9</v>
      </c>
      <c r="D764" s="9">
        <v>2.23</v>
      </c>
      <c r="E764" s="9">
        <v>6.13</v>
      </c>
    </row>
    <row r="765" spans="2:5" x14ac:dyDescent="0.3">
      <c r="B765" s="10">
        <v>20728</v>
      </c>
      <c r="C765" s="9">
        <v>3.9</v>
      </c>
      <c r="D765" s="9">
        <v>1.86</v>
      </c>
      <c r="E765" s="9">
        <v>5.76</v>
      </c>
    </row>
    <row r="766" spans="2:5" x14ac:dyDescent="0.3">
      <c r="B766" s="10">
        <v>20698</v>
      </c>
      <c r="C766" s="9">
        <v>4.0999999999999996</v>
      </c>
      <c r="D766" s="9">
        <v>1.87</v>
      </c>
      <c r="E766" s="9">
        <v>5.97</v>
      </c>
    </row>
    <row r="767" spans="2:5" x14ac:dyDescent="0.3">
      <c r="B767" s="10">
        <v>20667</v>
      </c>
      <c r="C767" s="9">
        <v>4.4000000000000004</v>
      </c>
      <c r="D767" s="9">
        <v>2.2400000000000002</v>
      </c>
      <c r="E767" s="9">
        <v>6.64</v>
      </c>
    </row>
    <row r="768" spans="2:5" x14ac:dyDescent="0.3">
      <c r="B768" s="10">
        <v>20636</v>
      </c>
      <c r="C768" s="9">
        <v>4.3</v>
      </c>
      <c r="D768" s="9">
        <v>1.87</v>
      </c>
      <c r="E768" s="9">
        <v>6.17</v>
      </c>
    </row>
    <row r="769" spans="2:5" x14ac:dyDescent="0.3">
      <c r="B769" s="10">
        <v>20606</v>
      </c>
      <c r="C769" s="9">
        <v>4.3</v>
      </c>
      <c r="D769" s="9">
        <v>1.1200000000000001</v>
      </c>
      <c r="E769" s="9">
        <v>5.42</v>
      </c>
    </row>
    <row r="770" spans="2:5" x14ac:dyDescent="0.3">
      <c r="B770" s="10">
        <v>20575</v>
      </c>
      <c r="C770" s="9">
        <v>4</v>
      </c>
      <c r="D770" s="9">
        <v>0.75</v>
      </c>
      <c r="E770" s="9">
        <v>4.75</v>
      </c>
    </row>
    <row r="771" spans="2:5" x14ac:dyDescent="0.3">
      <c r="B771" s="10">
        <v>20545</v>
      </c>
      <c r="C771" s="9">
        <v>4.2</v>
      </c>
      <c r="D771" s="9">
        <v>0.37</v>
      </c>
      <c r="E771" s="9">
        <v>4.57</v>
      </c>
    </row>
    <row r="772" spans="2:5" x14ac:dyDescent="0.3">
      <c r="B772" s="10">
        <v>20514</v>
      </c>
      <c r="C772" s="9">
        <v>3.9</v>
      </c>
      <c r="D772" s="9">
        <v>0.37</v>
      </c>
      <c r="E772" s="9">
        <v>4.2699999999999996</v>
      </c>
    </row>
    <row r="773" spans="2:5" x14ac:dyDescent="0.3">
      <c r="B773" s="10">
        <v>20485</v>
      </c>
      <c r="C773" s="9">
        <v>4</v>
      </c>
      <c r="D773" s="9">
        <v>0.37</v>
      </c>
      <c r="E773" s="9">
        <v>4.37</v>
      </c>
    </row>
    <row r="774" spans="2:5" x14ac:dyDescent="0.3">
      <c r="B774" s="10">
        <v>20454</v>
      </c>
      <c r="C774" s="9">
        <v>4.2</v>
      </c>
      <c r="D774" s="9">
        <v>0.37</v>
      </c>
      <c r="E774" s="9">
        <v>4.57</v>
      </c>
    </row>
    <row r="775" spans="2:5" x14ac:dyDescent="0.3">
      <c r="B775" s="10">
        <v>20423</v>
      </c>
      <c r="C775" s="9">
        <v>4.2</v>
      </c>
      <c r="D775" s="9">
        <v>0.37</v>
      </c>
      <c r="E775" s="9">
        <v>4.57</v>
      </c>
    </row>
    <row r="776" spans="2:5" x14ac:dyDescent="0.3">
      <c r="B776" s="10">
        <v>20393</v>
      </c>
      <c r="C776" s="9">
        <v>4.3</v>
      </c>
      <c r="D776" s="9">
        <v>0.37</v>
      </c>
      <c r="E776" s="9">
        <v>4.67</v>
      </c>
    </row>
    <row r="777" spans="2:5" x14ac:dyDescent="0.3">
      <c r="B777" s="10">
        <v>20362</v>
      </c>
      <c r="C777" s="9">
        <v>4.0999999999999996</v>
      </c>
      <c r="D777" s="9">
        <v>0.37</v>
      </c>
      <c r="E777" s="9">
        <v>4.47</v>
      </c>
    </row>
    <row r="778" spans="2:5" x14ac:dyDescent="0.3">
      <c r="B778" s="10">
        <v>20332</v>
      </c>
      <c r="C778" s="9">
        <v>4.2</v>
      </c>
      <c r="D778" s="9">
        <v>-0.37</v>
      </c>
      <c r="E778" s="9">
        <v>3.83</v>
      </c>
    </row>
    <row r="779" spans="2:5" x14ac:dyDescent="0.3">
      <c r="B779" s="10">
        <v>20301</v>
      </c>
      <c r="C779" s="9">
        <v>4</v>
      </c>
      <c r="D779" s="9">
        <v>-0.37</v>
      </c>
      <c r="E779" s="9">
        <v>3.63</v>
      </c>
    </row>
    <row r="780" spans="2:5" x14ac:dyDescent="0.3">
      <c r="B780" s="10">
        <v>20270</v>
      </c>
      <c r="C780" s="9">
        <v>4.2</v>
      </c>
      <c r="D780" s="9">
        <v>-0.74</v>
      </c>
      <c r="E780" s="9">
        <v>3.46</v>
      </c>
    </row>
    <row r="781" spans="2:5" x14ac:dyDescent="0.3">
      <c r="B781" s="10">
        <v>20240</v>
      </c>
      <c r="C781" s="9">
        <v>4.3</v>
      </c>
      <c r="D781" s="9">
        <v>-0.74</v>
      </c>
      <c r="E781" s="9">
        <v>3.56</v>
      </c>
    </row>
    <row r="782" spans="2:5" x14ac:dyDescent="0.3">
      <c r="B782" s="10">
        <v>20209</v>
      </c>
      <c r="C782" s="9">
        <v>4.7</v>
      </c>
      <c r="D782" s="9">
        <v>-0.37</v>
      </c>
      <c r="E782" s="9">
        <v>4.33</v>
      </c>
    </row>
    <row r="783" spans="2:5" x14ac:dyDescent="0.3">
      <c r="B783" s="10">
        <v>20179</v>
      </c>
      <c r="C783" s="9">
        <v>4.5999999999999996</v>
      </c>
      <c r="D783" s="9">
        <v>-0.74</v>
      </c>
      <c r="E783" s="9">
        <v>3.86</v>
      </c>
    </row>
    <row r="784" spans="2:5" x14ac:dyDescent="0.3">
      <c r="B784" s="10">
        <v>20148</v>
      </c>
      <c r="C784" s="9">
        <v>4.7</v>
      </c>
      <c r="D784" s="9">
        <v>-0.74</v>
      </c>
      <c r="E784" s="9">
        <v>3.96</v>
      </c>
    </row>
    <row r="785" spans="2:5" x14ac:dyDescent="0.3">
      <c r="B785" s="10">
        <v>20120</v>
      </c>
      <c r="C785" s="9">
        <v>4.9000000000000004</v>
      </c>
      <c r="D785" s="9">
        <v>-0.74</v>
      </c>
      <c r="E785" s="9">
        <v>4.16</v>
      </c>
    </row>
    <row r="786" spans="2:5" x14ac:dyDescent="0.3">
      <c r="B786" s="10">
        <v>20089</v>
      </c>
      <c r="C786" s="9">
        <v>5</v>
      </c>
      <c r="D786" s="9">
        <v>-0.74</v>
      </c>
      <c r="E786" s="9">
        <v>4.26</v>
      </c>
    </row>
    <row r="787" spans="2:5" x14ac:dyDescent="0.3">
      <c r="B787" s="10">
        <v>20058</v>
      </c>
      <c r="C787" s="9">
        <v>5.3</v>
      </c>
      <c r="D787" s="9">
        <v>-0.37</v>
      </c>
      <c r="E787" s="9">
        <v>4.93</v>
      </c>
    </row>
    <row r="788" spans="2:5" x14ac:dyDescent="0.3">
      <c r="B788" s="10">
        <v>20028</v>
      </c>
      <c r="C788" s="9">
        <v>5.7</v>
      </c>
      <c r="D788" s="9">
        <v>-0.74</v>
      </c>
      <c r="E788" s="9">
        <v>4.96</v>
      </c>
    </row>
    <row r="789" spans="2:5" x14ac:dyDescent="0.3">
      <c r="B789" s="10">
        <v>19997</v>
      </c>
      <c r="C789" s="9">
        <v>6.1</v>
      </c>
      <c r="D789" s="9">
        <v>-0.37</v>
      </c>
      <c r="E789" s="9">
        <v>5.73</v>
      </c>
    </row>
    <row r="790" spans="2:5" x14ac:dyDescent="0.3">
      <c r="B790" s="10">
        <v>19967</v>
      </c>
      <c r="C790" s="9">
        <v>6</v>
      </c>
      <c r="D790" s="9">
        <v>0</v>
      </c>
      <c r="E790" s="9">
        <v>6</v>
      </c>
    </row>
    <row r="791" spans="2:5" x14ac:dyDescent="0.3">
      <c r="B791" s="10">
        <v>19936</v>
      </c>
      <c r="C791" s="9">
        <v>5.8</v>
      </c>
      <c r="D791" s="9">
        <v>0.37</v>
      </c>
      <c r="E791" s="9">
        <v>6.17</v>
      </c>
    </row>
    <row r="792" spans="2:5" x14ac:dyDescent="0.3">
      <c r="B792" s="10">
        <v>19905</v>
      </c>
      <c r="C792" s="9">
        <v>5.6</v>
      </c>
      <c r="D792" s="9">
        <v>0.37</v>
      </c>
      <c r="E792" s="9">
        <v>5.97</v>
      </c>
    </row>
    <row r="793" spans="2:5" x14ac:dyDescent="0.3">
      <c r="B793" s="10">
        <v>19875</v>
      </c>
      <c r="C793" s="9">
        <v>5.9</v>
      </c>
      <c r="D793" s="9">
        <v>0.75</v>
      </c>
      <c r="E793" s="9">
        <v>6.65</v>
      </c>
    </row>
    <row r="794" spans="2:5" x14ac:dyDescent="0.3">
      <c r="B794" s="10">
        <v>19844</v>
      </c>
      <c r="C794" s="9">
        <v>5.9</v>
      </c>
      <c r="D794" s="9">
        <v>0.75</v>
      </c>
      <c r="E794" s="9">
        <v>6.65</v>
      </c>
    </row>
    <row r="795" spans="2:5" x14ac:dyDescent="0.3">
      <c r="B795" s="10">
        <v>19814</v>
      </c>
      <c r="C795" s="9">
        <v>5.7</v>
      </c>
      <c r="D795" s="9">
        <v>1.1299999999999999</v>
      </c>
      <c r="E795" s="9">
        <v>6.83</v>
      </c>
    </row>
    <row r="796" spans="2:5" x14ac:dyDescent="0.3">
      <c r="B796" s="10">
        <v>19783</v>
      </c>
      <c r="C796" s="9">
        <v>5.2</v>
      </c>
      <c r="D796" s="9">
        <v>1.51</v>
      </c>
      <c r="E796" s="9">
        <v>6.71</v>
      </c>
    </row>
    <row r="797" spans="2:5" x14ac:dyDescent="0.3">
      <c r="B797" s="10">
        <v>19755</v>
      </c>
      <c r="C797" s="9">
        <v>4.9000000000000004</v>
      </c>
      <c r="D797" s="9">
        <v>1.1299999999999999</v>
      </c>
      <c r="E797" s="9">
        <v>6.03</v>
      </c>
    </row>
    <row r="798" spans="2:5" x14ac:dyDescent="0.3">
      <c r="B798" s="10">
        <v>19724</v>
      </c>
      <c r="C798" s="9">
        <v>4.5</v>
      </c>
      <c r="D798" s="9">
        <v>0.75</v>
      </c>
      <c r="E798" s="9">
        <v>5.25</v>
      </c>
    </row>
    <row r="799" spans="2:5" x14ac:dyDescent="0.3">
      <c r="B799" s="10">
        <v>19693</v>
      </c>
      <c r="C799" s="9">
        <v>3.5</v>
      </c>
      <c r="D799" s="9">
        <v>0.75</v>
      </c>
      <c r="E799" s="9">
        <v>4.25</v>
      </c>
    </row>
    <row r="800" spans="2:5" x14ac:dyDescent="0.3">
      <c r="B800" s="10">
        <v>19663</v>
      </c>
      <c r="C800" s="9">
        <v>3.1</v>
      </c>
      <c r="D800" s="9">
        <v>1.1200000000000001</v>
      </c>
      <c r="E800" s="9">
        <v>4.22</v>
      </c>
    </row>
    <row r="801" spans="2:5" x14ac:dyDescent="0.3">
      <c r="B801" s="10">
        <v>19632</v>
      </c>
      <c r="C801" s="9">
        <v>2.9</v>
      </c>
      <c r="D801" s="9">
        <v>0.75</v>
      </c>
      <c r="E801" s="9">
        <v>3.65</v>
      </c>
    </row>
    <row r="802" spans="2:5" x14ac:dyDescent="0.3">
      <c r="B802" s="10">
        <v>19602</v>
      </c>
      <c r="C802" s="9">
        <v>2.7</v>
      </c>
      <c r="D802" s="9">
        <v>0.75</v>
      </c>
      <c r="E802" s="9">
        <v>3.45</v>
      </c>
    </row>
    <row r="803" spans="2:5" x14ac:dyDescent="0.3">
      <c r="B803" s="10">
        <v>19571</v>
      </c>
      <c r="C803" s="9">
        <v>2.6</v>
      </c>
      <c r="D803" s="9">
        <v>0.37</v>
      </c>
      <c r="E803" s="9">
        <v>2.97</v>
      </c>
    </row>
    <row r="804" spans="2:5" x14ac:dyDescent="0.3">
      <c r="B804" s="10">
        <v>19540</v>
      </c>
      <c r="C804" s="9">
        <v>2.5</v>
      </c>
      <c r="D804" s="9">
        <v>1.1299999999999999</v>
      </c>
      <c r="E804" s="9">
        <v>3.63</v>
      </c>
    </row>
    <row r="805" spans="2:5" x14ac:dyDescent="0.3">
      <c r="B805" s="10">
        <v>19510</v>
      </c>
      <c r="C805" s="9">
        <v>2.5</v>
      </c>
      <c r="D805" s="9">
        <v>1.1399999999999999</v>
      </c>
      <c r="E805" s="9">
        <v>3.64</v>
      </c>
    </row>
    <row r="806" spans="2:5" x14ac:dyDescent="0.3">
      <c r="B806" s="10">
        <v>19479</v>
      </c>
      <c r="C806" s="9">
        <v>2.7</v>
      </c>
      <c r="D806" s="9">
        <v>0.76</v>
      </c>
      <c r="E806" s="9">
        <v>3.46</v>
      </c>
    </row>
    <row r="807" spans="2:5" x14ac:dyDescent="0.3">
      <c r="B807" s="10">
        <v>19449</v>
      </c>
      <c r="C807" s="9">
        <v>2.6</v>
      </c>
      <c r="D807" s="9">
        <v>1.1399999999999999</v>
      </c>
      <c r="E807" s="9">
        <v>3.74</v>
      </c>
    </row>
    <row r="808" spans="2:5" x14ac:dyDescent="0.3">
      <c r="B808" s="10">
        <v>19418</v>
      </c>
      <c r="C808" s="9">
        <v>2.6</v>
      </c>
      <c r="D808" s="9">
        <v>0.76</v>
      </c>
      <c r="E808" s="9">
        <v>3.36</v>
      </c>
    </row>
    <row r="809" spans="2:5" x14ac:dyDescent="0.3">
      <c r="B809" s="10">
        <v>19390</v>
      </c>
      <c r="C809" s="9">
        <v>2.9</v>
      </c>
      <c r="D809" s="9">
        <v>0.38</v>
      </c>
      <c r="E809" s="9">
        <v>3.28</v>
      </c>
    </row>
    <row r="810" spans="2:5" x14ac:dyDescent="0.3">
      <c r="B810" s="10">
        <v>19359</v>
      </c>
      <c r="C810" s="9">
        <v>2.7</v>
      </c>
      <c r="D810" s="9">
        <v>0.75</v>
      </c>
      <c r="E810" s="9">
        <v>3.45</v>
      </c>
    </row>
    <row r="811" spans="2:5" x14ac:dyDescent="0.3">
      <c r="B811" s="10">
        <v>19328</v>
      </c>
      <c r="C811" s="9">
        <v>2.8</v>
      </c>
      <c r="D811" s="9">
        <v>1.1399999999999999</v>
      </c>
      <c r="E811" s="9">
        <v>3.94</v>
      </c>
    </row>
    <row r="812" spans="2:5" x14ac:dyDescent="0.3">
      <c r="B812" s="10">
        <v>19298</v>
      </c>
      <c r="C812" s="9">
        <v>3</v>
      </c>
      <c r="D812" s="9">
        <v>1.91</v>
      </c>
      <c r="E812" s="9">
        <v>4.91</v>
      </c>
    </row>
    <row r="813" spans="2:5" x14ac:dyDescent="0.3">
      <c r="B813" s="10">
        <v>19267</v>
      </c>
      <c r="C813" s="9">
        <v>3.1</v>
      </c>
      <c r="D813" s="9">
        <v>2.2999999999999998</v>
      </c>
      <c r="E813" s="9">
        <v>5.4</v>
      </c>
    </row>
    <row r="814" spans="2:5" x14ac:dyDescent="0.3">
      <c r="B814" s="10">
        <v>19237</v>
      </c>
      <c r="C814" s="9">
        <v>3.4</v>
      </c>
      <c r="D814" s="9">
        <v>3.09</v>
      </c>
      <c r="E814" s="9">
        <v>6.49</v>
      </c>
    </row>
    <row r="815" spans="2:5" x14ac:dyDescent="0.3">
      <c r="B815" s="10">
        <v>19206</v>
      </c>
      <c r="C815" s="9">
        <v>3.2</v>
      </c>
      <c r="D815" s="9">
        <v>3.09</v>
      </c>
      <c r="E815" s="9">
        <v>6.29</v>
      </c>
    </row>
    <row r="816" spans="2:5" x14ac:dyDescent="0.3">
      <c r="B816" s="10">
        <v>19175</v>
      </c>
      <c r="C816" s="9">
        <v>3</v>
      </c>
      <c r="D816" s="9">
        <v>2.3199999999999998</v>
      </c>
      <c r="E816" s="9">
        <v>5.32</v>
      </c>
    </row>
    <row r="817" spans="2:5" x14ac:dyDescent="0.3">
      <c r="B817" s="10">
        <v>19145</v>
      </c>
      <c r="C817" s="9">
        <v>3</v>
      </c>
      <c r="D817" s="9">
        <v>1.93</v>
      </c>
      <c r="E817" s="9">
        <v>4.93</v>
      </c>
    </row>
    <row r="818" spans="2:5" x14ac:dyDescent="0.3">
      <c r="B818" s="10">
        <v>19114</v>
      </c>
      <c r="C818" s="9">
        <v>2.9</v>
      </c>
      <c r="D818" s="9">
        <v>2.33</v>
      </c>
      <c r="E818" s="9">
        <v>5.23</v>
      </c>
    </row>
    <row r="819" spans="2:5" x14ac:dyDescent="0.3">
      <c r="B819" s="10">
        <v>19084</v>
      </c>
      <c r="C819" s="9">
        <v>2.9</v>
      </c>
      <c r="D819" s="9">
        <v>1.94</v>
      </c>
      <c r="E819" s="9">
        <v>4.84</v>
      </c>
    </row>
    <row r="820" spans="2:5" x14ac:dyDescent="0.3">
      <c r="B820" s="10">
        <v>19053</v>
      </c>
      <c r="C820" s="9">
        <v>3.1</v>
      </c>
      <c r="D820" s="9">
        <v>2.33</v>
      </c>
      <c r="E820" s="9">
        <v>5.43</v>
      </c>
    </row>
    <row r="821" spans="2:5" x14ac:dyDescent="0.3">
      <c r="B821" s="10">
        <v>19024</v>
      </c>
      <c r="C821" s="9">
        <v>3.2</v>
      </c>
      <c r="D821" s="9">
        <v>4.33</v>
      </c>
      <c r="E821" s="9">
        <v>7.53</v>
      </c>
    </row>
    <row r="822" spans="2:5" x14ac:dyDescent="0.3">
      <c r="B822" s="10">
        <v>18993</v>
      </c>
      <c r="C822" s="9">
        <v>3.1</v>
      </c>
      <c r="D822" s="9">
        <v>6</v>
      </c>
      <c r="E822" s="9">
        <v>9.1</v>
      </c>
    </row>
    <row r="823" spans="2:5" x14ac:dyDescent="0.3">
      <c r="B823" s="10">
        <v>18962</v>
      </c>
      <c r="C823" s="9">
        <v>3.5</v>
      </c>
      <c r="D823" s="9">
        <v>6.88</v>
      </c>
      <c r="E823" s="9">
        <v>10.38</v>
      </c>
    </row>
    <row r="824" spans="2:5" x14ac:dyDescent="0.3">
      <c r="B824" s="10">
        <v>18932</v>
      </c>
      <c r="C824" s="9">
        <v>3.5</v>
      </c>
      <c r="D824" s="9">
        <v>6.5</v>
      </c>
      <c r="E824" s="9">
        <v>10</v>
      </c>
    </row>
    <row r="825" spans="2:5" x14ac:dyDescent="0.3">
      <c r="B825" s="10">
        <v>18901</v>
      </c>
      <c r="C825" s="9">
        <v>3.3</v>
      </c>
      <c r="D825" s="9">
        <v>6.97</v>
      </c>
      <c r="E825" s="9">
        <v>10.27</v>
      </c>
    </row>
    <row r="826" spans="2:5" x14ac:dyDescent="0.3">
      <c r="B826" s="10">
        <v>18871</v>
      </c>
      <c r="C826" s="9">
        <v>3.1</v>
      </c>
      <c r="D826" s="9">
        <v>6.58</v>
      </c>
      <c r="E826" s="9">
        <v>9.68</v>
      </c>
    </row>
    <row r="827" spans="2:5" x14ac:dyDescent="0.3">
      <c r="B827" s="10">
        <v>18840</v>
      </c>
      <c r="C827" s="9">
        <v>3.1</v>
      </c>
      <c r="D827" s="9">
        <v>7.47</v>
      </c>
      <c r="E827" s="9">
        <v>10.57</v>
      </c>
    </row>
    <row r="828" spans="2:5" x14ac:dyDescent="0.3">
      <c r="B828" s="10">
        <v>18809</v>
      </c>
      <c r="C828" s="9">
        <v>3.2</v>
      </c>
      <c r="D828" s="9">
        <v>8.82</v>
      </c>
      <c r="E828" s="9">
        <v>12.02</v>
      </c>
    </row>
    <row r="829" spans="2:5" x14ac:dyDescent="0.3">
      <c r="B829" s="10">
        <v>18779</v>
      </c>
      <c r="C829" s="9">
        <v>3</v>
      </c>
      <c r="D829" s="9">
        <v>9.2799999999999994</v>
      </c>
      <c r="E829" s="9">
        <v>12.28</v>
      </c>
    </row>
    <row r="830" spans="2:5" x14ac:dyDescent="0.3">
      <c r="B830" s="10">
        <v>18748</v>
      </c>
      <c r="C830" s="9">
        <v>3.1</v>
      </c>
      <c r="D830" s="9">
        <v>9.32</v>
      </c>
      <c r="E830" s="9">
        <v>12.42</v>
      </c>
    </row>
    <row r="831" spans="2:5" x14ac:dyDescent="0.3">
      <c r="B831" s="10">
        <v>18718</v>
      </c>
      <c r="C831" s="9">
        <v>3.4</v>
      </c>
      <c r="D831" s="9">
        <v>9.32</v>
      </c>
      <c r="E831" s="9">
        <v>12.72</v>
      </c>
    </row>
    <row r="832" spans="2:5" x14ac:dyDescent="0.3">
      <c r="B832" s="10">
        <v>18687</v>
      </c>
      <c r="C832" s="9">
        <v>3.4</v>
      </c>
      <c r="D832" s="9">
        <v>9.36</v>
      </c>
      <c r="E832" s="9">
        <v>12.76</v>
      </c>
    </row>
    <row r="833" spans="2:5" x14ac:dyDescent="0.3">
      <c r="B833" s="10">
        <v>18659</v>
      </c>
      <c r="C833" s="9">
        <v>3.7</v>
      </c>
      <c r="D833" s="9">
        <v>8.09</v>
      </c>
      <c r="E833" s="9">
        <v>11.79</v>
      </c>
    </row>
    <row r="834" spans="2:5" x14ac:dyDescent="0.3">
      <c r="B834" s="10">
        <v>18628</v>
      </c>
      <c r="C834" s="9">
        <v>4.3</v>
      </c>
      <c r="D834" s="9">
        <v>5.93</v>
      </c>
      <c r="E834" s="9">
        <v>10.23</v>
      </c>
    </row>
    <row r="835" spans="2:5" x14ac:dyDescent="0.3">
      <c r="B835" s="10">
        <v>18597</v>
      </c>
      <c r="C835" s="9">
        <v>4.2</v>
      </c>
      <c r="D835" s="9">
        <v>3.78</v>
      </c>
      <c r="E835" s="9">
        <v>7.98</v>
      </c>
    </row>
    <row r="836" spans="2:5" x14ac:dyDescent="0.3">
      <c r="B836" s="10">
        <v>18567</v>
      </c>
      <c r="C836" s="9">
        <v>4.2</v>
      </c>
      <c r="D836" s="9">
        <v>3.8</v>
      </c>
      <c r="E836" s="9">
        <v>8</v>
      </c>
    </row>
    <row r="837" spans="2:5" x14ac:dyDescent="0.3">
      <c r="B837" s="10">
        <v>18536</v>
      </c>
      <c r="C837" s="9">
        <v>4.4000000000000004</v>
      </c>
      <c r="D837" s="9">
        <v>2.09</v>
      </c>
      <c r="E837" s="9">
        <v>6.49</v>
      </c>
    </row>
    <row r="838" spans="2:5" x14ac:dyDescent="0.3">
      <c r="B838" s="10">
        <v>18506</v>
      </c>
      <c r="C838" s="9">
        <v>4.5</v>
      </c>
      <c r="D838" s="9">
        <v>2.1</v>
      </c>
      <c r="E838" s="9">
        <v>6.6</v>
      </c>
    </row>
    <row r="839" spans="2:5" x14ac:dyDescent="0.3">
      <c r="B839" s="10">
        <v>18475</v>
      </c>
      <c r="C839" s="9">
        <v>5</v>
      </c>
      <c r="D839" s="9">
        <v>1.69</v>
      </c>
      <c r="E839" s="9">
        <v>6.69</v>
      </c>
    </row>
    <row r="840" spans="2:5" x14ac:dyDescent="0.3">
      <c r="B840" s="10">
        <v>18444</v>
      </c>
      <c r="C840" s="9">
        <v>5.4</v>
      </c>
      <c r="D840" s="9">
        <v>-0.42</v>
      </c>
      <c r="E840" s="9">
        <v>4.9800000000000004</v>
      </c>
    </row>
    <row r="841" spans="2:5" x14ac:dyDescent="0.3">
      <c r="B841" s="10">
        <v>18414</v>
      </c>
      <c r="C841" s="9">
        <v>5.5</v>
      </c>
      <c r="D841" s="9">
        <v>-0.42</v>
      </c>
      <c r="E841" s="9">
        <v>5.08</v>
      </c>
    </row>
    <row r="842" spans="2:5" x14ac:dyDescent="0.3">
      <c r="B842" s="10">
        <v>18383</v>
      </c>
      <c r="C842" s="9">
        <v>5.8</v>
      </c>
      <c r="D842" s="9">
        <v>-1.26</v>
      </c>
      <c r="E842" s="9">
        <v>4.54</v>
      </c>
    </row>
    <row r="843" spans="2:5" x14ac:dyDescent="0.3">
      <c r="B843" s="10">
        <v>18353</v>
      </c>
      <c r="C843" s="9">
        <v>6.3</v>
      </c>
      <c r="D843" s="9">
        <v>-0.84</v>
      </c>
      <c r="E843" s="9">
        <v>5.46</v>
      </c>
    </row>
    <row r="844" spans="2:5" x14ac:dyDescent="0.3">
      <c r="B844" s="10">
        <v>18322</v>
      </c>
      <c r="C844" s="9">
        <v>6.4</v>
      </c>
      <c r="D844" s="9">
        <v>-1.26</v>
      </c>
      <c r="E844" s="9">
        <v>5.14</v>
      </c>
    </row>
    <row r="845" spans="2:5" x14ac:dyDescent="0.3">
      <c r="B845" s="10">
        <v>18294</v>
      </c>
      <c r="C845" s="9">
        <v>6.5</v>
      </c>
      <c r="D845" s="9">
        <v>-2.08</v>
      </c>
      <c r="E845" s="9">
        <v>4.42</v>
      </c>
    </row>
    <row r="846" spans="2:5" x14ac:dyDescent="0.3">
      <c r="B846" s="10">
        <v>18263</v>
      </c>
      <c r="C846" s="9">
        <v>6.6</v>
      </c>
      <c r="D846" s="9">
        <v>-2.0699999999999998</v>
      </c>
      <c r="E846" s="9">
        <v>4.53</v>
      </c>
    </row>
    <row r="847" spans="2:5" x14ac:dyDescent="0.3">
      <c r="B847" s="10">
        <v>18232</v>
      </c>
      <c r="C847" s="9">
        <v>6.4</v>
      </c>
      <c r="D847" s="9">
        <v>-1.65</v>
      </c>
      <c r="E847" s="9">
        <v>4.75</v>
      </c>
    </row>
    <row r="848" spans="2:5" x14ac:dyDescent="0.3">
      <c r="B848" s="10">
        <v>18202</v>
      </c>
      <c r="C848" s="9">
        <v>7.9</v>
      </c>
      <c r="D848" s="9">
        <v>-2.87</v>
      </c>
      <c r="E848" s="9">
        <v>5.03</v>
      </c>
    </row>
    <row r="849" spans="2:5" x14ac:dyDescent="0.3">
      <c r="B849" s="10">
        <v>18171</v>
      </c>
      <c r="C849" s="9">
        <v>6.6</v>
      </c>
      <c r="D849" s="9">
        <v>-2.4500000000000002</v>
      </c>
      <c r="E849" s="9">
        <v>4.1500000000000004</v>
      </c>
    </row>
    <row r="850" spans="2:5" x14ac:dyDescent="0.3">
      <c r="B850" s="10">
        <v>18141</v>
      </c>
      <c r="C850" s="9">
        <v>6.8</v>
      </c>
      <c r="D850" s="9">
        <v>-2.86</v>
      </c>
      <c r="E850" s="9">
        <v>3.94</v>
      </c>
    </row>
    <row r="851" spans="2:5" x14ac:dyDescent="0.3">
      <c r="B851" s="10">
        <v>18110</v>
      </c>
      <c r="C851" s="9">
        <v>6.7</v>
      </c>
      <c r="D851" s="9">
        <v>-2.87</v>
      </c>
      <c r="E851" s="9">
        <v>3.83</v>
      </c>
    </row>
    <row r="852" spans="2:5" x14ac:dyDescent="0.3">
      <c r="B852" s="10">
        <v>18079</v>
      </c>
      <c r="C852" s="9">
        <v>6.2</v>
      </c>
      <c r="D852" s="9">
        <v>-0.83</v>
      </c>
      <c r="E852" s="9">
        <v>5.37</v>
      </c>
    </row>
    <row r="853" spans="2:5" x14ac:dyDescent="0.3">
      <c r="B853" s="10">
        <v>18049</v>
      </c>
      <c r="C853" s="9">
        <v>6.1</v>
      </c>
      <c r="D853" s="9">
        <v>-0.42</v>
      </c>
      <c r="E853" s="9">
        <v>5.68</v>
      </c>
    </row>
    <row r="854" spans="2:5" x14ac:dyDescent="0.3">
      <c r="B854" s="10">
        <v>18018</v>
      </c>
      <c r="C854" s="9">
        <v>5.3</v>
      </c>
      <c r="D854" s="9">
        <v>0.42</v>
      </c>
      <c r="E854" s="9">
        <v>5.72</v>
      </c>
    </row>
    <row r="855" spans="2:5" x14ac:dyDescent="0.3">
      <c r="B855" s="10">
        <v>17988</v>
      </c>
      <c r="C855" s="9">
        <v>5</v>
      </c>
      <c r="D855" s="9">
        <v>1.71</v>
      </c>
      <c r="E855" s="9">
        <v>6.71</v>
      </c>
    </row>
    <row r="856" spans="2:5" x14ac:dyDescent="0.3">
      <c r="B856" s="10">
        <v>17957</v>
      </c>
      <c r="C856" s="9">
        <v>4.7</v>
      </c>
      <c r="D856" s="9">
        <v>1.28</v>
      </c>
      <c r="E856" s="9">
        <v>5.98</v>
      </c>
    </row>
    <row r="857" spans="2:5" x14ac:dyDescent="0.3">
      <c r="B857" s="10">
        <v>17929</v>
      </c>
      <c r="C857" s="9">
        <v>4.3</v>
      </c>
      <c r="D857" s="9">
        <v>1.27</v>
      </c>
      <c r="E857" s="9">
        <v>5.57</v>
      </c>
    </row>
    <row r="858" spans="2:5" x14ac:dyDescent="0.3">
      <c r="B858" s="10">
        <v>17898</v>
      </c>
      <c r="C858" s="9">
        <v>4</v>
      </c>
      <c r="D858" s="9">
        <v>2.99</v>
      </c>
      <c r="E858" s="9">
        <v>6.99</v>
      </c>
    </row>
    <row r="859" spans="2:5" x14ac:dyDescent="0.3">
      <c r="B859" s="10">
        <v>17867</v>
      </c>
      <c r="C859" s="9">
        <v>3.8</v>
      </c>
      <c r="D859" s="9">
        <v>4.76</v>
      </c>
      <c r="E859" s="9">
        <v>8.56</v>
      </c>
    </row>
    <row r="860" spans="2:5" x14ac:dyDescent="0.3">
      <c r="B860" s="10">
        <v>17837</v>
      </c>
      <c r="C860" s="9">
        <v>3.7</v>
      </c>
      <c r="D860" s="9">
        <v>6.09</v>
      </c>
      <c r="E860" s="9">
        <v>9.7899999999999991</v>
      </c>
    </row>
    <row r="861" spans="2:5" x14ac:dyDescent="0.3">
      <c r="B861" s="10">
        <v>17806</v>
      </c>
      <c r="C861" s="9">
        <v>3.8</v>
      </c>
      <c r="D861" s="9">
        <v>6.52</v>
      </c>
      <c r="E861" s="9">
        <v>10.32</v>
      </c>
    </row>
    <row r="862" spans="2:5" x14ac:dyDescent="0.3">
      <c r="B862" s="10">
        <v>17776</v>
      </c>
      <c r="C862" s="9">
        <v>3.9</v>
      </c>
      <c r="D862" s="9">
        <v>8.89</v>
      </c>
      <c r="E862" s="9">
        <v>12.79</v>
      </c>
    </row>
    <row r="863" spans="2:5" x14ac:dyDescent="0.3">
      <c r="B863" s="10">
        <v>17745</v>
      </c>
      <c r="C863" s="9">
        <v>3.6</v>
      </c>
      <c r="D863" s="9">
        <v>9.91</v>
      </c>
      <c r="E863" s="9">
        <v>13.51</v>
      </c>
    </row>
    <row r="864" spans="2:5" x14ac:dyDescent="0.3">
      <c r="B864" s="10">
        <v>17714</v>
      </c>
      <c r="C864" s="9">
        <v>3.6</v>
      </c>
      <c r="D864" s="9">
        <v>9.5500000000000007</v>
      </c>
      <c r="E864" s="9">
        <v>13.15</v>
      </c>
    </row>
    <row r="865" spans="2:5" x14ac:dyDescent="0.3">
      <c r="B865" s="10">
        <v>17684</v>
      </c>
      <c r="C865" s="9">
        <v>3.5</v>
      </c>
      <c r="D865" s="9">
        <v>9.1300000000000008</v>
      </c>
      <c r="E865" s="9">
        <v>12.63</v>
      </c>
    </row>
    <row r="866" spans="2:5" x14ac:dyDescent="0.3">
      <c r="B866" s="10">
        <v>17653</v>
      </c>
      <c r="C866" s="9">
        <v>3.9</v>
      </c>
      <c r="D866" s="9">
        <v>8.68</v>
      </c>
      <c r="E866" s="9">
        <v>12.58</v>
      </c>
    </row>
    <row r="867" spans="2:5" x14ac:dyDescent="0.3">
      <c r="B867" s="10">
        <v>17623</v>
      </c>
      <c r="C867" s="9">
        <v>4</v>
      </c>
      <c r="D867" s="9">
        <v>6.85</v>
      </c>
      <c r="E867" s="9">
        <v>10.85</v>
      </c>
    </row>
    <row r="868" spans="2:5" x14ac:dyDescent="0.3">
      <c r="B868" s="10">
        <v>17592</v>
      </c>
      <c r="C868" s="9">
        <v>3.8</v>
      </c>
      <c r="D868" s="9">
        <v>9.3000000000000007</v>
      </c>
      <c r="E868" s="9">
        <v>13.1</v>
      </c>
    </row>
    <row r="869" spans="2:5" x14ac:dyDescent="0.3">
      <c r="B869" s="10">
        <v>17563</v>
      </c>
      <c r="C869" s="9">
        <v>3.4</v>
      </c>
      <c r="D869" s="9">
        <v>10.23</v>
      </c>
      <c r="E869" s="9">
        <v>13.63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48D8B-03E3-F642-8B62-137F039F874C}">
  <sheetPr codeName="Sheet5">
    <tabColor rgb="FFFF0000"/>
  </sheetPr>
  <dimension ref="B2:H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8" x14ac:dyDescent="0.3">
      <c r="B2" s="9" t="s">
        <v>10</v>
      </c>
      <c r="C2" s="9" t="s">
        <v>11</v>
      </c>
      <c r="D2" s="9" t="s">
        <v>12</v>
      </c>
      <c r="E2" s="9" t="s">
        <v>13</v>
      </c>
    </row>
    <row r="3" spans="2:8" x14ac:dyDescent="0.3">
      <c r="B3" s="10">
        <v>43982</v>
      </c>
      <c r="C3" s="9">
        <v>13.3</v>
      </c>
      <c r="D3" s="9">
        <v>0.12</v>
      </c>
      <c r="E3" s="9">
        <v>13.42</v>
      </c>
      <c r="H3" s="1" t="s">
        <v>24</v>
      </c>
    </row>
    <row r="4" spans="2:8" x14ac:dyDescent="0.3">
      <c r="B4" s="10">
        <v>43951</v>
      </c>
      <c r="C4" s="9">
        <v>14.7</v>
      </c>
      <c r="D4" s="9">
        <v>0.33</v>
      </c>
      <c r="E4" s="9">
        <v>15.03</v>
      </c>
      <c r="H4" s="1" t="s">
        <v>22</v>
      </c>
    </row>
    <row r="5" spans="2:8" x14ac:dyDescent="0.3">
      <c r="B5" s="10">
        <v>43921</v>
      </c>
      <c r="C5" s="9">
        <v>4.4000000000000004</v>
      </c>
      <c r="D5" s="9">
        <v>1.54</v>
      </c>
      <c r="E5" s="9">
        <v>5.94</v>
      </c>
      <c r="H5" s="1" t="s">
        <v>25</v>
      </c>
    </row>
    <row r="6" spans="2:8" x14ac:dyDescent="0.3">
      <c r="B6" s="10">
        <v>43890</v>
      </c>
      <c r="C6" s="9">
        <v>3.5</v>
      </c>
      <c r="D6" s="9">
        <v>2.33</v>
      </c>
      <c r="E6" s="9">
        <v>5.83</v>
      </c>
      <c r="H6" s="1" t="s">
        <v>27</v>
      </c>
    </row>
    <row r="7" spans="2:8" x14ac:dyDescent="0.3">
      <c r="B7" s="10">
        <v>43861</v>
      </c>
      <c r="C7" s="9">
        <v>3.6</v>
      </c>
      <c r="D7" s="9">
        <v>2.4900000000000002</v>
      </c>
      <c r="E7" s="9">
        <v>6.09</v>
      </c>
      <c r="H7" s="1" t="s">
        <v>26</v>
      </c>
    </row>
    <row r="8" spans="2:8" x14ac:dyDescent="0.3">
      <c r="B8" s="10">
        <v>43830</v>
      </c>
      <c r="C8" s="9">
        <v>3.5</v>
      </c>
      <c r="D8" s="9">
        <v>2.29</v>
      </c>
      <c r="E8" s="9">
        <v>5.79</v>
      </c>
      <c r="H8" s="1" t="s">
        <v>28</v>
      </c>
    </row>
    <row r="9" spans="2:8" x14ac:dyDescent="0.3">
      <c r="B9" s="10">
        <v>43799</v>
      </c>
      <c r="C9" s="9">
        <v>3.5</v>
      </c>
      <c r="D9" s="9">
        <v>2.0499999999999998</v>
      </c>
      <c r="E9" s="9">
        <v>5.55</v>
      </c>
    </row>
    <row r="10" spans="2:8" x14ac:dyDescent="0.3">
      <c r="B10" s="10">
        <v>43769</v>
      </c>
      <c r="C10" s="9">
        <v>3.6</v>
      </c>
      <c r="D10" s="9">
        <v>1.76</v>
      </c>
      <c r="E10" s="9">
        <v>5.36</v>
      </c>
    </row>
    <row r="11" spans="2:8" x14ac:dyDescent="0.3">
      <c r="B11" s="10">
        <v>43738</v>
      </c>
      <c r="C11" s="9">
        <v>3.5</v>
      </c>
      <c r="D11" s="9">
        <v>1.71</v>
      </c>
      <c r="E11" s="9">
        <v>5.21</v>
      </c>
    </row>
    <row r="12" spans="2:8" x14ac:dyDescent="0.3">
      <c r="B12" s="10">
        <v>43708</v>
      </c>
      <c r="C12" s="9">
        <v>3.7</v>
      </c>
      <c r="D12" s="9">
        <v>1.75</v>
      </c>
      <c r="E12" s="9">
        <v>5.45</v>
      </c>
    </row>
    <row r="13" spans="2:8" x14ac:dyDescent="0.3">
      <c r="B13" s="10">
        <v>43616</v>
      </c>
      <c r="C13" s="9">
        <v>3.6</v>
      </c>
      <c r="D13" s="9">
        <v>1.79</v>
      </c>
      <c r="E13" s="9">
        <v>5.39</v>
      </c>
    </row>
    <row r="14" spans="2:8" x14ac:dyDescent="0.3">
      <c r="B14" s="10">
        <v>43585</v>
      </c>
      <c r="C14" s="9">
        <v>3.6</v>
      </c>
      <c r="D14" s="9">
        <v>2</v>
      </c>
      <c r="E14" s="9">
        <v>5.6</v>
      </c>
    </row>
    <row r="15" spans="2:8" x14ac:dyDescent="0.3">
      <c r="B15" s="10">
        <v>43555</v>
      </c>
      <c r="C15" s="9">
        <v>3.8</v>
      </c>
      <c r="D15" s="9">
        <v>1.86</v>
      </c>
      <c r="E15" s="9">
        <v>5.66</v>
      </c>
    </row>
    <row r="16" spans="2:8" x14ac:dyDescent="0.3">
      <c r="B16" s="10">
        <v>43524</v>
      </c>
      <c r="C16" s="9">
        <v>3.8</v>
      </c>
      <c r="D16" s="9">
        <v>1.52</v>
      </c>
      <c r="E16" s="9">
        <v>5.32</v>
      </c>
    </row>
    <row r="17" spans="2:5" x14ac:dyDescent="0.3">
      <c r="B17" s="10">
        <v>43496</v>
      </c>
      <c r="C17" s="9">
        <v>4</v>
      </c>
      <c r="D17" s="9">
        <v>1.55</v>
      </c>
      <c r="E17" s="9">
        <v>5.55</v>
      </c>
    </row>
    <row r="18" spans="2:5" x14ac:dyDescent="0.3">
      <c r="B18" s="10">
        <v>43465</v>
      </c>
      <c r="C18" s="9">
        <v>3.9</v>
      </c>
      <c r="D18" s="9">
        <v>1.91</v>
      </c>
      <c r="E18" s="9">
        <v>5.81</v>
      </c>
    </row>
    <row r="19" spans="2:5" x14ac:dyDescent="0.3">
      <c r="B19" s="10">
        <v>43434</v>
      </c>
      <c r="C19" s="9">
        <v>3.7</v>
      </c>
      <c r="D19" s="9">
        <v>2.1800000000000002</v>
      </c>
      <c r="E19" s="9">
        <v>5.88</v>
      </c>
    </row>
    <row r="20" spans="2:5" x14ac:dyDescent="0.3">
      <c r="B20" s="10">
        <v>43404</v>
      </c>
      <c r="C20" s="9">
        <v>3.7</v>
      </c>
      <c r="D20" s="9">
        <v>2.52</v>
      </c>
      <c r="E20" s="9">
        <v>6.22</v>
      </c>
    </row>
    <row r="21" spans="2:5" x14ac:dyDescent="0.3">
      <c r="B21" s="10">
        <v>43373</v>
      </c>
      <c r="C21" s="9">
        <v>3.7</v>
      </c>
      <c r="D21" s="9">
        <v>2.2799999999999998</v>
      </c>
      <c r="E21" s="9">
        <v>5.98</v>
      </c>
    </row>
    <row r="22" spans="2:5" x14ac:dyDescent="0.3">
      <c r="B22" s="10">
        <v>43343</v>
      </c>
      <c r="C22" s="9">
        <v>3.9</v>
      </c>
      <c r="D22" s="9">
        <v>2.7</v>
      </c>
      <c r="E22" s="9">
        <v>6.6</v>
      </c>
    </row>
    <row r="23" spans="2:5" x14ac:dyDescent="0.3">
      <c r="B23" s="10">
        <v>43312</v>
      </c>
      <c r="C23" s="9">
        <v>3.9</v>
      </c>
      <c r="D23" s="9">
        <v>2.95</v>
      </c>
      <c r="E23" s="9">
        <v>6.85</v>
      </c>
    </row>
    <row r="24" spans="2:5" x14ac:dyDescent="0.3">
      <c r="B24" s="10">
        <v>43281</v>
      </c>
      <c r="C24" s="9">
        <v>4</v>
      </c>
      <c r="D24" s="9">
        <v>2.87</v>
      </c>
      <c r="E24" s="9">
        <v>6.87</v>
      </c>
    </row>
    <row r="25" spans="2:5" x14ac:dyDescent="0.3">
      <c r="B25" s="10">
        <v>43251</v>
      </c>
      <c r="C25" s="9">
        <v>3.8</v>
      </c>
      <c r="D25" s="9">
        <v>2.8</v>
      </c>
      <c r="E25" s="9">
        <v>6.6</v>
      </c>
    </row>
    <row r="26" spans="2:5" x14ac:dyDescent="0.3">
      <c r="B26" s="10">
        <v>43220</v>
      </c>
      <c r="C26" s="9">
        <v>3.9</v>
      </c>
      <c r="D26" s="9">
        <v>2.46</v>
      </c>
      <c r="E26" s="9">
        <v>6.36</v>
      </c>
    </row>
    <row r="27" spans="2:5" x14ac:dyDescent="0.3">
      <c r="B27" s="10">
        <v>43190</v>
      </c>
      <c r="C27" s="9">
        <v>4.0999999999999996</v>
      </c>
      <c r="D27" s="9">
        <v>2.36</v>
      </c>
      <c r="E27" s="9">
        <v>6.46</v>
      </c>
    </row>
    <row r="28" spans="2:5" x14ac:dyDescent="0.3">
      <c r="B28" s="10">
        <v>43159</v>
      </c>
      <c r="C28" s="9">
        <v>4.0999999999999996</v>
      </c>
      <c r="D28" s="9">
        <v>2.21</v>
      </c>
      <c r="E28" s="9">
        <v>6.31</v>
      </c>
    </row>
    <row r="29" spans="2:5" x14ac:dyDescent="0.3">
      <c r="B29" s="10">
        <v>43131</v>
      </c>
      <c r="C29" s="9">
        <v>4.0999999999999996</v>
      </c>
      <c r="D29" s="9">
        <v>2.0699999999999998</v>
      </c>
      <c r="E29" s="9">
        <v>6.17</v>
      </c>
    </row>
    <row r="30" spans="2:5" x14ac:dyDescent="0.3">
      <c r="B30" s="10">
        <v>43100</v>
      </c>
      <c r="C30" s="9">
        <v>4.0999999999999996</v>
      </c>
      <c r="D30" s="9">
        <v>2.11</v>
      </c>
      <c r="E30" s="9">
        <v>6.21</v>
      </c>
    </row>
    <row r="31" spans="2:5" x14ac:dyDescent="0.3">
      <c r="B31" s="10">
        <v>43069</v>
      </c>
      <c r="C31" s="9">
        <v>4.0999999999999996</v>
      </c>
      <c r="D31" s="9">
        <v>2.2000000000000002</v>
      </c>
      <c r="E31" s="9">
        <v>6.3</v>
      </c>
    </row>
    <row r="32" spans="2:5" x14ac:dyDescent="0.3">
      <c r="B32" s="10">
        <v>43039</v>
      </c>
      <c r="C32" s="9">
        <v>4.0999999999999996</v>
      </c>
      <c r="D32" s="9">
        <v>2.04</v>
      </c>
      <c r="E32" s="9">
        <v>6.14</v>
      </c>
    </row>
    <row r="33" spans="2:5" x14ac:dyDescent="0.3">
      <c r="B33" s="10">
        <v>43008</v>
      </c>
      <c r="C33" s="9">
        <v>4.2</v>
      </c>
      <c r="D33" s="9">
        <v>2.23</v>
      </c>
      <c r="E33" s="9">
        <v>6.43</v>
      </c>
    </row>
    <row r="34" spans="2:5" x14ac:dyDescent="0.3">
      <c r="B34" s="10">
        <v>42978</v>
      </c>
      <c r="C34" s="9">
        <v>4.4000000000000004</v>
      </c>
      <c r="D34" s="9">
        <v>1.94</v>
      </c>
      <c r="E34" s="9">
        <v>6.34</v>
      </c>
    </row>
    <row r="35" spans="2:5" x14ac:dyDescent="0.3">
      <c r="B35" s="10">
        <v>42947</v>
      </c>
      <c r="C35" s="9">
        <v>4.3</v>
      </c>
      <c r="D35" s="9">
        <v>1.73</v>
      </c>
      <c r="E35" s="9">
        <v>6.03</v>
      </c>
    </row>
    <row r="36" spans="2:5" x14ac:dyDescent="0.3">
      <c r="B36" s="10">
        <v>42916</v>
      </c>
      <c r="C36" s="9">
        <v>4.4000000000000004</v>
      </c>
      <c r="D36" s="9">
        <v>1.63</v>
      </c>
      <c r="E36" s="9">
        <v>6.03</v>
      </c>
    </row>
    <row r="37" spans="2:5" x14ac:dyDescent="0.3">
      <c r="B37" s="10">
        <v>42886</v>
      </c>
      <c r="C37" s="9">
        <v>4.3</v>
      </c>
      <c r="D37" s="9">
        <v>1.87</v>
      </c>
      <c r="E37" s="9">
        <v>6.17</v>
      </c>
    </row>
    <row r="38" spans="2:5" x14ac:dyDescent="0.3">
      <c r="B38" s="10">
        <v>42855</v>
      </c>
      <c r="C38" s="9">
        <v>4.4000000000000004</v>
      </c>
      <c r="D38" s="9">
        <v>2.2000000000000002</v>
      </c>
      <c r="E38" s="9">
        <v>6.6</v>
      </c>
    </row>
    <row r="39" spans="2:5" x14ac:dyDescent="0.3">
      <c r="B39" s="10">
        <v>42825</v>
      </c>
      <c r="C39" s="9">
        <v>4.5</v>
      </c>
      <c r="D39" s="9">
        <v>2.38</v>
      </c>
      <c r="E39" s="9">
        <v>6.88</v>
      </c>
    </row>
    <row r="40" spans="2:5" x14ac:dyDescent="0.3">
      <c r="B40" s="10">
        <v>42794</v>
      </c>
      <c r="C40" s="9">
        <v>4.7</v>
      </c>
      <c r="D40" s="9">
        <v>2.74</v>
      </c>
      <c r="E40" s="9">
        <v>7.44</v>
      </c>
    </row>
    <row r="41" spans="2:5" x14ac:dyDescent="0.3">
      <c r="B41" s="10">
        <v>42766</v>
      </c>
      <c r="C41" s="9">
        <v>4.8</v>
      </c>
      <c r="D41" s="9">
        <v>2.5</v>
      </c>
      <c r="E41" s="9">
        <v>7.3</v>
      </c>
    </row>
    <row r="42" spans="2:5" x14ac:dyDescent="0.3">
      <c r="B42" s="10">
        <v>42735</v>
      </c>
      <c r="C42" s="9">
        <v>4.7</v>
      </c>
      <c r="D42" s="9">
        <v>2.0699999999999998</v>
      </c>
      <c r="E42" s="9">
        <v>6.77</v>
      </c>
    </row>
    <row r="43" spans="2:5" x14ac:dyDescent="0.3">
      <c r="B43" s="10">
        <v>42704</v>
      </c>
      <c r="C43" s="9">
        <v>4.5999999999999996</v>
      </c>
      <c r="D43" s="9">
        <v>1.69</v>
      </c>
      <c r="E43" s="9">
        <v>6.29</v>
      </c>
    </row>
    <row r="44" spans="2:5" x14ac:dyDescent="0.3">
      <c r="B44" s="10">
        <v>42674</v>
      </c>
      <c r="C44" s="9">
        <v>4.9000000000000004</v>
      </c>
      <c r="D44" s="9">
        <v>1.64</v>
      </c>
      <c r="E44" s="9">
        <v>6.54</v>
      </c>
    </row>
    <row r="45" spans="2:5" x14ac:dyDescent="0.3">
      <c r="B45" s="10">
        <v>42643</v>
      </c>
      <c r="C45" s="9">
        <v>5</v>
      </c>
      <c r="D45" s="9">
        <v>1.46</v>
      </c>
      <c r="E45" s="9">
        <v>6.46</v>
      </c>
    </row>
    <row r="46" spans="2:5" x14ac:dyDescent="0.3">
      <c r="B46" s="10">
        <v>42613</v>
      </c>
      <c r="C46" s="9">
        <v>4.9000000000000004</v>
      </c>
      <c r="D46" s="9">
        <v>1.06</v>
      </c>
      <c r="E46" s="9">
        <v>5.96</v>
      </c>
    </row>
    <row r="47" spans="2:5" x14ac:dyDescent="0.3">
      <c r="B47" s="10">
        <v>42582</v>
      </c>
      <c r="C47" s="9">
        <v>4.9000000000000004</v>
      </c>
      <c r="D47" s="9">
        <v>0.84</v>
      </c>
      <c r="E47" s="9">
        <v>5.74</v>
      </c>
    </row>
    <row r="48" spans="2:5" x14ac:dyDescent="0.3">
      <c r="B48" s="10">
        <v>42551</v>
      </c>
      <c r="C48" s="9">
        <v>4.9000000000000004</v>
      </c>
      <c r="D48" s="9">
        <v>1.01</v>
      </c>
      <c r="E48" s="9">
        <v>5.91</v>
      </c>
    </row>
    <row r="49" spans="2:5" x14ac:dyDescent="0.3">
      <c r="B49" s="10">
        <v>42521</v>
      </c>
      <c r="C49" s="9">
        <v>4.7</v>
      </c>
      <c r="D49" s="9">
        <v>1.02</v>
      </c>
      <c r="E49" s="9">
        <v>5.72</v>
      </c>
    </row>
    <row r="50" spans="2:5" x14ac:dyDescent="0.3">
      <c r="B50" s="10">
        <v>42490</v>
      </c>
      <c r="C50" s="9">
        <v>5</v>
      </c>
      <c r="D50" s="9">
        <v>1.1299999999999999</v>
      </c>
      <c r="E50" s="9">
        <v>6.13</v>
      </c>
    </row>
    <row r="51" spans="2:5" x14ac:dyDescent="0.3">
      <c r="B51" s="10">
        <v>42460</v>
      </c>
      <c r="C51" s="9">
        <v>5</v>
      </c>
      <c r="D51" s="9">
        <v>0.85</v>
      </c>
      <c r="E51" s="9">
        <v>5.85</v>
      </c>
    </row>
    <row r="52" spans="2:5" x14ac:dyDescent="0.3">
      <c r="B52" s="10">
        <v>42429</v>
      </c>
      <c r="C52" s="9">
        <v>4.9000000000000004</v>
      </c>
      <c r="D52" s="9">
        <v>1.02</v>
      </c>
      <c r="E52" s="9">
        <v>5.92</v>
      </c>
    </row>
    <row r="53" spans="2:5" x14ac:dyDescent="0.3">
      <c r="B53" s="10">
        <v>42400</v>
      </c>
      <c r="C53" s="9">
        <v>4.9000000000000004</v>
      </c>
      <c r="D53" s="9">
        <v>1.37</v>
      </c>
      <c r="E53" s="9">
        <v>6.27</v>
      </c>
    </row>
    <row r="54" spans="2:5" x14ac:dyDescent="0.3">
      <c r="B54" s="10">
        <v>42369</v>
      </c>
      <c r="C54" s="9">
        <v>5</v>
      </c>
      <c r="D54" s="9">
        <v>0.73</v>
      </c>
      <c r="E54" s="9">
        <v>5.73</v>
      </c>
    </row>
    <row r="55" spans="2:5" x14ac:dyDescent="0.3">
      <c r="B55" s="10">
        <v>42338</v>
      </c>
      <c r="C55" s="9">
        <v>5</v>
      </c>
      <c r="D55" s="9">
        <v>0.5</v>
      </c>
      <c r="E55" s="9">
        <v>5.5</v>
      </c>
    </row>
    <row r="56" spans="2:5" x14ac:dyDescent="0.3">
      <c r="B56" s="10">
        <v>42308</v>
      </c>
      <c r="C56" s="9">
        <v>5</v>
      </c>
      <c r="D56" s="9">
        <v>0.17</v>
      </c>
      <c r="E56" s="9">
        <v>5.17</v>
      </c>
    </row>
    <row r="57" spans="2:5" x14ac:dyDescent="0.3">
      <c r="B57" s="10">
        <v>42277</v>
      </c>
      <c r="C57" s="9">
        <v>5.0999999999999996</v>
      </c>
      <c r="D57" s="9">
        <v>-0.04</v>
      </c>
      <c r="E57" s="9">
        <v>5.0599999999999996</v>
      </c>
    </row>
    <row r="58" spans="2:5" x14ac:dyDescent="0.3">
      <c r="B58" s="10">
        <v>42247</v>
      </c>
      <c r="C58" s="9">
        <v>5.0999999999999996</v>
      </c>
      <c r="D58" s="9">
        <v>0.2</v>
      </c>
      <c r="E58" s="9">
        <v>5.3</v>
      </c>
    </row>
    <row r="59" spans="2:5" x14ac:dyDescent="0.3">
      <c r="B59" s="10">
        <v>42216</v>
      </c>
      <c r="C59" s="9">
        <v>5.3</v>
      </c>
      <c r="D59" s="9">
        <v>0.17</v>
      </c>
      <c r="E59" s="9">
        <v>5.47</v>
      </c>
    </row>
    <row r="60" spans="2:5" x14ac:dyDescent="0.3">
      <c r="B60" s="10">
        <v>42185</v>
      </c>
      <c r="C60" s="9">
        <v>5.3</v>
      </c>
      <c r="D60" s="9">
        <v>0.12</v>
      </c>
      <c r="E60" s="9">
        <v>5.42</v>
      </c>
    </row>
    <row r="61" spans="2:5" x14ac:dyDescent="0.3">
      <c r="B61" s="10">
        <v>42155</v>
      </c>
      <c r="C61" s="9">
        <v>5.5</v>
      </c>
      <c r="D61" s="9">
        <v>-0.04</v>
      </c>
      <c r="E61" s="9">
        <v>5.46</v>
      </c>
    </row>
    <row r="62" spans="2:5" x14ac:dyDescent="0.3">
      <c r="B62" s="10">
        <v>42124</v>
      </c>
      <c r="C62" s="9">
        <v>5.4</v>
      </c>
      <c r="D62" s="9">
        <v>-0.2</v>
      </c>
      <c r="E62" s="9">
        <v>5.2</v>
      </c>
    </row>
    <row r="63" spans="2:5" x14ac:dyDescent="0.3">
      <c r="B63" s="10">
        <v>42094</v>
      </c>
      <c r="C63" s="9">
        <v>5.5</v>
      </c>
      <c r="D63" s="9">
        <v>-7.0000000000000007E-2</v>
      </c>
      <c r="E63" s="9">
        <v>5.43</v>
      </c>
    </row>
    <row r="64" spans="2:5" x14ac:dyDescent="0.3">
      <c r="B64" s="10">
        <v>42063</v>
      </c>
      <c r="C64" s="9">
        <v>5.5</v>
      </c>
      <c r="D64" s="9">
        <v>-0.03</v>
      </c>
      <c r="E64" s="9">
        <v>5.47</v>
      </c>
    </row>
    <row r="65" spans="2:5" x14ac:dyDescent="0.3">
      <c r="B65" s="10">
        <v>42035</v>
      </c>
      <c r="C65" s="9">
        <v>5.7</v>
      </c>
      <c r="D65" s="9">
        <v>-0.09</v>
      </c>
      <c r="E65" s="9">
        <v>5.61</v>
      </c>
    </row>
    <row r="66" spans="2:5" x14ac:dyDescent="0.3">
      <c r="B66" s="10">
        <v>42004</v>
      </c>
      <c r="C66" s="9">
        <v>5.6</v>
      </c>
      <c r="D66" s="9">
        <v>0.76</v>
      </c>
      <c r="E66" s="9">
        <v>6.36</v>
      </c>
    </row>
    <row r="67" spans="2:5" x14ac:dyDescent="0.3">
      <c r="B67" s="10">
        <v>41973</v>
      </c>
      <c r="C67" s="9">
        <v>5.8</v>
      </c>
      <c r="D67" s="9">
        <v>1.32</v>
      </c>
      <c r="E67" s="9">
        <v>7.12</v>
      </c>
    </row>
    <row r="68" spans="2:5" x14ac:dyDescent="0.3">
      <c r="B68" s="10">
        <v>41943</v>
      </c>
      <c r="C68" s="9">
        <v>5.8</v>
      </c>
      <c r="D68" s="9">
        <v>1.66</v>
      </c>
      <c r="E68" s="9">
        <v>7.46</v>
      </c>
    </row>
    <row r="69" spans="2:5" x14ac:dyDescent="0.3">
      <c r="B69" s="10">
        <v>41912</v>
      </c>
      <c r="C69" s="9">
        <v>5.9</v>
      </c>
      <c r="D69" s="9">
        <v>1.66</v>
      </c>
      <c r="E69" s="9">
        <v>7.56</v>
      </c>
    </row>
    <row r="70" spans="2:5" x14ac:dyDescent="0.3">
      <c r="B70" s="10">
        <v>41882</v>
      </c>
      <c r="C70" s="9">
        <v>6.1</v>
      </c>
      <c r="D70" s="9">
        <v>1.7</v>
      </c>
      <c r="E70" s="9">
        <v>7.8</v>
      </c>
    </row>
    <row r="71" spans="2:5" x14ac:dyDescent="0.3">
      <c r="B71" s="10">
        <v>41851</v>
      </c>
      <c r="C71" s="9">
        <v>6.2</v>
      </c>
      <c r="D71" s="9">
        <v>1.99</v>
      </c>
      <c r="E71" s="9">
        <v>8.19</v>
      </c>
    </row>
    <row r="72" spans="2:5" x14ac:dyDescent="0.3">
      <c r="B72" s="10">
        <v>41820</v>
      </c>
      <c r="C72" s="9">
        <v>6.1</v>
      </c>
      <c r="D72" s="9">
        <v>2.0699999999999998</v>
      </c>
      <c r="E72" s="9">
        <v>8.17</v>
      </c>
    </row>
    <row r="73" spans="2:5" x14ac:dyDescent="0.3">
      <c r="B73" s="10">
        <v>41790</v>
      </c>
      <c r="C73" s="9">
        <v>6.3</v>
      </c>
      <c r="D73" s="9">
        <v>2.13</v>
      </c>
      <c r="E73" s="9">
        <v>8.43</v>
      </c>
    </row>
    <row r="74" spans="2:5" x14ac:dyDescent="0.3">
      <c r="B74" s="10">
        <v>41759</v>
      </c>
      <c r="C74" s="9">
        <v>6.3</v>
      </c>
      <c r="D74" s="9">
        <v>1.95</v>
      </c>
      <c r="E74" s="9">
        <v>8.25</v>
      </c>
    </row>
    <row r="75" spans="2:5" x14ac:dyDescent="0.3">
      <c r="B75" s="10">
        <v>41729</v>
      </c>
      <c r="C75" s="9">
        <v>6.7</v>
      </c>
      <c r="D75" s="9">
        <v>1.51</v>
      </c>
      <c r="E75" s="9">
        <v>8.2100000000000009</v>
      </c>
    </row>
    <row r="76" spans="2:5" x14ac:dyDescent="0.3">
      <c r="B76" s="10">
        <v>41698</v>
      </c>
      <c r="C76" s="9">
        <v>6.7</v>
      </c>
      <c r="D76" s="9">
        <v>1.1299999999999999</v>
      </c>
      <c r="E76" s="9">
        <v>7.83</v>
      </c>
    </row>
    <row r="77" spans="2:5" x14ac:dyDescent="0.3">
      <c r="B77" s="10">
        <v>41670</v>
      </c>
      <c r="C77" s="9">
        <v>6.6</v>
      </c>
      <c r="D77" s="9">
        <v>1.58</v>
      </c>
      <c r="E77" s="9">
        <v>8.18</v>
      </c>
    </row>
    <row r="78" spans="2:5" x14ac:dyDescent="0.3">
      <c r="B78" s="10">
        <v>41639</v>
      </c>
      <c r="C78" s="9">
        <v>6.7</v>
      </c>
      <c r="D78" s="9">
        <v>1.5</v>
      </c>
      <c r="E78" s="9">
        <v>8.1999999999999993</v>
      </c>
    </row>
    <row r="79" spans="2:5" x14ac:dyDescent="0.3">
      <c r="B79" s="10">
        <v>41608</v>
      </c>
      <c r="C79" s="9">
        <v>7</v>
      </c>
      <c r="D79" s="9">
        <v>1.24</v>
      </c>
      <c r="E79" s="9">
        <v>8.24</v>
      </c>
    </row>
    <row r="80" spans="2:5" x14ac:dyDescent="0.3">
      <c r="B80" s="10">
        <v>41578</v>
      </c>
      <c r="C80" s="9">
        <v>7.3</v>
      </c>
      <c r="D80" s="9">
        <v>0.96</v>
      </c>
      <c r="E80" s="9">
        <v>8.26</v>
      </c>
    </row>
    <row r="81" spans="2:5" x14ac:dyDescent="0.3">
      <c r="B81" s="10">
        <v>41547</v>
      </c>
      <c r="C81" s="9">
        <v>7.2</v>
      </c>
      <c r="D81" s="9">
        <v>1.18</v>
      </c>
      <c r="E81" s="9">
        <v>8.3800000000000008</v>
      </c>
    </row>
    <row r="82" spans="2:5" x14ac:dyDescent="0.3">
      <c r="B82" s="10">
        <v>41517</v>
      </c>
      <c r="C82" s="9">
        <v>7.3</v>
      </c>
      <c r="D82" s="9">
        <v>1.52</v>
      </c>
      <c r="E82" s="9">
        <v>8.82</v>
      </c>
    </row>
    <row r="83" spans="2:5" x14ac:dyDescent="0.3">
      <c r="B83" s="10">
        <v>41486</v>
      </c>
      <c r="C83" s="9">
        <v>7.4</v>
      </c>
      <c r="D83" s="9">
        <v>1.96</v>
      </c>
      <c r="E83" s="9">
        <v>9.36</v>
      </c>
    </row>
    <row r="84" spans="2:5" x14ac:dyDescent="0.3">
      <c r="B84" s="10">
        <v>41455</v>
      </c>
      <c r="C84" s="9">
        <v>7.6</v>
      </c>
      <c r="D84" s="9">
        <v>1.75</v>
      </c>
      <c r="E84" s="9">
        <v>9.35</v>
      </c>
    </row>
    <row r="85" spans="2:5" x14ac:dyDescent="0.3">
      <c r="B85" s="10">
        <v>41425</v>
      </c>
      <c r="C85" s="9">
        <v>7.6</v>
      </c>
      <c r="D85" s="9">
        <v>1.36</v>
      </c>
      <c r="E85" s="9">
        <v>8.9600000000000009</v>
      </c>
    </row>
    <row r="86" spans="2:5" x14ac:dyDescent="0.3">
      <c r="B86" s="10">
        <v>41394</v>
      </c>
      <c r="C86" s="9">
        <v>7.5</v>
      </c>
      <c r="D86" s="9">
        <v>1.06</v>
      </c>
      <c r="E86" s="9">
        <v>8.56</v>
      </c>
    </row>
    <row r="87" spans="2:5" x14ac:dyDescent="0.3">
      <c r="B87" s="10">
        <v>41364</v>
      </c>
      <c r="C87" s="9">
        <v>7.6</v>
      </c>
      <c r="D87" s="9">
        <v>1.47</v>
      </c>
      <c r="E87" s="9">
        <v>9.07</v>
      </c>
    </row>
    <row r="88" spans="2:5" x14ac:dyDescent="0.3">
      <c r="B88" s="10">
        <v>41333</v>
      </c>
      <c r="C88" s="9">
        <v>7.7</v>
      </c>
      <c r="D88" s="9">
        <v>1.98</v>
      </c>
      <c r="E88" s="9">
        <v>9.68</v>
      </c>
    </row>
    <row r="89" spans="2:5" x14ac:dyDescent="0.3">
      <c r="B89" s="10">
        <v>41305</v>
      </c>
      <c r="C89" s="9">
        <v>7.9</v>
      </c>
      <c r="D89" s="9">
        <v>1.59</v>
      </c>
      <c r="E89" s="9">
        <v>9.49</v>
      </c>
    </row>
    <row r="90" spans="2:5" x14ac:dyDescent="0.3">
      <c r="B90" s="10">
        <v>41274</v>
      </c>
      <c r="C90" s="9">
        <v>7.8</v>
      </c>
      <c r="D90" s="9">
        <v>1.74</v>
      </c>
      <c r="E90" s="9">
        <v>9.5399999999999991</v>
      </c>
    </row>
    <row r="91" spans="2:5" x14ac:dyDescent="0.3">
      <c r="B91" s="10">
        <v>41243</v>
      </c>
      <c r="C91" s="9">
        <v>7.7</v>
      </c>
      <c r="D91" s="9">
        <v>1.76</v>
      </c>
      <c r="E91" s="9">
        <v>9.4600000000000009</v>
      </c>
    </row>
    <row r="92" spans="2:5" x14ac:dyDescent="0.3">
      <c r="B92" s="10">
        <v>41213</v>
      </c>
      <c r="C92" s="9">
        <v>7.9</v>
      </c>
      <c r="D92" s="9">
        <v>2.16</v>
      </c>
      <c r="E92" s="9">
        <v>10.06</v>
      </c>
    </row>
    <row r="93" spans="2:5" x14ac:dyDescent="0.3">
      <c r="B93" s="10">
        <v>41182</v>
      </c>
      <c r="C93" s="9">
        <v>7.8</v>
      </c>
      <c r="D93" s="9">
        <v>1.99</v>
      </c>
      <c r="E93" s="9">
        <v>9.7899999999999991</v>
      </c>
    </row>
    <row r="94" spans="2:5" x14ac:dyDescent="0.3">
      <c r="B94" s="10">
        <v>41152</v>
      </c>
      <c r="C94" s="9">
        <v>8.1</v>
      </c>
      <c r="D94" s="9">
        <v>1.69</v>
      </c>
      <c r="E94" s="9">
        <v>9.7899999999999991</v>
      </c>
    </row>
    <row r="95" spans="2:5" x14ac:dyDescent="0.3">
      <c r="B95" s="10">
        <v>41121</v>
      </c>
      <c r="C95" s="9">
        <v>8.3000000000000007</v>
      </c>
      <c r="D95" s="9">
        <v>1.41</v>
      </c>
      <c r="E95" s="9">
        <v>9.7100000000000009</v>
      </c>
    </row>
    <row r="96" spans="2:5" x14ac:dyDescent="0.3">
      <c r="B96" s="10">
        <v>41090</v>
      </c>
      <c r="C96" s="9">
        <v>8.1999999999999993</v>
      </c>
      <c r="D96" s="9">
        <v>1.66</v>
      </c>
      <c r="E96" s="9">
        <v>9.86</v>
      </c>
    </row>
    <row r="97" spans="2:5" x14ac:dyDescent="0.3">
      <c r="B97" s="10">
        <v>41060</v>
      </c>
      <c r="C97" s="9">
        <v>8.1999999999999993</v>
      </c>
      <c r="D97" s="9">
        <v>1.7</v>
      </c>
      <c r="E97" s="9">
        <v>9.9</v>
      </c>
    </row>
    <row r="98" spans="2:5" x14ac:dyDescent="0.3">
      <c r="B98" s="10">
        <v>41029</v>
      </c>
      <c r="C98" s="9">
        <v>8.1</v>
      </c>
      <c r="D98" s="9">
        <v>2.2999999999999998</v>
      </c>
      <c r="E98" s="9">
        <v>10.4</v>
      </c>
    </row>
    <row r="99" spans="2:5" x14ac:dyDescent="0.3">
      <c r="B99" s="10">
        <v>40999</v>
      </c>
      <c r="C99" s="9">
        <v>8.1999999999999993</v>
      </c>
      <c r="D99" s="9">
        <v>2.65</v>
      </c>
      <c r="E99" s="9">
        <v>10.85</v>
      </c>
    </row>
    <row r="100" spans="2:5" x14ac:dyDescent="0.3">
      <c r="B100" s="10">
        <v>40968</v>
      </c>
      <c r="C100" s="9">
        <v>8.3000000000000007</v>
      </c>
      <c r="D100" s="9">
        <v>2.87</v>
      </c>
      <c r="E100" s="9">
        <v>11.17</v>
      </c>
    </row>
    <row r="101" spans="2:5" x14ac:dyDescent="0.3">
      <c r="B101" s="10">
        <v>40939</v>
      </c>
      <c r="C101" s="9">
        <v>8.3000000000000007</v>
      </c>
      <c r="D101" s="9">
        <v>2.93</v>
      </c>
      <c r="E101" s="9">
        <v>11.23</v>
      </c>
    </row>
    <row r="102" spans="2:5" x14ac:dyDescent="0.3">
      <c r="B102" s="10">
        <v>40908</v>
      </c>
      <c r="C102" s="9">
        <v>8.5</v>
      </c>
      <c r="D102" s="9">
        <v>2.96</v>
      </c>
      <c r="E102" s="9">
        <v>11.46</v>
      </c>
    </row>
    <row r="103" spans="2:5" x14ac:dyDescent="0.3">
      <c r="B103" s="10">
        <v>40877</v>
      </c>
      <c r="C103" s="9">
        <v>8.6999999999999993</v>
      </c>
      <c r="D103" s="9">
        <v>3.39</v>
      </c>
      <c r="E103" s="9">
        <v>12.09</v>
      </c>
    </row>
    <row r="104" spans="2:5" x14ac:dyDescent="0.3">
      <c r="B104" s="10">
        <v>40847</v>
      </c>
      <c r="C104" s="9">
        <v>8.9</v>
      </c>
      <c r="D104" s="9">
        <v>3.53</v>
      </c>
      <c r="E104" s="9">
        <v>12.43</v>
      </c>
    </row>
    <row r="105" spans="2:5" x14ac:dyDescent="0.3">
      <c r="B105" s="10">
        <v>40816</v>
      </c>
      <c r="C105" s="9">
        <v>9</v>
      </c>
      <c r="D105" s="9">
        <v>3.87</v>
      </c>
      <c r="E105" s="9">
        <v>12.87</v>
      </c>
    </row>
    <row r="106" spans="2:5" x14ac:dyDescent="0.3">
      <c r="B106" s="10">
        <v>40786</v>
      </c>
      <c r="C106" s="9">
        <v>9.1</v>
      </c>
      <c r="D106" s="9">
        <v>3.77</v>
      </c>
      <c r="E106" s="9">
        <v>12.87</v>
      </c>
    </row>
    <row r="107" spans="2:5" x14ac:dyDescent="0.3">
      <c r="B107" s="10">
        <v>40755</v>
      </c>
      <c r="C107" s="9">
        <v>9.1</v>
      </c>
      <c r="D107" s="9">
        <v>3.63</v>
      </c>
      <c r="E107" s="9">
        <v>12.73</v>
      </c>
    </row>
    <row r="108" spans="2:5" x14ac:dyDescent="0.3">
      <c r="B108" s="10">
        <v>40724</v>
      </c>
      <c r="C108" s="9">
        <v>9.1</v>
      </c>
      <c r="D108" s="9">
        <v>3.56</v>
      </c>
      <c r="E108" s="9">
        <v>12.66</v>
      </c>
    </row>
    <row r="109" spans="2:5" x14ac:dyDescent="0.3">
      <c r="B109" s="10">
        <v>40694</v>
      </c>
      <c r="C109" s="9">
        <v>9</v>
      </c>
      <c r="D109" s="9">
        <v>3.57</v>
      </c>
      <c r="E109" s="9">
        <v>12.57</v>
      </c>
    </row>
    <row r="110" spans="2:5" x14ac:dyDescent="0.3">
      <c r="B110" s="10">
        <v>40663</v>
      </c>
      <c r="C110" s="9">
        <v>9</v>
      </c>
      <c r="D110" s="9">
        <v>3.16</v>
      </c>
      <c r="E110" s="9">
        <v>12.16</v>
      </c>
    </row>
    <row r="111" spans="2:5" x14ac:dyDescent="0.3">
      <c r="B111" s="10">
        <v>40633</v>
      </c>
      <c r="C111" s="9">
        <v>8.9</v>
      </c>
      <c r="D111" s="9">
        <v>2.68</v>
      </c>
      <c r="E111" s="9">
        <v>11.58</v>
      </c>
    </row>
    <row r="112" spans="2:5" x14ac:dyDescent="0.3">
      <c r="B112" s="10">
        <v>40602</v>
      </c>
      <c r="C112" s="9">
        <v>9</v>
      </c>
      <c r="D112" s="9">
        <v>2.11</v>
      </c>
      <c r="E112" s="9">
        <v>11.11</v>
      </c>
    </row>
    <row r="113" spans="2:5" x14ac:dyDescent="0.3">
      <c r="B113" s="10">
        <v>40574</v>
      </c>
      <c r="C113" s="9">
        <v>9.1</v>
      </c>
      <c r="D113" s="9">
        <v>1.63</v>
      </c>
      <c r="E113" s="9">
        <v>10.73</v>
      </c>
    </row>
    <row r="114" spans="2:5" x14ac:dyDescent="0.3">
      <c r="B114" s="10">
        <v>40543</v>
      </c>
      <c r="C114" s="9">
        <v>9.4</v>
      </c>
      <c r="D114" s="9">
        <v>1.5</v>
      </c>
      <c r="E114" s="9">
        <v>10.9</v>
      </c>
    </row>
    <row r="115" spans="2:5" x14ac:dyDescent="0.3">
      <c r="B115" s="10">
        <v>40512</v>
      </c>
      <c r="C115" s="9">
        <v>9.8000000000000007</v>
      </c>
      <c r="D115" s="9">
        <v>1.1399999999999999</v>
      </c>
      <c r="E115" s="9">
        <v>10.94</v>
      </c>
    </row>
    <row r="116" spans="2:5" x14ac:dyDescent="0.3">
      <c r="B116" s="10">
        <v>40482</v>
      </c>
      <c r="C116" s="9">
        <v>9.6999999999999993</v>
      </c>
      <c r="D116" s="9">
        <v>1.17</v>
      </c>
      <c r="E116" s="9">
        <v>10.87</v>
      </c>
    </row>
    <row r="117" spans="2:5" x14ac:dyDescent="0.3">
      <c r="B117" s="10">
        <v>40451</v>
      </c>
      <c r="C117" s="9">
        <v>9.6</v>
      </c>
      <c r="D117" s="9">
        <v>1.1399999999999999</v>
      </c>
      <c r="E117" s="9">
        <v>10.74</v>
      </c>
    </row>
    <row r="118" spans="2:5" x14ac:dyDescent="0.3">
      <c r="B118" s="10">
        <v>40421</v>
      </c>
      <c r="C118" s="9">
        <v>9.6</v>
      </c>
      <c r="D118" s="9">
        <v>1.1499999999999999</v>
      </c>
      <c r="E118" s="9">
        <v>10.75</v>
      </c>
    </row>
    <row r="119" spans="2:5" x14ac:dyDescent="0.3">
      <c r="B119" s="10">
        <v>40390</v>
      </c>
      <c r="C119" s="9">
        <v>9.5</v>
      </c>
      <c r="D119" s="9">
        <v>1.24</v>
      </c>
      <c r="E119" s="9">
        <v>10.74</v>
      </c>
    </row>
    <row r="120" spans="2:5" x14ac:dyDescent="0.3">
      <c r="B120" s="10">
        <v>40359</v>
      </c>
      <c r="C120" s="9">
        <v>9.5</v>
      </c>
      <c r="D120" s="9">
        <v>1.05</v>
      </c>
      <c r="E120" s="9">
        <v>10.55</v>
      </c>
    </row>
    <row r="121" spans="2:5" x14ac:dyDescent="0.3">
      <c r="B121" s="10">
        <v>40329</v>
      </c>
      <c r="C121" s="9">
        <v>9.6</v>
      </c>
      <c r="D121" s="9">
        <v>2.02</v>
      </c>
      <c r="E121" s="9">
        <v>11.62</v>
      </c>
    </row>
    <row r="122" spans="2:5" x14ac:dyDescent="0.3">
      <c r="B122" s="10">
        <v>40298</v>
      </c>
      <c r="C122" s="9">
        <v>9.8000000000000007</v>
      </c>
      <c r="D122" s="9">
        <v>2.2400000000000002</v>
      </c>
      <c r="E122" s="9">
        <v>12.04</v>
      </c>
    </row>
    <row r="123" spans="2:5" x14ac:dyDescent="0.3">
      <c r="B123" s="10">
        <v>40268</v>
      </c>
      <c r="C123" s="9">
        <v>9.6999999999999993</v>
      </c>
      <c r="D123" s="9">
        <v>2.31</v>
      </c>
      <c r="E123" s="9">
        <v>12.01</v>
      </c>
    </row>
    <row r="124" spans="2:5" x14ac:dyDescent="0.3">
      <c r="B124" s="10">
        <v>40237</v>
      </c>
      <c r="C124" s="9">
        <v>9.6999999999999993</v>
      </c>
      <c r="D124" s="9">
        <v>2.14</v>
      </c>
      <c r="E124" s="9">
        <v>11.84</v>
      </c>
    </row>
    <row r="125" spans="2:5" x14ac:dyDescent="0.3">
      <c r="B125" s="10">
        <v>40209</v>
      </c>
      <c r="C125" s="9">
        <v>9.6999999999999993</v>
      </c>
      <c r="D125" s="9">
        <v>2.63</v>
      </c>
      <c r="E125" s="9">
        <v>12.33</v>
      </c>
    </row>
    <row r="126" spans="2:5" x14ac:dyDescent="0.3">
      <c r="B126" s="10">
        <v>40178</v>
      </c>
      <c r="C126" s="9">
        <v>9.9</v>
      </c>
      <c r="D126" s="9">
        <v>2.72</v>
      </c>
      <c r="E126" s="9">
        <v>12.62</v>
      </c>
    </row>
    <row r="127" spans="2:5" x14ac:dyDescent="0.3">
      <c r="B127" s="10">
        <v>40147</v>
      </c>
      <c r="C127" s="9">
        <v>9.9</v>
      </c>
      <c r="D127" s="9">
        <v>1.84</v>
      </c>
      <c r="E127" s="9">
        <v>11.74</v>
      </c>
    </row>
    <row r="128" spans="2:5" x14ac:dyDescent="0.3">
      <c r="B128" s="10">
        <v>40117</v>
      </c>
      <c r="C128" s="9">
        <v>10.1</v>
      </c>
      <c r="D128" s="9">
        <v>-0.18</v>
      </c>
      <c r="E128" s="9">
        <v>9.92</v>
      </c>
    </row>
    <row r="129" spans="2:5" x14ac:dyDescent="0.3">
      <c r="B129" s="10">
        <v>40086</v>
      </c>
      <c r="C129" s="9">
        <v>9.8000000000000007</v>
      </c>
      <c r="D129" s="9">
        <v>-1.29</v>
      </c>
      <c r="E129" s="9">
        <v>8.51</v>
      </c>
    </row>
    <row r="130" spans="2:5" x14ac:dyDescent="0.3">
      <c r="B130" s="10">
        <v>40056</v>
      </c>
      <c r="C130" s="9">
        <v>9.6999999999999993</v>
      </c>
      <c r="D130" s="9">
        <v>-1.48</v>
      </c>
      <c r="E130" s="9">
        <v>8.2200000000000006</v>
      </c>
    </row>
    <row r="131" spans="2:5" x14ac:dyDescent="0.3">
      <c r="B131" s="10">
        <v>40025</v>
      </c>
      <c r="C131" s="9">
        <v>9.5</v>
      </c>
      <c r="D131" s="9">
        <v>-2.1</v>
      </c>
      <c r="E131" s="9">
        <v>7.4</v>
      </c>
    </row>
    <row r="132" spans="2:5" x14ac:dyDescent="0.3">
      <c r="B132" s="10">
        <v>39994</v>
      </c>
      <c r="C132" s="9">
        <v>9.5</v>
      </c>
      <c r="D132" s="9">
        <v>-1.43</v>
      </c>
      <c r="E132" s="9">
        <v>8.07</v>
      </c>
    </row>
    <row r="133" spans="2:5" x14ac:dyDescent="0.3">
      <c r="B133" s="10">
        <v>39964</v>
      </c>
      <c r="C133" s="9">
        <v>9.4</v>
      </c>
      <c r="D133" s="9">
        <v>-1.28</v>
      </c>
      <c r="E133" s="9">
        <v>8.1199999999999992</v>
      </c>
    </row>
    <row r="134" spans="2:5" x14ac:dyDescent="0.3">
      <c r="B134" s="10">
        <v>39933</v>
      </c>
      <c r="C134" s="9">
        <v>8.9</v>
      </c>
      <c r="D134" s="9">
        <v>-0.74</v>
      </c>
      <c r="E134" s="9">
        <v>8.16</v>
      </c>
    </row>
    <row r="135" spans="2:5" x14ac:dyDescent="0.3">
      <c r="B135" s="10">
        <v>39903</v>
      </c>
      <c r="C135" s="9">
        <v>8.6</v>
      </c>
      <c r="D135" s="9">
        <v>-0.38</v>
      </c>
      <c r="E135" s="9">
        <v>8.2200000000000006</v>
      </c>
    </row>
    <row r="136" spans="2:5" x14ac:dyDescent="0.3">
      <c r="B136" s="10">
        <v>39872</v>
      </c>
      <c r="C136" s="9">
        <v>8.1999999999999993</v>
      </c>
      <c r="D136" s="9">
        <v>0.24</v>
      </c>
      <c r="E136" s="9">
        <v>8.44</v>
      </c>
    </row>
    <row r="137" spans="2:5" x14ac:dyDescent="0.3">
      <c r="B137" s="10">
        <v>39844</v>
      </c>
      <c r="C137" s="9">
        <v>7.8</v>
      </c>
      <c r="D137" s="9">
        <v>0.03</v>
      </c>
      <c r="E137" s="9">
        <v>7.83</v>
      </c>
    </row>
    <row r="138" spans="2:5" x14ac:dyDescent="0.3">
      <c r="B138" s="10">
        <v>39813</v>
      </c>
      <c r="C138" s="9">
        <v>7.3</v>
      </c>
      <c r="D138" s="9">
        <v>0.09</v>
      </c>
      <c r="E138" s="9">
        <v>7.39</v>
      </c>
    </row>
    <row r="139" spans="2:5" x14ac:dyDescent="0.3">
      <c r="B139" s="10">
        <v>39782</v>
      </c>
      <c r="C139" s="9">
        <v>6.8</v>
      </c>
      <c r="D139" s="9">
        <v>1.07</v>
      </c>
      <c r="E139" s="9">
        <v>7.87</v>
      </c>
    </row>
    <row r="140" spans="2:5" x14ac:dyDescent="0.3">
      <c r="B140" s="10">
        <v>39752</v>
      </c>
      <c r="C140" s="9">
        <v>6.5</v>
      </c>
      <c r="D140" s="9">
        <v>3.66</v>
      </c>
      <c r="E140" s="9">
        <v>10.16</v>
      </c>
    </row>
    <row r="141" spans="2:5" x14ac:dyDescent="0.3">
      <c r="B141" s="10">
        <v>39721</v>
      </c>
      <c r="C141" s="9">
        <v>6.1</v>
      </c>
      <c r="D141" s="9">
        <v>4.9400000000000004</v>
      </c>
      <c r="E141" s="9">
        <v>11.04</v>
      </c>
    </row>
    <row r="142" spans="2:5" x14ac:dyDescent="0.3">
      <c r="B142" s="10">
        <v>39691</v>
      </c>
      <c r="C142" s="9">
        <v>6.1</v>
      </c>
      <c r="D142" s="9">
        <v>5.37</v>
      </c>
      <c r="E142" s="9">
        <v>11.47</v>
      </c>
    </row>
    <row r="143" spans="2:5" x14ac:dyDescent="0.3">
      <c r="B143" s="10">
        <v>39660</v>
      </c>
      <c r="C143" s="9">
        <v>5.8</v>
      </c>
      <c r="D143" s="9">
        <v>5.6</v>
      </c>
      <c r="E143" s="9">
        <v>11.4</v>
      </c>
    </row>
    <row r="144" spans="2:5" x14ac:dyDescent="0.3">
      <c r="B144" s="10">
        <v>39629</v>
      </c>
      <c r="C144" s="9">
        <v>5.6</v>
      </c>
      <c r="D144" s="9">
        <v>5.0199999999999996</v>
      </c>
      <c r="E144" s="9">
        <v>10.62</v>
      </c>
    </row>
    <row r="145" spans="2:5" x14ac:dyDescent="0.3">
      <c r="B145" s="10">
        <v>39599</v>
      </c>
      <c r="C145" s="9">
        <v>5.4</v>
      </c>
      <c r="D145" s="9">
        <v>4.18</v>
      </c>
      <c r="E145" s="9">
        <v>9.58</v>
      </c>
    </row>
    <row r="146" spans="2:5" x14ac:dyDescent="0.3">
      <c r="B146" s="10">
        <v>39568</v>
      </c>
      <c r="C146" s="9">
        <v>5</v>
      </c>
      <c r="D146" s="9">
        <v>3.94</v>
      </c>
      <c r="E146" s="9">
        <v>8.94</v>
      </c>
    </row>
    <row r="147" spans="2:5" x14ac:dyDescent="0.3">
      <c r="B147" s="10">
        <v>39538</v>
      </c>
      <c r="C147" s="9">
        <v>5.0999999999999996</v>
      </c>
      <c r="D147" s="9">
        <v>3.98</v>
      </c>
      <c r="E147" s="9">
        <v>9.08</v>
      </c>
    </row>
    <row r="148" spans="2:5" x14ac:dyDescent="0.3">
      <c r="B148" s="10">
        <v>39507</v>
      </c>
      <c r="C148" s="9">
        <v>4.9000000000000004</v>
      </c>
      <c r="D148" s="9">
        <v>4.03</v>
      </c>
      <c r="E148" s="9">
        <v>8.93</v>
      </c>
    </row>
    <row r="149" spans="2:5" x14ac:dyDescent="0.3">
      <c r="B149" s="10">
        <v>39478</v>
      </c>
      <c r="C149" s="9">
        <v>5</v>
      </c>
      <c r="D149" s="9">
        <v>4.28</v>
      </c>
      <c r="E149" s="9">
        <v>9.2799999999999994</v>
      </c>
    </row>
    <row r="150" spans="2:5" x14ac:dyDescent="0.3">
      <c r="B150" s="10">
        <v>39447</v>
      </c>
      <c r="C150" s="9">
        <v>5</v>
      </c>
      <c r="D150" s="9">
        <v>4.08</v>
      </c>
      <c r="E150" s="9">
        <v>9.08</v>
      </c>
    </row>
    <row r="151" spans="2:5" x14ac:dyDescent="0.3">
      <c r="B151" s="10">
        <v>39416</v>
      </c>
      <c r="C151" s="9">
        <v>4.7</v>
      </c>
      <c r="D151" s="9">
        <v>4.3099999999999996</v>
      </c>
      <c r="E151" s="9">
        <v>9.01</v>
      </c>
    </row>
    <row r="152" spans="2:5" x14ac:dyDescent="0.3">
      <c r="B152" s="10">
        <v>39386</v>
      </c>
      <c r="C152" s="9">
        <v>4.7</v>
      </c>
      <c r="D152" s="9">
        <v>3.54</v>
      </c>
      <c r="E152" s="9">
        <v>8.24</v>
      </c>
    </row>
    <row r="153" spans="2:5" x14ac:dyDescent="0.3">
      <c r="B153" s="10">
        <v>39355</v>
      </c>
      <c r="C153" s="9">
        <v>4.7</v>
      </c>
      <c r="D153" s="9">
        <v>2.76</v>
      </c>
      <c r="E153" s="9">
        <v>7.46</v>
      </c>
    </row>
    <row r="154" spans="2:5" x14ac:dyDescent="0.3">
      <c r="B154" s="10">
        <v>39325</v>
      </c>
      <c r="C154" s="9">
        <v>4.5999999999999996</v>
      </c>
      <c r="D154" s="9">
        <v>1.97</v>
      </c>
      <c r="E154" s="9">
        <v>6.57</v>
      </c>
    </row>
    <row r="155" spans="2:5" x14ac:dyDescent="0.3">
      <c r="B155" s="10">
        <v>39294</v>
      </c>
      <c r="C155" s="9">
        <v>4.7</v>
      </c>
      <c r="D155" s="9">
        <v>2.36</v>
      </c>
      <c r="E155" s="9">
        <v>7.06</v>
      </c>
    </row>
    <row r="156" spans="2:5" x14ac:dyDescent="0.3">
      <c r="B156" s="10">
        <v>39263</v>
      </c>
      <c r="C156" s="9">
        <v>4.5999999999999996</v>
      </c>
      <c r="D156" s="9">
        <v>2.69</v>
      </c>
      <c r="E156" s="9">
        <v>7.29</v>
      </c>
    </row>
    <row r="157" spans="2:5" x14ac:dyDescent="0.3">
      <c r="B157" s="10">
        <v>39233</v>
      </c>
      <c r="C157" s="9">
        <v>4.4000000000000004</v>
      </c>
      <c r="D157" s="9">
        <v>2.69</v>
      </c>
      <c r="E157" s="9">
        <v>7.09</v>
      </c>
    </row>
    <row r="158" spans="2:5" x14ac:dyDescent="0.3">
      <c r="B158" s="10">
        <v>39202</v>
      </c>
      <c r="C158" s="9">
        <v>4.5</v>
      </c>
      <c r="D158" s="9">
        <v>2.57</v>
      </c>
      <c r="E158" s="9">
        <v>7.07</v>
      </c>
    </row>
    <row r="159" spans="2:5" x14ac:dyDescent="0.3">
      <c r="B159" s="10">
        <v>39172</v>
      </c>
      <c r="C159" s="9">
        <v>4.4000000000000004</v>
      </c>
      <c r="D159" s="9">
        <v>2.78</v>
      </c>
      <c r="E159" s="9">
        <v>7.18</v>
      </c>
    </row>
    <row r="160" spans="2:5" x14ac:dyDescent="0.3">
      <c r="B160" s="10">
        <v>39141</v>
      </c>
      <c r="C160" s="9">
        <v>4.5</v>
      </c>
      <c r="D160" s="9">
        <v>2.42</v>
      </c>
      <c r="E160" s="9">
        <v>6.92</v>
      </c>
    </row>
    <row r="161" spans="2:5" x14ac:dyDescent="0.3">
      <c r="B161" s="10">
        <v>39113</v>
      </c>
      <c r="C161" s="9">
        <v>4.5999999999999996</v>
      </c>
      <c r="D161" s="9">
        <v>2.08</v>
      </c>
      <c r="E161" s="9">
        <v>6.68</v>
      </c>
    </row>
    <row r="162" spans="2:5" x14ac:dyDescent="0.3">
      <c r="B162" s="10">
        <v>39082</v>
      </c>
      <c r="C162" s="9">
        <v>4.4000000000000004</v>
      </c>
      <c r="D162" s="9">
        <v>2.54</v>
      </c>
      <c r="E162" s="9">
        <v>6.94</v>
      </c>
    </row>
    <row r="163" spans="2:5" x14ac:dyDescent="0.3">
      <c r="B163" s="10">
        <v>39051</v>
      </c>
      <c r="C163" s="9">
        <v>4.5</v>
      </c>
      <c r="D163" s="9">
        <v>1.97</v>
      </c>
      <c r="E163" s="9">
        <v>6.47</v>
      </c>
    </row>
    <row r="164" spans="2:5" x14ac:dyDescent="0.3">
      <c r="B164" s="10">
        <v>39021</v>
      </c>
      <c r="C164" s="9">
        <v>4.4000000000000004</v>
      </c>
      <c r="D164" s="9">
        <v>1.31</v>
      </c>
      <c r="E164" s="9">
        <v>5.71</v>
      </c>
    </row>
    <row r="165" spans="2:5" x14ac:dyDescent="0.3">
      <c r="B165" s="10">
        <v>38990</v>
      </c>
      <c r="C165" s="9">
        <v>4.5</v>
      </c>
      <c r="D165" s="9">
        <v>2.06</v>
      </c>
      <c r="E165" s="9">
        <v>6.56</v>
      </c>
    </row>
    <row r="166" spans="2:5" x14ac:dyDescent="0.3">
      <c r="B166" s="10">
        <v>38960</v>
      </c>
      <c r="C166" s="9">
        <v>4.7</v>
      </c>
      <c r="D166" s="9">
        <v>3.82</v>
      </c>
      <c r="E166" s="9">
        <v>8.52</v>
      </c>
    </row>
    <row r="167" spans="2:5" x14ac:dyDescent="0.3">
      <c r="B167" s="10">
        <v>38929</v>
      </c>
      <c r="C167" s="9">
        <v>4.7</v>
      </c>
      <c r="D167" s="9">
        <v>4.1500000000000004</v>
      </c>
      <c r="E167" s="9">
        <v>8.85</v>
      </c>
    </row>
    <row r="168" spans="2:5" x14ac:dyDescent="0.3">
      <c r="B168" s="10">
        <v>38898</v>
      </c>
      <c r="C168" s="9">
        <v>4.5999999999999996</v>
      </c>
      <c r="D168" s="9">
        <v>4.32</v>
      </c>
      <c r="E168" s="9">
        <v>8.92</v>
      </c>
    </row>
    <row r="169" spans="2:5" x14ac:dyDescent="0.3">
      <c r="B169" s="10">
        <v>38868</v>
      </c>
      <c r="C169" s="9">
        <v>4.5999999999999996</v>
      </c>
      <c r="D169" s="9">
        <v>4.17</v>
      </c>
      <c r="E169" s="9">
        <v>8.77</v>
      </c>
    </row>
    <row r="170" spans="2:5" x14ac:dyDescent="0.3">
      <c r="B170" s="10">
        <v>38837</v>
      </c>
      <c r="C170" s="9">
        <v>4.7</v>
      </c>
      <c r="D170" s="9">
        <v>3.55</v>
      </c>
      <c r="E170" s="9">
        <v>8.25</v>
      </c>
    </row>
    <row r="171" spans="2:5" x14ac:dyDescent="0.3">
      <c r="B171" s="10">
        <v>38807</v>
      </c>
      <c r="C171" s="9">
        <v>4.7</v>
      </c>
      <c r="D171" s="9">
        <v>3.36</v>
      </c>
      <c r="E171" s="9">
        <v>8.06</v>
      </c>
    </row>
    <row r="172" spans="2:5" x14ac:dyDescent="0.3">
      <c r="B172" s="10">
        <v>38776</v>
      </c>
      <c r="C172" s="9">
        <v>4.8</v>
      </c>
      <c r="D172" s="9">
        <v>3.6</v>
      </c>
      <c r="E172" s="9">
        <v>8.4</v>
      </c>
    </row>
    <row r="173" spans="2:5" x14ac:dyDescent="0.3">
      <c r="B173" s="10">
        <v>38748</v>
      </c>
      <c r="C173" s="9">
        <v>4.7</v>
      </c>
      <c r="D173" s="9">
        <v>3.99</v>
      </c>
      <c r="E173" s="9">
        <v>8.69</v>
      </c>
    </row>
    <row r="174" spans="2:5" x14ac:dyDescent="0.3">
      <c r="B174" s="10">
        <v>38717</v>
      </c>
      <c r="C174" s="9">
        <v>4.9000000000000004</v>
      </c>
      <c r="D174" s="9">
        <v>3.42</v>
      </c>
      <c r="E174" s="9">
        <v>8.32</v>
      </c>
    </row>
    <row r="175" spans="2:5" x14ac:dyDescent="0.3">
      <c r="B175" s="10">
        <v>38686</v>
      </c>
      <c r="C175" s="9">
        <v>5</v>
      </c>
      <c r="D175" s="9">
        <v>3.46</v>
      </c>
      <c r="E175" s="9">
        <v>8.4600000000000009</v>
      </c>
    </row>
    <row r="176" spans="2:5" x14ac:dyDescent="0.3">
      <c r="B176" s="10">
        <v>38656</v>
      </c>
      <c r="C176" s="9">
        <v>5</v>
      </c>
      <c r="D176" s="9">
        <v>4.3499999999999996</v>
      </c>
      <c r="E176" s="9">
        <v>9.35</v>
      </c>
    </row>
    <row r="177" spans="2:5" x14ac:dyDescent="0.3">
      <c r="B177" s="10">
        <v>38625</v>
      </c>
      <c r="C177" s="9">
        <v>5</v>
      </c>
      <c r="D177" s="9">
        <v>4.6900000000000004</v>
      </c>
      <c r="E177" s="9">
        <v>9.69</v>
      </c>
    </row>
    <row r="178" spans="2:5" x14ac:dyDescent="0.3">
      <c r="B178" s="10">
        <v>38595</v>
      </c>
      <c r="C178" s="9">
        <v>4.9000000000000004</v>
      </c>
      <c r="D178" s="9">
        <v>3.64</v>
      </c>
      <c r="E178" s="9">
        <v>8.5399999999999991</v>
      </c>
    </row>
    <row r="179" spans="2:5" x14ac:dyDescent="0.3">
      <c r="B179" s="10">
        <v>38564</v>
      </c>
      <c r="C179" s="9">
        <v>5</v>
      </c>
      <c r="D179" s="9">
        <v>3.17</v>
      </c>
      <c r="E179" s="9">
        <v>8.17</v>
      </c>
    </row>
    <row r="180" spans="2:5" x14ac:dyDescent="0.3">
      <c r="B180" s="10">
        <v>38533</v>
      </c>
      <c r="C180" s="9">
        <v>5</v>
      </c>
      <c r="D180" s="9">
        <v>2.5299999999999998</v>
      </c>
      <c r="E180" s="9">
        <v>7.53</v>
      </c>
    </row>
    <row r="181" spans="2:5" x14ac:dyDescent="0.3">
      <c r="B181" s="10">
        <v>38503</v>
      </c>
      <c r="C181" s="9">
        <v>5.0999999999999996</v>
      </c>
      <c r="D181" s="9">
        <v>2.8</v>
      </c>
      <c r="E181" s="9">
        <v>7.9</v>
      </c>
    </row>
    <row r="182" spans="2:5" x14ac:dyDescent="0.3">
      <c r="B182" s="10">
        <v>38472</v>
      </c>
      <c r="C182" s="9">
        <v>5.2</v>
      </c>
      <c r="D182" s="9">
        <v>3.51</v>
      </c>
      <c r="E182" s="9">
        <v>8.7100000000000009</v>
      </c>
    </row>
    <row r="183" spans="2:5" x14ac:dyDescent="0.3">
      <c r="B183" s="10">
        <v>38442</v>
      </c>
      <c r="C183" s="9">
        <v>5.2</v>
      </c>
      <c r="D183" s="9">
        <v>3.15</v>
      </c>
      <c r="E183" s="9">
        <v>8.35</v>
      </c>
    </row>
    <row r="184" spans="2:5" x14ac:dyDescent="0.3">
      <c r="B184" s="10">
        <v>38411</v>
      </c>
      <c r="C184" s="9">
        <v>5.4</v>
      </c>
      <c r="D184" s="9">
        <v>3.01</v>
      </c>
      <c r="E184" s="9">
        <v>8.41</v>
      </c>
    </row>
    <row r="185" spans="2:5" x14ac:dyDescent="0.3">
      <c r="B185" s="10">
        <v>38383</v>
      </c>
      <c r="C185" s="9">
        <v>5.3</v>
      </c>
      <c r="D185" s="9">
        <v>2.97</v>
      </c>
      <c r="E185" s="9">
        <v>8.27</v>
      </c>
    </row>
    <row r="186" spans="2:5" x14ac:dyDescent="0.3">
      <c r="B186" s="10">
        <v>38352</v>
      </c>
      <c r="C186" s="9">
        <v>5.4</v>
      </c>
      <c r="D186" s="9">
        <v>3.26</v>
      </c>
      <c r="E186" s="9">
        <v>8.66</v>
      </c>
    </row>
    <row r="187" spans="2:5" x14ac:dyDescent="0.3">
      <c r="B187" s="10">
        <v>38321</v>
      </c>
      <c r="C187" s="9">
        <v>5.4</v>
      </c>
      <c r="D187" s="9">
        <v>3.52</v>
      </c>
      <c r="E187" s="9">
        <v>8.92</v>
      </c>
    </row>
    <row r="188" spans="2:5" x14ac:dyDescent="0.3">
      <c r="B188" s="10">
        <v>38291</v>
      </c>
      <c r="C188" s="9">
        <v>5.5</v>
      </c>
      <c r="D188" s="9">
        <v>3.19</v>
      </c>
      <c r="E188" s="9">
        <v>8.69</v>
      </c>
    </row>
    <row r="189" spans="2:5" x14ac:dyDescent="0.3">
      <c r="B189" s="10">
        <v>38260</v>
      </c>
      <c r="C189" s="9">
        <v>5.4</v>
      </c>
      <c r="D189" s="9">
        <v>2.54</v>
      </c>
      <c r="E189" s="9">
        <v>7.94</v>
      </c>
    </row>
    <row r="190" spans="2:5" x14ac:dyDescent="0.3">
      <c r="B190" s="10">
        <v>38230</v>
      </c>
      <c r="C190" s="9">
        <v>5.4</v>
      </c>
      <c r="D190" s="9">
        <v>2.65</v>
      </c>
      <c r="E190" s="9">
        <v>8.0500000000000007</v>
      </c>
    </row>
    <row r="191" spans="2:5" x14ac:dyDescent="0.3">
      <c r="B191" s="10">
        <v>38199</v>
      </c>
      <c r="C191" s="9">
        <v>5.5</v>
      </c>
      <c r="D191" s="9">
        <v>2.99</v>
      </c>
      <c r="E191" s="9">
        <v>8.49</v>
      </c>
    </row>
    <row r="192" spans="2:5" x14ac:dyDescent="0.3">
      <c r="B192" s="10">
        <v>38168</v>
      </c>
      <c r="C192" s="9">
        <v>5.6</v>
      </c>
      <c r="D192" s="9">
        <v>3.27</v>
      </c>
      <c r="E192" s="9">
        <v>8.8699999999999992</v>
      </c>
    </row>
    <row r="193" spans="2:5" x14ac:dyDescent="0.3">
      <c r="B193" s="10">
        <v>38138</v>
      </c>
      <c r="C193" s="9">
        <v>5.6</v>
      </c>
      <c r="D193" s="9">
        <v>3.05</v>
      </c>
      <c r="E193" s="9">
        <v>8.65</v>
      </c>
    </row>
    <row r="194" spans="2:5" x14ac:dyDescent="0.3">
      <c r="B194" s="10">
        <v>38107</v>
      </c>
      <c r="C194" s="9">
        <v>5.6</v>
      </c>
      <c r="D194" s="9">
        <v>2.29</v>
      </c>
      <c r="E194" s="9">
        <v>7.89</v>
      </c>
    </row>
    <row r="195" spans="2:5" x14ac:dyDescent="0.3">
      <c r="B195" s="10">
        <v>38077</v>
      </c>
      <c r="C195" s="9">
        <v>5.8</v>
      </c>
      <c r="D195" s="9">
        <v>1.74</v>
      </c>
      <c r="E195" s="9">
        <v>7.54</v>
      </c>
    </row>
    <row r="196" spans="2:5" x14ac:dyDescent="0.3">
      <c r="B196" s="10">
        <v>38046</v>
      </c>
      <c r="C196" s="9">
        <v>5.6</v>
      </c>
      <c r="D196" s="9">
        <v>1.69</v>
      </c>
      <c r="E196" s="9">
        <v>7.29</v>
      </c>
    </row>
    <row r="197" spans="2:5" x14ac:dyDescent="0.3">
      <c r="B197" s="10">
        <v>38017</v>
      </c>
      <c r="C197" s="9">
        <v>5.7</v>
      </c>
      <c r="D197" s="9">
        <v>1.93</v>
      </c>
      <c r="E197" s="9">
        <v>7.63</v>
      </c>
    </row>
    <row r="198" spans="2:5" x14ac:dyDescent="0.3">
      <c r="B198" s="10">
        <v>37986</v>
      </c>
      <c r="C198" s="9">
        <v>5.7</v>
      </c>
      <c r="D198" s="9">
        <v>1.88</v>
      </c>
      <c r="E198" s="9">
        <v>7.58</v>
      </c>
    </row>
    <row r="199" spans="2:5" x14ac:dyDescent="0.3">
      <c r="B199" s="10">
        <v>37955</v>
      </c>
      <c r="C199" s="9">
        <v>5.8</v>
      </c>
      <c r="D199" s="9">
        <v>1.77</v>
      </c>
      <c r="E199" s="9">
        <v>7.57</v>
      </c>
    </row>
    <row r="200" spans="2:5" x14ac:dyDescent="0.3">
      <c r="B200" s="10">
        <v>37925</v>
      </c>
      <c r="C200" s="9">
        <v>6</v>
      </c>
      <c r="D200" s="9">
        <v>2.04</v>
      </c>
      <c r="E200" s="9">
        <v>8.0399999999999991</v>
      </c>
    </row>
    <row r="201" spans="2:5" x14ac:dyDescent="0.3">
      <c r="B201" s="10">
        <v>37894</v>
      </c>
      <c r="C201" s="9">
        <v>6.1</v>
      </c>
      <c r="D201" s="9">
        <v>2.3199999999999998</v>
      </c>
      <c r="E201" s="9">
        <v>8.42</v>
      </c>
    </row>
    <row r="202" spans="2:5" x14ac:dyDescent="0.3">
      <c r="B202" s="10">
        <v>37864</v>
      </c>
      <c r="C202" s="9">
        <v>6.1</v>
      </c>
      <c r="D202" s="9">
        <v>2.16</v>
      </c>
      <c r="E202" s="9">
        <v>8.26</v>
      </c>
    </row>
    <row r="203" spans="2:5" x14ac:dyDescent="0.3">
      <c r="B203" s="10">
        <v>37833</v>
      </c>
      <c r="C203" s="9">
        <v>6.2</v>
      </c>
      <c r="D203" s="9">
        <v>2.11</v>
      </c>
      <c r="E203" s="9">
        <v>8.31</v>
      </c>
    </row>
    <row r="204" spans="2:5" x14ac:dyDescent="0.3">
      <c r="B204" s="10">
        <v>37802</v>
      </c>
      <c r="C204" s="9">
        <v>6.3</v>
      </c>
      <c r="D204" s="9">
        <v>2.11</v>
      </c>
      <c r="E204" s="9">
        <v>8.41</v>
      </c>
    </row>
    <row r="205" spans="2:5" x14ac:dyDescent="0.3">
      <c r="B205" s="10">
        <v>37772</v>
      </c>
      <c r="C205" s="9">
        <v>6.1</v>
      </c>
      <c r="D205" s="9">
        <v>2.06</v>
      </c>
      <c r="E205" s="9">
        <v>8.16</v>
      </c>
    </row>
    <row r="206" spans="2:5" x14ac:dyDescent="0.3">
      <c r="B206" s="10">
        <v>37741</v>
      </c>
      <c r="C206" s="9">
        <v>6</v>
      </c>
      <c r="D206" s="9">
        <v>2.2200000000000002</v>
      </c>
      <c r="E206" s="9">
        <v>8.2200000000000006</v>
      </c>
    </row>
    <row r="207" spans="2:5" x14ac:dyDescent="0.3">
      <c r="B207" s="10">
        <v>37711</v>
      </c>
      <c r="C207" s="9">
        <v>5.9</v>
      </c>
      <c r="D207" s="9">
        <v>3.02</v>
      </c>
      <c r="E207" s="9">
        <v>8.92</v>
      </c>
    </row>
    <row r="208" spans="2:5" x14ac:dyDescent="0.3">
      <c r="B208" s="10">
        <v>37680</v>
      </c>
      <c r="C208" s="9">
        <v>5.9</v>
      </c>
      <c r="D208" s="9">
        <v>2.98</v>
      </c>
      <c r="E208" s="9">
        <v>8.8800000000000008</v>
      </c>
    </row>
    <row r="209" spans="2:5" x14ac:dyDescent="0.3">
      <c r="B209" s="10">
        <v>37652</v>
      </c>
      <c r="C209" s="9">
        <v>5.8</v>
      </c>
      <c r="D209" s="9">
        <v>2.6</v>
      </c>
      <c r="E209" s="9">
        <v>8.4</v>
      </c>
    </row>
    <row r="210" spans="2:5" x14ac:dyDescent="0.3">
      <c r="B210" s="10">
        <v>37621</v>
      </c>
      <c r="C210" s="9">
        <v>6</v>
      </c>
      <c r="D210" s="9">
        <v>2.38</v>
      </c>
      <c r="E210" s="9">
        <v>8.3800000000000008</v>
      </c>
    </row>
    <row r="211" spans="2:5" x14ac:dyDescent="0.3">
      <c r="B211" s="10">
        <v>37590</v>
      </c>
      <c r="C211" s="9">
        <v>5.9</v>
      </c>
      <c r="D211" s="9">
        <v>2.2000000000000002</v>
      </c>
      <c r="E211" s="9">
        <v>8.1</v>
      </c>
    </row>
    <row r="212" spans="2:5" x14ac:dyDescent="0.3">
      <c r="B212" s="10">
        <v>37560</v>
      </c>
      <c r="C212" s="9">
        <v>5.7</v>
      </c>
      <c r="D212" s="9">
        <v>2.0299999999999998</v>
      </c>
      <c r="E212" s="9">
        <v>7.73</v>
      </c>
    </row>
    <row r="213" spans="2:5" x14ac:dyDescent="0.3">
      <c r="B213" s="10">
        <v>37529</v>
      </c>
      <c r="C213" s="9">
        <v>5.7</v>
      </c>
      <c r="D213" s="9">
        <v>1.51</v>
      </c>
      <c r="E213" s="9">
        <v>7.21</v>
      </c>
    </row>
    <row r="214" spans="2:5" x14ac:dyDescent="0.3">
      <c r="B214" s="10">
        <v>37499</v>
      </c>
      <c r="C214" s="9">
        <v>5.7</v>
      </c>
      <c r="D214" s="9">
        <v>1.8</v>
      </c>
      <c r="E214" s="9">
        <v>7.5</v>
      </c>
    </row>
    <row r="215" spans="2:5" x14ac:dyDescent="0.3">
      <c r="B215" s="10">
        <v>37468</v>
      </c>
      <c r="C215" s="9">
        <v>5.8</v>
      </c>
      <c r="D215" s="9">
        <v>1.46</v>
      </c>
      <c r="E215" s="9">
        <v>7.26</v>
      </c>
    </row>
    <row r="216" spans="2:5" x14ac:dyDescent="0.3">
      <c r="B216" s="10">
        <v>37437</v>
      </c>
      <c r="C216" s="9">
        <v>5.8</v>
      </c>
      <c r="D216" s="9">
        <v>1.07</v>
      </c>
      <c r="E216" s="9">
        <v>6.87</v>
      </c>
    </row>
    <row r="217" spans="2:5" x14ac:dyDescent="0.3">
      <c r="B217" s="10">
        <v>37407</v>
      </c>
      <c r="C217" s="9">
        <v>5.8</v>
      </c>
      <c r="D217" s="9">
        <v>1.18</v>
      </c>
      <c r="E217" s="9">
        <v>6.98</v>
      </c>
    </row>
    <row r="218" spans="2:5" x14ac:dyDescent="0.3">
      <c r="B218" s="10">
        <v>37376</v>
      </c>
      <c r="C218" s="9">
        <v>5.9</v>
      </c>
      <c r="D218" s="9">
        <v>1.64</v>
      </c>
      <c r="E218" s="9">
        <v>7.54</v>
      </c>
    </row>
    <row r="219" spans="2:5" x14ac:dyDescent="0.3">
      <c r="B219" s="10">
        <v>37346</v>
      </c>
      <c r="C219" s="9">
        <v>5.7</v>
      </c>
      <c r="D219" s="9">
        <v>1.48</v>
      </c>
      <c r="E219" s="9">
        <v>7.18</v>
      </c>
    </row>
    <row r="220" spans="2:5" x14ac:dyDescent="0.3">
      <c r="B220" s="10">
        <v>37315</v>
      </c>
      <c r="C220" s="9">
        <v>5.7</v>
      </c>
      <c r="D220" s="9">
        <v>1.1399999999999999</v>
      </c>
      <c r="E220" s="9">
        <v>6.84</v>
      </c>
    </row>
    <row r="221" spans="2:5" x14ac:dyDescent="0.3">
      <c r="B221" s="10">
        <v>37287</v>
      </c>
      <c r="C221" s="9">
        <v>5.7</v>
      </c>
      <c r="D221" s="9">
        <v>1.1399999999999999</v>
      </c>
      <c r="E221" s="9">
        <v>6.84</v>
      </c>
    </row>
    <row r="222" spans="2:5" x14ac:dyDescent="0.3">
      <c r="B222" s="10">
        <v>37256</v>
      </c>
      <c r="C222" s="9">
        <v>5.7</v>
      </c>
      <c r="D222" s="9">
        <v>1.55</v>
      </c>
      <c r="E222" s="9">
        <v>7.25</v>
      </c>
    </row>
    <row r="223" spans="2:5" x14ac:dyDescent="0.3">
      <c r="B223" s="10">
        <v>37225</v>
      </c>
      <c r="C223" s="9">
        <v>5.5</v>
      </c>
      <c r="D223" s="9">
        <v>1.9</v>
      </c>
      <c r="E223" s="9">
        <v>7.4</v>
      </c>
    </row>
    <row r="224" spans="2:5" x14ac:dyDescent="0.3">
      <c r="B224" s="10">
        <v>37195</v>
      </c>
      <c r="C224" s="9">
        <v>5.3</v>
      </c>
      <c r="D224" s="9">
        <v>2.13</v>
      </c>
      <c r="E224" s="9">
        <v>7.43</v>
      </c>
    </row>
    <row r="225" spans="2:5" x14ac:dyDescent="0.3">
      <c r="B225" s="10">
        <v>37164</v>
      </c>
      <c r="C225" s="9">
        <v>5</v>
      </c>
      <c r="D225" s="9">
        <v>2.65</v>
      </c>
      <c r="E225" s="9">
        <v>7.65</v>
      </c>
    </row>
    <row r="226" spans="2:5" x14ac:dyDescent="0.3">
      <c r="B226" s="10">
        <v>37134</v>
      </c>
      <c r="C226" s="9">
        <v>4.9000000000000004</v>
      </c>
      <c r="D226" s="9">
        <v>2.72</v>
      </c>
      <c r="E226" s="9">
        <v>7.62</v>
      </c>
    </row>
    <row r="227" spans="2:5" x14ac:dyDescent="0.3">
      <c r="B227" s="10">
        <v>37103</v>
      </c>
      <c r="C227" s="9">
        <v>4.5999999999999996</v>
      </c>
      <c r="D227" s="9">
        <v>2.72</v>
      </c>
      <c r="E227" s="9">
        <v>7.32</v>
      </c>
    </row>
    <row r="228" spans="2:5" x14ac:dyDescent="0.3">
      <c r="B228" s="10">
        <v>37072</v>
      </c>
      <c r="C228" s="9">
        <v>4.5</v>
      </c>
      <c r="D228" s="9">
        <v>3.25</v>
      </c>
      <c r="E228" s="9">
        <v>7.75</v>
      </c>
    </row>
    <row r="229" spans="2:5" x14ac:dyDescent="0.3">
      <c r="B229" s="10">
        <v>37042</v>
      </c>
      <c r="C229" s="9">
        <v>4.3</v>
      </c>
      <c r="D229" s="9">
        <v>3.62</v>
      </c>
      <c r="E229" s="9">
        <v>7.92</v>
      </c>
    </row>
    <row r="230" spans="2:5" x14ac:dyDescent="0.3">
      <c r="B230" s="10">
        <v>37011</v>
      </c>
      <c r="C230" s="9">
        <v>4.4000000000000004</v>
      </c>
      <c r="D230" s="9">
        <v>3.27</v>
      </c>
      <c r="E230" s="9">
        <v>7.67</v>
      </c>
    </row>
    <row r="231" spans="2:5" x14ac:dyDescent="0.3">
      <c r="B231" s="10">
        <v>36981</v>
      </c>
      <c r="C231" s="9">
        <v>4.3</v>
      </c>
      <c r="D231" s="9">
        <v>2.92</v>
      </c>
      <c r="E231" s="9">
        <v>7.22</v>
      </c>
    </row>
    <row r="232" spans="2:5" x14ac:dyDescent="0.3">
      <c r="B232" s="10">
        <v>36950</v>
      </c>
      <c r="C232" s="9">
        <v>4.2</v>
      </c>
      <c r="D232" s="9">
        <v>3.53</v>
      </c>
      <c r="E232" s="9">
        <v>7.73</v>
      </c>
    </row>
    <row r="233" spans="2:5" x14ac:dyDescent="0.3">
      <c r="B233" s="10">
        <v>36922</v>
      </c>
      <c r="C233" s="9">
        <v>4.2</v>
      </c>
      <c r="D233" s="9">
        <v>3.73</v>
      </c>
      <c r="E233" s="9">
        <v>7.93</v>
      </c>
    </row>
    <row r="234" spans="2:5" x14ac:dyDescent="0.3">
      <c r="B234" s="10">
        <v>36891</v>
      </c>
      <c r="C234" s="9">
        <v>3.9</v>
      </c>
      <c r="D234" s="9">
        <v>3.39</v>
      </c>
      <c r="E234" s="9">
        <v>7.29</v>
      </c>
    </row>
    <row r="235" spans="2:5" x14ac:dyDescent="0.3">
      <c r="B235" s="10">
        <v>36860</v>
      </c>
      <c r="C235" s="9">
        <v>3.9</v>
      </c>
      <c r="D235" s="9">
        <v>3.45</v>
      </c>
      <c r="E235" s="9">
        <v>7.35</v>
      </c>
    </row>
    <row r="236" spans="2:5" x14ac:dyDescent="0.3">
      <c r="B236" s="10">
        <v>36830</v>
      </c>
      <c r="C236" s="9">
        <v>3.9</v>
      </c>
      <c r="D236" s="9">
        <v>3.45</v>
      </c>
      <c r="E236" s="9">
        <v>7.35</v>
      </c>
    </row>
    <row r="237" spans="2:5" x14ac:dyDescent="0.3">
      <c r="B237" s="10">
        <v>36799</v>
      </c>
      <c r="C237" s="9">
        <v>3.9</v>
      </c>
      <c r="D237" s="9">
        <v>3.45</v>
      </c>
      <c r="E237" s="9">
        <v>7.35</v>
      </c>
    </row>
    <row r="238" spans="2:5" x14ac:dyDescent="0.3">
      <c r="B238" s="10">
        <v>36769</v>
      </c>
      <c r="C238" s="9">
        <v>4.0999999999999996</v>
      </c>
      <c r="D238" s="9">
        <v>3.41</v>
      </c>
      <c r="E238" s="9">
        <v>7.51</v>
      </c>
    </row>
    <row r="239" spans="2:5" x14ac:dyDescent="0.3">
      <c r="B239" s="10">
        <v>36738</v>
      </c>
      <c r="C239" s="9">
        <v>4</v>
      </c>
      <c r="D239" s="9">
        <v>3.66</v>
      </c>
      <c r="E239" s="9">
        <v>7.66</v>
      </c>
    </row>
    <row r="240" spans="2:5" x14ac:dyDescent="0.3">
      <c r="B240" s="10">
        <v>36707</v>
      </c>
      <c r="C240" s="9">
        <v>4</v>
      </c>
      <c r="D240" s="9">
        <v>3.73</v>
      </c>
      <c r="E240" s="9">
        <v>7.73</v>
      </c>
    </row>
    <row r="241" spans="2:5" x14ac:dyDescent="0.3">
      <c r="B241" s="10">
        <v>36677</v>
      </c>
      <c r="C241" s="9">
        <v>4</v>
      </c>
      <c r="D241" s="9">
        <v>3.19</v>
      </c>
      <c r="E241" s="9">
        <v>7.19</v>
      </c>
    </row>
    <row r="242" spans="2:5" x14ac:dyDescent="0.3">
      <c r="B242" s="10">
        <v>36646</v>
      </c>
      <c r="C242" s="9">
        <v>3.8</v>
      </c>
      <c r="D242" s="9">
        <v>3.07</v>
      </c>
      <c r="E242" s="9">
        <v>6.87</v>
      </c>
    </row>
    <row r="243" spans="2:5" x14ac:dyDescent="0.3">
      <c r="B243" s="10">
        <v>36616</v>
      </c>
      <c r="C243" s="9">
        <v>4</v>
      </c>
      <c r="D243" s="9">
        <v>3.76</v>
      </c>
      <c r="E243" s="9">
        <v>7.76</v>
      </c>
    </row>
    <row r="244" spans="2:5" x14ac:dyDescent="0.3">
      <c r="B244" s="10">
        <v>36585</v>
      </c>
      <c r="C244" s="9">
        <v>4.0999999999999996</v>
      </c>
      <c r="D244" s="9">
        <v>3.22</v>
      </c>
      <c r="E244" s="9">
        <v>7.32</v>
      </c>
    </row>
    <row r="245" spans="2:5" x14ac:dyDescent="0.3">
      <c r="B245" s="10">
        <v>36556</v>
      </c>
      <c r="C245" s="9">
        <v>4</v>
      </c>
      <c r="D245" s="9">
        <v>2.74</v>
      </c>
      <c r="E245" s="9">
        <v>6.74</v>
      </c>
    </row>
    <row r="246" spans="2:5" x14ac:dyDescent="0.3">
      <c r="B246" s="10">
        <v>36525</v>
      </c>
      <c r="C246" s="9">
        <v>4</v>
      </c>
      <c r="D246" s="9">
        <v>2.68</v>
      </c>
      <c r="E246" s="9">
        <v>6.68</v>
      </c>
    </row>
    <row r="247" spans="2:5" x14ac:dyDescent="0.3">
      <c r="B247" s="10">
        <v>36494</v>
      </c>
      <c r="C247" s="9">
        <v>4.0999999999999996</v>
      </c>
      <c r="D247" s="9">
        <v>2.62</v>
      </c>
      <c r="E247" s="9">
        <v>6.72</v>
      </c>
    </row>
    <row r="248" spans="2:5" x14ac:dyDescent="0.3">
      <c r="B248" s="10">
        <v>36464</v>
      </c>
      <c r="C248" s="9">
        <v>4.0999999999999996</v>
      </c>
      <c r="D248" s="9">
        <v>2.56</v>
      </c>
      <c r="E248" s="9">
        <v>6.66</v>
      </c>
    </row>
    <row r="249" spans="2:5" x14ac:dyDescent="0.3">
      <c r="B249" s="10">
        <v>36433</v>
      </c>
      <c r="C249" s="9">
        <v>4.2</v>
      </c>
      <c r="D249" s="9">
        <v>2.63</v>
      </c>
      <c r="E249" s="9">
        <v>6.83</v>
      </c>
    </row>
    <row r="250" spans="2:5" x14ac:dyDescent="0.3">
      <c r="B250" s="10">
        <v>36403</v>
      </c>
      <c r="C250" s="9">
        <v>4.2</v>
      </c>
      <c r="D250" s="9">
        <v>2.2599999999999998</v>
      </c>
      <c r="E250" s="9">
        <v>6.46</v>
      </c>
    </row>
    <row r="251" spans="2:5" x14ac:dyDescent="0.3">
      <c r="B251" s="10">
        <v>36372</v>
      </c>
      <c r="C251" s="9">
        <v>4.3</v>
      </c>
      <c r="D251" s="9">
        <v>2.14</v>
      </c>
      <c r="E251" s="9">
        <v>6.44</v>
      </c>
    </row>
    <row r="252" spans="2:5" x14ac:dyDescent="0.3">
      <c r="B252" s="10">
        <v>36341</v>
      </c>
      <c r="C252" s="9">
        <v>4.3</v>
      </c>
      <c r="D252" s="9">
        <v>1.96</v>
      </c>
      <c r="E252" s="9">
        <v>6.26</v>
      </c>
    </row>
    <row r="253" spans="2:5" x14ac:dyDescent="0.3">
      <c r="B253" s="10">
        <v>36311</v>
      </c>
      <c r="C253" s="9">
        <v>4.2</v>
      </c>
      <c r="D253" s="9">
        <v>2.09</v>
      </c>
      <c r="E253" s="9">
        <v>6.29</v>
      </c>
    </row>
    <row r="254" spans="2:5" x14ac:dyDescent="0.3">
      <c r="B254" s="10">
        <v>36280</v>
      </c>
      <c r="C254" s="9">
        <v>4.3</v>
      </c>
      <c r="D254" s="9">
        <v>2.2799999999999998</v>
      </c>
      <c r="E254" s="9">
        <v>6.58</v>
      </c>
    </row>
    <row r="255" spans="2:5" x14ac:dyDescent="0.3">
      <c r="B255" s="10">
        <v>36250</v>
      </c>
      <c r="C255" s="9">
        <v>4.2</v>
      </c>
      <c r="D255" s="9">
        <v>1.73</v>
      </c>
      <c r="E255" s="9">
        <v>5.93</v>
      </c>
    </row>
    <row r="256" spans="2:5" x14ac:dyDescent="0.3">
      <c r="B256" s="10">
        <v>36219</v>
      </c>
      <c r="C256" s="9">
        <v>4.4000000000000004</v>
      </c>
      <c r="D256" s="9">
        <v>1.61</v>
      </c>
      <c r="E256" s="9">
        <v>6.01</v>
      </c>
    </row>
    <row r="257" spans="2:5" x14ac:dyDescent="0.3">
      <c r="B257" s="10">
        <v>36191</v>
      </c>
      <c r="C257" s="9">
        <v>4.3</v>
      </c>
      <c r="D257" s="9">
        <v>1.67</v>
      </c>
      <c r="E257" s="9">
        <v>5.97</v>
      </c>
    </row>
    <row r="258" spans="2:5" x14ac:dyDescent="0.3">
      <c r="B258" s="10">
        <v>36160</v>
      </c>
      <c r="C258" s="9">
        <v>4.4000000000000004</v>
      </c>
      <c r="D258" s="9">
        <v>1.61</v>
      </c>
      <c r="E258" s="9">
        <v>6.01</v>
      </c>
    </row>
    <row r="259" spans="2:5" x14ac:dyDescent="0.3">
      <c r="B259" s="10">
        <v>36129</v>
      </c>
      <c r="C259" s="9">
        <v>4.4000000000000004</v>
      </c>
      <c r="D259" s="9">
        <v>1.55</v>
      </c>
      <c r="E259" s="9">
        <v>5.95</v>
      </c>
    </row>
    <row r="260" spans="2:5" x14ac:dyDescent="0.3">
      <c r="B260" s="10">
        <v>36099</v>
      </c>
      <c r="C260" s="9">
        <v>4.5</v>
      </c>
      <c r="D260" s="9">
        <v>1.49</v>
      </c>
      <c r="E260" s="9">
        <v>5.99</v>
      </c>
    </row>
    <row r="261" spans="2:5" x14ac:dyDescent="0.3">
      <c r="B261" s="10">
        <v>36068</v>
      </c>
      <c r="C261" s="9">
        <v>4.5999999999999996</v>
      </c>
      <c r="D261" s="9">
        <v>1.49</v>
      </c>
      <c r="E261" s="9">
        <v>6.09</v>
      </c>
    </row>
    <row r="262" spans="2:5" x14ac:dyDescent="0.3">
      <c r="B262" s="10">
        <v>36038</v>
      </c>
      <c r="C262" s="9">
        <v>4.5</v>
      </c>
      <c r="D262" s="9">
        <v>1.62</v>
      </c>
      <c r="E262" s="9">
        <v>6.12</v>
      </c>
    </row>
    <row r="263" spans="2:5" x14ac:dyDescent="0.3">
      <c r="B263" s="10">
        <v>36007</v>
      </c>
      <c r="C263" s="9">
        <v>4.5</v>
      </c>
      <c r="D263" s="9">
        <v>1.68</v>
      </c>
      <c r="E263" s="9">
        <v>6.18</v>
      </c>
    </row>
    <row r="264" spans="2:5" x14ac:dyDescent="0.3">
      <c r="B264" s="10">
        <v>35976</v>
      </c>
      <c r="C264" s="9">
        <v>4.5</v>
      </c>
      <c r="D264" s="9">
        <v>1.68</v>
      </c>
      <c r="E264" s="9">
        <v>6.18</v>
      </c>
    </row>
    <row r="265" spans="2:5" x14ac:dyDescent="0.3">
      <c r="B265" s="10">
        <v>35946</v>
      </c>
      <c r="C265" s="9">
        <v>4.4000000000000004</v>
      </c>
      <c r="D265" s="9">
        <v>1.69</v>
      </c>
      <c r="E265" s="9">
        <v>6.09</v>
      </c>
    </row>
    <row r="266" spans="2:5" x14ac:dyDescent="0.3">
      <c r="B266" s="10">
        <v>35915</v>
      </c>
      <c r="C266" s="9">
        <v>4.3</v>
      </c>
      <c r="D266" s="9">
        <v>1.44</v>
      </c>
      <c r="E266" s="9">
        <v>5.74</v>
      </c>
    </row>
    <row r="267" spans="2:5" x14ac:dyDescent="0.3">
      <c r="B267" s="10">
        <v>35885</v>
      </c>
      <c r="C267" s="9">
        <v>4.7</v>
      </c>
      <c r="D267" s="9">
        <v>1.37</v>
      </c>
      <c r="E267" s="9">
        <v>6.07</v>
      </c>
    </row>
    <row r="268" spans="2:5" x14ac:dyDescent="0.3">
      <c r="B268" s="10">
        <v>35854</v>
      </c>
      <c r="C268" s="9">
        <v>4.5999999999999996</v>
      </c>
      <c r="D268" s="9">
        <v>1.44</v>
      </c>
      <c r="E268" s="9">
        <v>6.04</v>
      </c>
    </row>
    <row r="269" spans="2:5" x14ac:dyDescent="0.3">
      <c r="B269" s="10">
        <v>35826</v>
      </c>
      <c r="C269" s="9">
        <v>4.5999999999999996</v>
      </c>
      <c r="D269" s="9">
        <v>1.57</v>
      </c>
      <c r="E269" s="9">
        <v>6.17</v>
      </c>
    </row>
    <row r="270" spans="2:5" x14ac:dyDescent="0.3">
      <c r="B270" s="10">
        <v>35795</v>
      </c>
      <c r="C270" s="9">
        <v>4.7</v>
      </c>
      <c r="D270" s="9">
        <v>1.7</v>
      </c>
      <c r="E270" s="9">
        <v>6.4</v>
      </c>
    </row>
    <row r="271" spans="2:5" x14ac:dyDescent="0.3">
      <c r="B271" s="10">
        <v>35764</v>
      </c>
      <c r="C271" s="9">
        <v>4.5999999999999996</v>
      </c>
      <c r="D271" s="9">
        <v>1.83</v>
      </c>
      <c r="E271" s="9">
        <v>6.43</v>
      </c>
    </row>
    <row r="272" spans="2:5" x14ac:dyDescent="0.3">
      <c r="B272" s="10">
        <v>35734</v>
      </c>
      <c r="C272" s="9">
        <v>4.7</v>
      </c>
      <c r="D272" s="9">
        <v>2.08</v>
      </c>
      <c r="E272" s="9">
        <v>6.78</v>
      </c>
    </row>
    <row r="273" spans="2:5" x14ac:dyDescent="0.3">
      <c r="B273" s="10">
        <v>35703</v>
      </c>
      <c r="C273" s="9">
        <v>4.9000000000000004</v>
      </c>
      <c r="D273" s="9">
        <v>2.15</v>
      </c>
      <c r="E273" s="9">
        <v>7.05</v>
      </c>
    </row>
    <row r="274" spans="2:5" x14ac:dyDescent="0.3">
      <c r="B274" s="10">
        <v>35673</v>
      </c>
      <c r="C274" s="9">
        <v>4.8</v>
      </c>
      <c r="D274" s="9">
        <v>2.23</v>
      </c>
      <c r="E274" s="9">
        <v>7.03</v>
      </c>
    </row>
    <row r="275" spans="2:5" x14ac:dyDescent="0.3">
      <c r="B275" s="10">
        <v>35642</v>
      </c>
      <c r="C275" s="9">
        <v>4.9000000000000004</v>
      </c>
      <c r="D275" s="9">
        <v>2.23</v>
      </c>
      <c r="E275" s="9">
        <v>7.13</v>
      </c>
    </row>
    <row r="276" spans="2:5" x14ac:dyDescent="0.3">
      <c r="B276" s="10">
        <v>35611</v>
      </c>
      <c r="C276" s="9">
        <v>5</v>
      </c>
      <c r="D276" s="9">
        <v>2.2999999999999998</v>
      </c>
      <c r="E276" s="9">
        <v>7.3</v>
      </c>
    </row>
    <row r="277" spans="2:5" x14ac:dyDescent="0.3">
      <c r="B277" s="10">
        <v>35581</v>
      </c>
      <c r="C277" s="9">
        <v>4.9000000000000004</v>
      </c>
      <c r="D277" s="9">
        <v>2.23</v>
      </c>
      <c r="E277" s="9">
        <v>7.13</v>
      </c>
    </row>
    <row r="278" spans="2:5" x14ac:dyDescent="0.3">
      <c r="B278" s="10">
        <v>35550</v>
      </c>
      <c r="C278" s="9">
        <v>5.0999999999999996</v>
      </c>
      <c r="D278" s="9">
        <v>2.5</v>
      </c>
      <c r="E278" s="9">
        <v>7.6</v>
      </c>
    </row>
    <row r="279" spans="2:5" x14ac:dyDescent="0.3">
      <c r="B279" s="10">
        <v>35520</v>
      </c>
      <c r="C279" s="9">
        <v>5.2</v>
      </c>
      <c r="D279" s="9">
        <v>2.76</v>
      </c>
      <c r="E279" s="9">
        <v>7.96</v>
      </c>
    </row>
    <row r="280" spans="2:5" x14ac:dyDescent="0.3">
      <c r="B280" s="10">
        <v>35489</v>
      </c>
      <c r="C280" s="9">
        <v>5.2</v>
      </c>
      <c r="D280" s="9">
        <v>3.03</v>
      </c>
      <c r="E280" s="9">
        <v>8.23</v>
      </c>
    </row>
    <row r="281" spans="2:5" x14ac:dyDescent="0.3">
      <c r="B281" s="10">
        <v>35461</v>
      </c>
      <c r="C281" s="9">
        <v>5.3</v>
      </c>
      <c r="D281" s="9">
        <v>3.04</v>
      </c>
      <c r="E281" s="9">
        <v>8.34</v>
      </c>
    </row>
    <row r="282" spans="2:5" x14ac:dyDescent="0.3">
      <c r="B282" s="10">
        <v>35430</v>
      </c>
      <c r="C282" s="9">
        <v>5.4</v>
      </c>
      <c r="D282" s="9">
        <v>3.32</v>
      </c>
      <c r="E282" s="9">
        <v>8.7200000000000006</v>
      </c>
    </row>
    <row r="283" spans="2:5" x14ac:dyDescent="0.3">
      <c r="B283" s="10">
        <v>35399</v>
      </c>
      <c r="C283" s="9">
        <v>5.4</v>
      </c>
      <c r="D283" s="9">
        <v>3.26</v>
      </c>
      <c r="E283" s="9">
        <v>8.66</v>
      </c>
    </row>
    <row r="284" spans="2:5" x14ac:dyDescent="0.3">
      <c r="B284" s="10">
        <v>35369</v>
      </c>
      <c r="C284" s="9">
        <v>5.2</v>
      </c>
      <c r="D284" s="9">
        <v>2.99</v>
      </c>
      <c r="E284" s="9">
        <v>8.19</v>
      </c>
    </row>
    <row r="285" spans="2:5" x14ac:dyDescent="0.3">
      <c r="B285" s="10">
        <v>35338</v>
      </c>
      <c r="C285" s="9">
        <v>5.2</v>
      </c>
      <c r="D285" s="9">
        <v>3</v>
      </c>
      <c r="E285" s="9">
        <v>8.1999999999999993</v>
      </c>
    </row>
    <row r="286" spans="2:5" x14ac:dyDescent="0.3">
      <c r="B286" s="10">
        <v>35308</v>
      </c>
      <c r="C286" s="9">
        <v>5.0999999999999996</v>
      </c>
      <c r="D286" s="9">
        <v>2.88</v>
      </c>
      <c r="E286" s="9">
        <v>7.98</v>
      </c>
    </row>
    <row r="287" spans="2:5" x14ac:dyDescent="0.3">
      <c r="B287" s="10">
        <v>35277</v>
      </c>
      <c r="C287" s="9">
        <v>5.5</v>
      </c>
      <c r="D287" s="9">
        <v>2.95</v>
      </c>
      <c r="E287" s="9">
        <v>8.4499999999999993</v>
      </c>
    </row>
    <row r="288" spans="2:5" x14ac:dyDescent="0.3">
      <c r="B288" s="10">
        <v>35246</v>
      </c>
      <c r="C288" s="9">
        <v>5.3</v>
      </c>
      <c r="D288" s="9">
        <v>2.75</v>
      </c>
      <c r="E288" s="9">
        <v>8.0500000000000007</v>
      </c>
    </row>
    <row r="289" spans="2:5" x14ac:dyDescent="0.3">
      <c r="B289" s="10">
        <v>35216</v>
      </c>
      <c r="C289" s="9">
        <v>5.6</v>
      </c>
      <c r="D289" s="9">
        <v>2.89</v>
      </c>
      <c r="E289" s="9">
        <v>8.49</v>
      </c>
    </row>
    <row r="290" spans="2:5" x14ac:dyDescent="0.3">
      <c r="B290" s="10">
        <v>35185</v>
      </c>
      <c r="C290" s="9">
        <v>5.6</v>
      </c>
      <c r="D290" s="9">
        <v>2.9</v>
      </c>
      <c r="E290" s="9">
        <v>8.5</v>
      </c>
    </row>
    <row r="291" spans="2:5" x14ac:dyDescent="0.3">
      <c r="B291" s="10">
        <v>35155</v>
      </c>
      <c r="C291" s="9">
        <v>5.5</v>
      </c>
      <c r="D291" s="9">
        <v>2.84</v>
      </c>
      <c r="E291" s="9">
        <v>8.34</v>
      </c>
    </row>
    <row r="292" spans="2:5" x14ac:dyDescent="0.3">
      <c r="B292" s="10">
        <v>35124</v>
      </c>
      <c r="C292" s="9">
        <v>5.5</v>
      </c>
      <c r="D292" s="9">
        <v>2.65</v>
      </c>
      <c r="E292" s="9">
        <v>8.15</v>
      </c>
    </row>
    <row r="293" spans="2:5" x14ac:dyDescent="0.3">
      <c r="B293" s="10">
        <v>35095</v>
      </c>
      <c r="C293" s="9">
        <v>5.6</v>
      </c>
      <c r="D293" s="9">
        <v>2.73</v>
      </c>
      <c r="E293" s="9">
        <v>8.33</v>
      </c>
    </row>
    <row r="294" spans="2:5" x14ac:dyDescent="0.3">
      <c r="B294" s="10">
        <v>35064</v>
      </c>
      <c r="C294" s="9">
        <v>5.6</v>
      </c>
      <c r="D294" s="9">
        <v>2.54</v>
      </c>
      <c r="E294" s="9">
        <v>8.14</v>
      </c>
    </row>
    <row r="295" spans="2:5" x14ac:dyDescent="0.3">
      <c r="B295" s="10">
        <v>35033</v>
      </c>
      <c r="C295" s="9">
        <v>5.6</v>
      </c>
      <c r="D295" s="9">
        <v>2.61</v>
      </c>
      <c r="E295" s="9">
        <v>8.2100000000000009</v>
      </c>
    </row>
    <row r="296" spans="2:5" x14ac:dyDescent="0.3">
      <c r="B296" s="10">
        <v>35003</v>
      </c>
      <c r="C296" s="9">
        <v>5.5</v>
      </c>
      <c r="D296" s="9">
        <v>2.81</v>
      </c>
      <c r="E296" s="9">
        <v>8.31</v>
      </c>
    </row>
    <row r="297" spans="2:5" x14ac:dyDescent="0.3">
      <c r="B297" s="10">
        <v>34972</v>
      </c>
      <c r="C297" s="9">
        <v>5.6</v>
      </c>
      <c r="D297" s="9">
        <v>2.54</v>
      </c>
      <c r="E297" s="9">
        <v>8.14</v>
      </c>
    </row>
    <row r="298" spans="2:5" x14ac:dyDescent="0.3">
      <c r="B298" s="10">
        <v>34942</v>
      </c>
      <c r="C298" s="9">
        <v>5.7</v>
      </c>
      <c r="D298" s="9">
        <v>2.62</v>
      </c>
      <c r="E298" s="9">
        <v>8.32</v>
      </c>
    </row>
    <row r="299" spans="2:5" x14ac:dyDescent="0.3">
      <c r="B299" s="10">
        <v>34911</v>
      </c>
      <c r="C299" s="9">
        <v>5.7</v>
      </c>
      <c r="D299" s="9">
        <v>2.76</v>
      </c>
      <c r="E299" s="9">
        <v>8.4600000000000009</v>
      </c>
    </row>
    <row r="300" spans="2:5" x14ac:dyDescent="0.3">
      <c r="B300" s="10">
        <v>34880</v>
      </c>
      <c r="C300" s="9">
        <v>5.6</v>
      </c>
      <c r="D300" s="9">
        <v>3.04</v>
      </c>
      <c r="E300" s="9">
        <v>8.64</v>
      </c>
    </row>
    <row r="301" spans="2:5" x14ac:dyDescent="0.3">
      <c r="B301" s="10">
        <v>34850</v>
      </c>
      <c r="C301" s="9">
        <v>5.6</v>
      </c>
      <c r="D301" s="9">
        <v>3.19</v>
      </c>
      <c r="E301" s="9">
        <v>8.7899999999999991</v>
      </c>
    </row>
    <row r="302" spans="2:5" x14ac:dyDescent="0.3">
      <c r="B302" s="10">
        <v>34819</v>
      </c>
      <c r="C302" s="9">
        <v>5.8</v>
      </c>
      <c r="D302" s="9">
        <v>3.05</v>
      </c>
      <c r="E302" s="9">
        <v>8.85</v>
      </c>
    </row>
    <row r="303" spans="2:5" x14ac:dyDescent="0.3">
      <c r="B303" s="10">
        <v>34789</v>
      </c>
      <c r="C303" s="9">
        <v>5.4</v>
      </c>
      <c r="D303" s="9">
        <v>2.85</v>
      </c>
      <c r="E303" s="9">
        <v>8.25</v>
      </c>
    </row>
    <row r="304" spans="2:5" x14ac:dyDescent="0.3">
      <c r="B304" s="10">
        <v>34758</v>
      </c>
      <c r="C304" s="9">
        <v>5.4</v>
      </c>
      <c r="D304" s="9">
        <v>2.86</v>
      </c>
      <c r="E304" s="9">
        <v>8.26</v>
      </c>
    </row>
    <row r="305" spans="2:5" x14ac:dyDescent="0.3">
      <c r="B305" s="10">
        <v>34730</v>
      </c>
      <c r="C305" s="9">
        <v>5.6</v>
      </c>
      <c r="D305" s="9">
        <v>2.8</v>
      </c>
      <c r="E305" s="9">
        <v>8.4</v>
      </c>
    </row>
    <row r="306" spans="2:5" x14ac:dyDescent="0.3">
      <c r="B306" s="10">
        <v>34699</v>
      </c>
      <c r="C306" s="9">
        <v>5.5</v>
      </c>
      <c r="D306" s="9">
        <v>2.67</v>
      </c>
      <c r="E306" s="9">
        <v>8.17</v>
      </c>
    </row>
    <row r="307" spans="2:5" x14ac:dyDescent="0.3">
      <c r="B307" s="10">
        <v>34668</v>
      </c>
      <c r="C307" s="9">
        <v>5.6</v>
      </c>
      <c r="D307" s="9">
        <v>2.67</v>
      </c>
      <c r="E307" s="9">
        <v>8.27</v>
      </c>
    </row>
    <row r="308" spans="2:5" x14ac:dyDescent="0.3">
      <c r="B308" s="10">
        <v>34638</v>
      </c>
      <c r="C308" s="9">
        <v>5.8</v>
      </c>
      <c r="D308" s="9">
        <v>2.61</v>
      </c>
      <c r="E308" s="9">
        <v>8.41</v>
      </c>
    </row>
    <row r="309" spans="2:5" x14ac:dyDescent="0.3">
      <c r="B309" s="10">
        <v>34607</v>
      </c>
      <c r="C309" s="9">
        <v>5.9</v>
      </c>
      <c r="D309" s="9">
        <v>2.96</v>
      </c>
      <c r="E309" s="9">
        <v>8.86</v>
      </c>
    </row>
    <row r="310" spans="2:5" x14ac:dyDescent="0.3">
      <c r="B310" s="10">
        <v>34577</v>
      </c>
      <c r="C310" s="9">
        <v>6</v>
      </c>
      <c r="D310" s="9">
        <v>2.9</v>
      </c>
      <c r="E310" s="9">
        <v>8.9</v>
      </c>
    </row>
    <row r="311" spans="2:5" x14ac:dyDescent="0.3">
      <c r="B311" s="10">
        <v>34546</v>
      </c>
      <c r="C311" s="9">
        <v>6.1</v>
      </c>
      <c r="D311" s="9">
        <v>2.77</v>
      </c>
      <c r="E311" s="9">
        <v>8.8699999999999992</v>
      </c>
    </row>
    <row r="312" spans="2:5" x14ac:dyDescent="0.3">
      <c r="B312" s="10">
        <v>34515</v>
      </c>
      <c r="C312" s="9">
        <v>6.1</v>
      </c>
      <c r="D312" s="9">
        <v>2.4900000000000002</v>
      </c>
      <c r="E312" s="9">
        <v>8.59</v>
      </c>
    </row>
    <row r="313" spans="2:5" x14ac:dyDescent="0.3">
      <c r="B313" s="10">
        <v>34485</v>
      </c>
      <c r="C313" s="9">
        <v>6.1</v>
      </c>
      <c r="D313" s="9">
        <v>2.29</v>
      </c>
      <c r="E313" s="9">
        <v>8.39</v>
      </c>
    </row>
    <row r="314" spans="2:5" x14ac:dyDescent="0.3">
      <c r="B314" s="10">
        <v>34454</v>
      </c>
      <c r="C314" s="9">
        <v>6.4</v>
      </c>
      <c r="D314" s="9">
        <v>2.36</v>
      </c>
      <c r="E314" s="9">
        <v>8.76</v>
      </c>
    </row>
    <row r="315" spans="2:5" x14ac:dyDescent="0.3">
      <c r="B315" s="10">
        <v>34424</v>
      </c>
      <c r="C315" s="9">
        <v>6.5</v>
      </c>
      <c r="D315" s="9">
        <v>2.5099999999999998</v>
      </c>
      <c r="E315" s="9">
        <v>9.01</v>
      </c>
    </row>
    <row r="316" spans="2:5" x14ac:dyDescent="0.3">
      <c r="B316" s="10">
        <v>34393</v>
      </c>
      <c r="C316" s="9">
        <v>6.6</v>
      </c>
      <c r="D316" s="9">
        <v>2.52</v>
      </c>
      <c r="E316" s="9">
        <v>9.1199999999999992</v>
      </c>
    </row>
    <row r="317" spans="2:5" x14ac:dyDescent="0.3">
      <c r="B317" s="10">
        <v>34365</v>
      </c>
      <c r="C317" s="9">
        <v>6.6</v>
      </c>
      <c r="D317" s="9">
        <v>2.52</v>
      </c>
      <c r="E317" s="9">
        <v>9.1199999999999992</v>
      </c>
    </row>
    <row r="318" spans="2:5" x14ac:dyDescent="0.3">
      <c r="B318" s="10">
        <v>34334</v>
      </c>
      <c r="C318" s="9">
        <v>6.5</v>
      </c>
      <c r="D318" s="9">
        <v>2.75</v>
      </c>
      <c r="E318" s="9">
        <v>9.25</v>
      </c>
    </row>
    <row r="319" spans="2:5" x14ac:dyDescent="0.3">
      <c r="B319" s="10">
        <v>34303</v>
      </c>
      <c r="C319" s="9">
        <v>6.6</v>
      </c>
      <c r="D319" s="9">
        <v>2.68</v>
      </c>
      <c r="E319" s="9">
        <v>9.2799999999999994</v>
      </c>
    </row>
    <row r="320" spans="2:5" x14ac:dyDescent="0.3">
      <c r="B320" s="10">
        <v>34273</v>
      </c>
      <c r="C320" s="9">
        <v>6.8</v>
      </c>
      <c r="D320" s="9">
        <v>2.75</v>
      </c>
      <c r="E320" s="9">
        <v>9.5500000000000007</v>
      </c>
    </row>
    <row r="321" spans="2:5" x14ac:dyDescent="0.3">
      <c r="B321" s="10">
        <v>34242</v>
      </c>
      <c r="C321" s="9">
        <v>6.7</v>
      </c>
      <c r="D321" s="9">
        <v>2.69</v>
      </c>
      <c r="E321" s="9">
        <v>9.39</v>
      </c>
    </row>
    <row r="322" spans="2:5" x14ac:dyDescent="0.3">
      <c r="B322" s="10">
        <v>34212</v>
      </c>
      <c r="C322" s="9">
        <v>6.8</v>
      </c>
      <c r="D322" s="9">
        <v>2.77</v>
      </c>
      <c r="E322" s="9">
        <v>9.57</v>
      </c>
    </row>
    <row r="323" spans="2:5" x14ac:dyDescent="0.3">
      <c r="B323" s="10">
        <v>34181</v>
      </c>
      <c r="C323" s="9">
        <v>6.9</v>
      </c>
      <c r="D323" s="9">
        <v>2.78</v>
      </c>
      <c r="E323" s="9">
        <v>9.68</v>
      </c>
    </row>
    <row r="324" spans="2:5" x14ac:dyDescent="0.3">
      <c r="B324" s="10">
        <v>34150</v>
      </c>
      <c r="C324" s="9">
        <v>7</v>
      </c>
      <c r="D324" s="9">
        <v>3</v>
      </c>
      <c r="E324" s="9">
        <v>10</v>
      </c>
    </row>
    <row r="325" spans="2:5" x14ac:dyDescent="0.3">
      <c r="B325" s="10">
        <v>34120</v>
      </c>
      <c r="C325" s="9">
        <v>7.1</v>
      </c>
      <c r="D325" s="9">
        <v>3.22</v>
      </c>
      <c r="E325" s="9">
        <v>10.32</v>
      </c>
    </row>
    <row r="326" spans="2:5" x14ac:dyDescent="0.3">
      <c r="B326" s="10">
        <v>34089</v>
      </c>
      <c r="C326" s="9">
        <v>7.1</v>
      </c>
      <c r="D326" s="9">
        <v>3.23</v>
      </c>
      <c r="E326" s="9">
        <v>10.33</v>
      </c>
    </row>
    <row r="327" spans="2:5" x14ac:dyDescent="0.3">
      <c r="B327" s="10">
        <v>34059</v>
      </c>
      <c r="C327" s="9">
        <v>7</v>
      </c>
      <c r="D327" s="9">
        <v>3.09</v>
      </c>
      <c r="E327" s="9">
        <v>10.09</v>
      </c>
    </row>
    <row r="328" spans="2:5" x14ac:dyDescent="0.3">
      <c r="B328" s="10">
        <v>34028</v>
      </c>
      <c r="C328" s="9">
        <v>7.1</v>
      </c>
      <c r="D328" s="9">
        <v>3.25</v>
      </c>
      <c r="E328" s="9">
        <v>10.35</v>
      </c>
    </row>
    <row r="329" spans="2:5" x14ac:dyDescent="0.3">
      <c r="B329" s="10">
        <v>34000</v>
      </c>
      <c r="C329" s="9">
        <v>7.3</v>
      </c>
      <c r="D329" s="9">
        <v>3.26</v>
      </c>
      <c r="E329" s="9">
        <v>10.56</v>
      </c>
    </row>
    <row r="330" spans="2:5" x14ac:dyDescent="0.3">
      <c r="B330" s="10">
        <v>33969</v>
      </c>
      <c r="C330" s="9">
        <v>7.4</v>
      </c>
      <c r="D330" s="9">
        <v>2.9</v>
      </c>
      <c r="E330" s="9">
        <v>10.3</v>
      </c>
    </row>
    <row r="331" spans="2:5" x14ac:dyDescent="0.3">
      <c r="B331" s="10">
        <v>33938</v>
      </c>
      <c r="C331" s="9">
        <v>7.4</v>
      </c>
      <c r="D331" s="9">
        <v>3.05</v>
      </c>
      <c r="E331" s="9">
        <v>10.45</v>
      </c>
    </row>
    <row r="332" spans="2:5" x14ac:dyDescent="0.3">
      <c r="B332" s="10">
        <v>33908</v>
      </c>
      <c r="C332" s="9">
        <v>7.3</v>
      </c>
      <c r="D332" s="9">
        <v>3.2</v>
      </c>
      <c r="E332" s="9">
        <v>10.5</v>
      </c>
    </row>
    <row r="333" spans="2:5" x14ac:dyDescent="0.3">
      <c r="B333" s="10">
        <v>33877</v>
      </c>
      <c r="C333" s="9">
        <v>7.6</v>
      </c>
      <c r="D333" s="9">
        <v>2.99</v>
      </c>
      <c r="E333" s="9">
        <v>10.59</v>
      </c>
    </row>
    <row r="334" spans="2:5" x14ac:dyDescent="0.3">
      <c r="B334" s="10">
        <v>33847</v>
      </c>
      <c r="C334" s="9">
        <v>7.6</v>
      </c>
      <c r="D334" s="9">
        <v>3.15</v>
      </c>
      <c r="E334" s="9">
        <v>10.75</v>
      </c>
    </row>
    <row r="335" spans="2:5" x14ac:dyDescent="0.3">
      <c r="B335" s="10">
        <v>33816</v>
      </c>
      <c r="C335" s="9">
        <v>7.7</v>
      </c>
      <c r="D335" s="9">
        <v>3.16</v>
      </c>
      <c r="E335" s="9">
        <v>10.86</v>
      </c>
    </row>
    <row r="336" spans="2:5" x14ac:dyDescent="0.3">
      <c r="B336" s="10">
        <v>33785</v>
      </c>
      <c r="C336" s="9">
        <v>7.8</v>
      </c>
      <c r="D336" s="9">
        <v>3.09</v>
      </c>
      <c r="E336" s="9">
        <v>10.89</v>
      </c>
    </row>
    <row r="337" spans="2:5" x14ac:dyDescent="0.3">
      <c r="B337" s="10">
        <v>33755</v>
      </c>
      <c r="C337" s="9">
        <v>7.6</v>
      </c>
      <c r="D337" s="9">
        <v>3.02</v>
      </c>
      <c r="E337" s="9">
        <v>10.62</v>
      </c>
    </row>
    <row r="338" spans="2:5" x14ac:dyDescent="0.3">
      <c r="B338" s="10">
        <v>33724</v>
      </c>
      <c r="C338" s="9">
        <v>7.4</v>
      </c>
      <c r="D338" s="9">
        <v>3.18</v>
      </c>
      <c r="E338" s="9">
        <v>10.58</v>
      </c>
    </row>
    <row r="339" spans="2:5" x14ac:dyDescent="0.3">
      <c r="B339" s="10">
        <v>33694</v>
      </c>
      <c r="C339" s="9">
        <v>7.4</v>
      </c>
      <c r="D339" s="9">
        <v>3.19</v>
      </c>
      <c r="E339" s="9">
        <v>10.59</v>
      </c>
    </row>
    <row r="340" spans="2:5" x14ac:dyDescent="0.3">
      <c r="B340" s="10">
        <v>33663</v>
      </c>
      <c r="C340" s="9">
        <v>7.4</v>
      </c>
      <c r="D340" s="9">
        <v>2.82</v>
      </c>
      <c r="E340" s="9">
        <v>10.220000000000001</v>
      </c>
    </row>
    <row r="341" spans="2:5" x14ac:dyDescent="0.3">
      <c r="B341" s="10">
        <v>33634</v>
      </c>
      <c r="C341" s="9">
        <v>7.3</v>
      </c>
      <c r="D341" s="9">
        <v>2.6</v>
      </c>
      <c r="E341" s="9">
        <v>9.9</v>
      </c>
    </row>
    <row r="342" spans="2:5" x14ac:dyDescent="0.3">
      <c r="B342" s="10">
        <v>33603</v>
      </c>
      <c r="C342" s="9">
        <v>7.3</v>
      </c>
      <c r="D342" s="9">
        <v>3.06</v>
      </c>
      <c r="E342" s="9">
        <v>10.36</v>
      </c>
    </row>
    <row r="343" spans="2:5" x14ac:dyDescent="0.3">
      <c r="B343" s="10">
        <v>33572</v>
      </c>
      <c r="C343" s="9">
        <v>7</v>
      </c>
      <c r="D343" s="9">
        <v>2.99</v>
      </c>
      <c r="E343" s="9">
        <v>9.99</v>
      </c>
    </row>
    <row r="344" spans="2:5" x14ac:dyDescent="0.3">
      <c r="B344" s="10">
        <v>33542</v>
      </c>
      <c r="C344" s="9">
        <v>7</v>
      </c>
      <c r="D344" s="9">
        <v>2.92</v>
      </c>
      <c r="E344" s="9">
        <v>9.92</v>
      </c>
    </row>
    <row r="345" spans="2:5" x14ac:dyDescent="0.3">
      <c r="B345" s="10">
        <v>33511</v>
      </c>
      <c r="C345" s="9">
        <v>6.9</v>
      </c>
      <c r="D345" s="9">
        <v>3.39</v>
      </c>
      <c r="E345" s="9">
        <v>10.29</v>
      </c>
    </row>
    <row r="346" spans="2:5" x14ac:dyDescent="0.3">
      <c r="B346" s="10">
        <v>33481</v>
      </c>
      <c r="C346" s="9">
        <v>6.9</v>
      </c>
      <c r="D346" s="9">
        <v>3.8</v>
      </c>
      <c r="E346" s="9">
        <v>10.7</v>
      </c>
    </row>
    <row r="347" spans="2:5" x14ac:dyDescent="0.3">
      <c r="B347" s="10">
        <v>33450</v>
      </c>
      <c r="C347" s="9">
        <v>6.8</v>
      </c>
      <c r="D347" s="9">
        <v>4.45</v>
      </c>
      <c r="E347" s="9">
        <v>11.25</v>
      </c>
    </row>
    <row r="348" spans="2:5" x14ac:dyDescent="0.3">
      <c r="B348" s="10">
        <v>33419</v>
      </c>
      <c r="C348" s="9">
        <v>6.9</v>
      </c>
      <c r="D348" s="9">
        <v>4.7</v>
      </c>
      <c r="E348" s="9">
        <v>11.6</v>
      </c>
    </row>
    <row r="349" spans="2:5" x14ac:dyDescent="0.3">
      <c r="B349" s="10">
        <v>33389</v>
      </c>
      <c r="C349" s="9">
        <v>6.9</v>
      </c>
      <c r="D349" s="9">
        <v>4.95</v>
      </c>
      <c r="E349" s="9">
        <v>11.85</v>
      </c>
    </row>
    <row r="350" spans="2:5" x14ac:dyDescent="0.3">
      <c r="B350" s="10">
        <v>33358</v>
      </c>
      <c r="C350" s="9">
        <v>6.7</v>
      </c>
      <c r="D350" s="9">
        <v>4.8899999999999997</v>
      </c>
      <c r="E350" s="9">
        <v>11.59</v>
      </c>
    </row>
    <row r="351" spans="2:5" x14ac:dyDescent="0.3">
      <c r="B351" s="10">
        <v>33328</v>
      </c>
      <c r="C351" s="9">
        <v>6.8</v>
      </c>
      <c r="D351" s="9">
        <v>4.9000000000000004</v>
      </c>
      <c r="E351" s="9">
        <v>11.7</v>
      </c>
    </row>
    <row r="352" spans="2:5" x14ac:dyDescent="0.3">
      <c r="B352" s="10">
        <v>33297</v>
      </c>
      <c r="C352" s="9">
        <v>6.6</v>
      </c>
      <c r="D352" s="9">
        <v>5.31</v>
      </c>
      <c r="E352" s="9">
        <v>11.91</v>
      </c>
    </row>
    <row r="353" spans="2:5" x14ac:dyDescent="0.3">
      <c r="B353" s="10">
        <v>33269</v>
      </c>
      <c r="C353" s="9">
        <v>6.4</v>
      </c>
      <c r="D353" s="9">
        <v>5.65</v>
      </c>
      <c r="E353" s="9">
        <v>12.05</v>
      </c>
    </row>
    <row r="354" spans="2:5" x14ac:dyDescent="0.3">
      <c r="B354" s="10">
        <v>33238</v>
      </c>
      <c r="C354" s="9">
        <v>6.3</v>
      </c>
      <c r="D354" s="9">
        <v>6.11</v>
      </c>
      <c r="E354" s="9">
        <v>12.41</v>
      </c>
    </row>
    <row r="355" spans="2:5" x14ac:dyDescent="0.3">
      <c r="B355" s="10">
        <v>33207</v>
      </c>
      <c r="C355" s="9">
        <v>6.2</v>
      </c>
      <c r="D355" s="9">
        <v>6.27</v>
      </c>
      <c r="E355" s="9">
        <v>12.47</v>
      </c>
    </row>
    <row r="356" spans="2:5" x14ac:dyDescent="0.3">
      <c r="B356" s="10">
        <v>33177</v>
      </c>
      <c r="C356" s="9">
        <v>5.9</v>
      </c>
      <c r="D356" s="9">
        <v>6.29</v>
      </c>
      <c r="E356" s="9">
        <v>12.19</v>
      </c>
    </row>
    <row r="357" spans="2:5" x14ac:dyDescent="0.3">
      <c r="B357" s="10">
        <v>33146</v>
      </c>
      <c r="C357" s="9">
        <v>5.9</v>
      </c>
      <c r="D357" s="9">
        <v>6.16</v>
      </c>
      <c r="E357" s="9">
        <v>12.06</v>
      </c>
    </row>
    <row r="358" spans="2:5" x14ac:dyDescent="0.3">
      <c r="B358" s="10">
        <v>33116</v>
      </c>
      <c r="C358" s="9">
        <v>5.7</v>
      </c>
      <c r="D358" s="9">
        <v>5.62</v>
      </c>
      <c r="E358" s="9">
        <v>11.32</v>
      </c>
    </row>
    <row r="359" spans="2:5" x14ac:dyDescent="0.3">
      <c r="B359" s="10">
        <v>33085</v>
      </c>
      <c r="C359" s="9">
        <v>5.5</v>
      </c>
      <c r="D359" s="9">
        <v>4.82</v>
      </c>
      <c r="E359" s="9">
        <v>10.32</v>
      </c>
    </row>
    <row r="360" spans="2:5" x14ac:dyDescent="0.3">
      <c r="B360" s="10">
        <v>33054</v>
      </c>
      <c r="C360" s="9">
        <v>5.2</v>
      </c>
      <c r="D360" s="9">
        <v>4.67</v>
      </c>
      <c r="E360" s="9">
        <v>9.8699999999999992</v>
      </c>
    </row>
    <row r="361" spans="2:5" x14ac:dyDescent="0.3">
      <c r="B361" s="10">
        <v>33024</v>
      </c>
      <c r="C361" s="9">
        <v>5.4</v>
      </c>
      <c r="D361" s="9">
        <v>4.3600000000000003</v>
      </c>
      <c r="E361" s="9">
        <v>9.76</v>
      </c>
    </row>
    <row r="362" spans="2:5" x14ac:dyDescent="0.3">
      <c r="B362" s="10">
        <v>32993</v>
      </c>
      <c r="C362" s="9">
        <v>5.4</v>
      </c>
      <c r="D362" s="9">
        <v>4.71</v>
      </c>
      <c r="E362" s="9">
        <v>10.11</v>
      </c>
    </row>
    <row r="363" spans="2:5" x14ac:dyDescent="0.3">
      <c r="B363" s="10">
        <v>32963</v>
      </c>
      <c r="C363" s="9">
        <v>5.2</v>
      </c>
      <c r="D363" s="9">
        <v>5.23</v>
      </c>
      <c r="E363" s="9">
        <v>10.43</v>
      </c>
    </row>
    <row r="364" spans="2:5" x14ac:dyDescent="0.3">
      <c r="B364" s="10">
        <v>32932</v>
      </c>
      <c r="C364" s="9">
        <v>5.3</v>
      </c>
      <c r="D364" s="9">
        <v>5.26</v>
      </c>
      <c r="E364" s="9">
        <v>10.56</v>
      </c>
    </row>
    <row r="365" spans="2:5" x14ac:dyDescent="0.3">
      <c r="B365" s="10">
        <v>32904</v>
      </c>
      <c r="C365" s="9">
        <v>5.4</v>
      </c>
      <c r="D365" s="9">
        <v>5.2</v>
      </c>
      <c r="E365" s="9">
        <v>10.6</v>
      </c>
    </row>
    <row r="366" spans="2:5" x14ac:dyDescent="0.3">
      <c r="B366" s="10">
        <v>32873</v>
      </c>
      <c r="C366" s="9">
        <v>5.4</v>
      </c>
      <c r="D366" s="9">
        <v>4.6500000000000004</v>
      </c>
      <c r="E366" s="9">
        <v>10.050000000000001</v>
      </c>
    </row>
    <row r="367" spans="2:5" x14ac:dyDescent="0.3">
      <c r="B367" s="10">
        <v>32842</v>
      </c>
      <c r="C367" s="9">
        <v>5.4</v>
      </c>
      <c r="D367" s="9">
        <v>4.66</v>
      </c>
      <c r="E367" s="9">
        <v>10.06</v>
      </c>
    </row>
    <row r="368" spans="2:5" x14ac:dyDescent="0.3">
      <c r="B368" s="10">
        <v>32812</v>
      </c>
      <c r="C368" s="9">
        <v>5.3</v>
      </c>
      <c r="D368" s="9">
        <v>4.49</v>
      </c>
      <c r="E368" s="9">
        <v>9.7899999999999991</v>
      </c>
    </row>
    <row r="369" spans="2:5" x14ac:dyDescent="0.3">
      <c r="B369" s="10">
        <v>32781</v>
      </c>
      <c r="C369" s="9">
        <v>5.3</v>
      </c>
      <c r="D369" s="9">
        <v>4.34</v>
      </c>
      <c r="E369" s="9">
        <v>9.64</v>
      </c>
    </row>
    <row r="370" spans="2:5" x14ac:dyDescent="0.3">
      <c r="B370" s="10">
        <v>32751</v>
      </c>
      <c r="C370" s="9">
        <v>5.2</v>
      </c>
      <c r="D370" s="9">
        <v>4.71</v>
      </c>
      <c r="E370" s="9">
        <v>9.91</v>
      </c>
    </row>
    <row r="371" spans="2:5" x14ac:dyDescent="0.3">
      <c r="B371" s="10">
        <v>32720</v>
      </c>
      <c r="C371" s="9">
        <v>5.2</v>
      </c>
      <c r="D371" s="9">
        <v>4.9800000000000004</v>
      </c>
      <c r="E371" s="9">
        <v>10.18</v>
      </c>
    </row>
    <row r="372" spans="2:5" x14ac:dyDescent="0.3">
      <c r="B372" s="10">
        <v>32689</v>
      </c>
      <c r="C372" s="9">
        <v>5.3</v>
      </c>
      <c r="D372" s="9">
        <v>5.17</v>
      </c>
      <c r="E372" s="9">
        <v>10.47</v>
      </c>
    </row>
    <row r="373" spans="2:5" x14ac:dyDescent="0.3">
      <c r="B373" s="10">
        <v>32659</v>
      </c>
      <c r="C373" s="9">
        <v>5.2</v>
      </c>
      <c r="D373" s="9">
        <v>5.36</v>
      </c>
      <c r="E373" s="9">
        <v>10.56</v>
      </c>
    </row>
    <row r="374" spans="2:5" x14ac:dyDescent="0.3">
      <c r="B374" s="10">
        <v>32628</v>
      </c>
      <c r="C374" s="9">
        <v>5.2</v>
      </c>
      <c r="D374" s="9">
        <v>5.12</v>
      </c>
      <c r="E374" s="9">
        <v>10.32</v>
      </c>
    </row>
    <row r="375" spans="2:5" x14ac:dyDescent="0.3">
      <c r="B375" s="10">
        <v>32598</v>
      </c>
      <c r="C375" s="9">
        <v>5</v>
      </c>
      <c r="D375" s="9">
        <v>4.9800000000000004</v>
      </c>
      <c r="E375" s="9">
        <v>9.98</v>
      </c>
    </row>
    <row r="376" spans="2:5" x14ac:dyDescent="0.3">
      <c r="B376" s="10">
        <v>32567</v>
      </c>
      <c r="C376" s="9">
        <v>5.2</v>
      </c>
      <c r="D376" s="9">
        <v>4.83</v>
      </c>
      <c r="E376" s="9">
        <v>10.029999999999999</v>
      </c>
    </row>
    <row r="377" spans="2:5" x14ac:dyDescent="0.3">
      <c r="B377" s="10">
        <v>32539</v>
      </c>
      <c r="C377" s="9">
        <v>5.4</v>
      </c>
      <c r="D377" s="9">
        <v>4.67</v>
      </c>
      <c r="E377" s="9">
        <v>10.07</v>
      </c>
    </row>
    <row r="378" spans="2:5" x14ac:dyDescent="0.3">
      <c r="B378" s="10">
        <v>32508</v>
      </c>
      <c r="C378" s="9">
        <v>5.3</v>
      </c>
      <c r="D378" s="9">
        <v>4.42</v>
      </c>
      <c r="E378" s="9">
        <v>9.7200000000000006</v>
      </c>
    </row>
    <row r="379" spans="2:5" x14ac:dyDescent="0.3">
      <c r="B379" s="10">
        <v>32477</v>
      </c>
      <c r="C379" s="9">
        <v>5.3</v>
      </c>
      <c r="D379" s="9">
        <v>4.25</v>
      </c>
      <c r="E379" s="9">
        <v>9.5500000000000007</v>
      </c>
    </row>
    <row r="380" spans="2:5" x14ac:dyDescent="0.3">
      <c r="B380" s="10">
        <v>32447</v>
      </c>
      <c r="C380" s="9">
        <v>5.4</v>
      </c>
      <c r="D380" s="9">
        <v>4.25</v>
      </c>
      <c r="E380" s="9">
        <v>9.65</v>
      </c>
    </row>
    <row r="381" spans="2:5" x14ac:dyDescent="0.3">
      <c r="B381" s="10">
        <v>32416</v>
      </c>
      <c r="C381" s="9">
        <v>5.4</v>
      </c>
      <c r="D381" s="9">
        <v>4.17</v>
      </c>
      <c r="E381" s="9">
        <v>9.57</v>
      </c>
    </row>
    <row r="382" spans="2:5" x14ac:dyDescent="0.3">
      <c r="B382" s="10">
        <v>32386</v>
      </c>
      <c r="C382" s="9">
        <v>5.6</v>
      </c>
      <c r="D382" s="9">
        <v>4.0199999999999996</v>
      </c>
      <c r="E382" s="9">
        <v>9.6199999999999992</v>
      </c>
    </row>
    <row r="383" spans="2:5" x14ac:dyDescent="0.3">
      <c r="B383" s="10">
        <v>32355</v>
      </c>
      <c r="C383" s="9">
        <v>5.4</v>
      </c>
      <c r="D383" s="9">
        <v>4.13</v>
      </c>
      <c r="E383" s="9">
        <v>9.5299999999999994</v>
      </c>
    </row>
    <row r="384" spans="2:5" x14ac:dyDescent="0.3">
      <c r="B384" s="10">
        <v>32324</v>
      </c>
      <c r="C384" s="9">
        <v>5.4</v>
      </c>
      <c r="D384" s="9">
        <v>3.96</v>
      </c>
      <c r="E384" s="9">
        <v>9.36</v>
      </c>
    </row>
    <row r="385" spans="2:5" x14ac:dyDescent="0.3">
      <c r="B385" s="10">
        <v>32294</v>
      </c>
      <c r="C385" s="9">
        <v>5.6</v>
      </c>
      <c r="D385" s="9">
        <v>3.89</v>
      </c>
      <c r="E385" s="9">
        <v>9.49</v>
      </c>
    </row>
    <row r="386" spans="2:5" x14ac:dyDescent="0.3">
      <c r="B386" s="10">
        <v>32263</v>
      </c>
      <c r="C386" s="9">
        <v>5.4</v>
      </c>
      <c r="D386" s="9">
        <v>3.9</v>
      </c>
      <c r="E386" s="9">
        <v>9.3000000000000007</v>
      </c>
    </row>
    <row r="387" spans="2:5" x14ac:dyDescent="0.3">
      <c r="B387" s="10">
        <v>32233</v>
      </c>
      <c r="C387" s="9">
        <v>5.7</v>
      </c>
      <c r="D387" s="9">
        <v>3.93</v>
      </c>
      <c r="E387" s="9">
        <v>9.6300000000000008</v>
      </c>
    </row>
    <row r="388" spans="2:5" x14ac:dyDescent="0.3">
      <c r="B388" s="10">
        <v>32202</v>
      </c>
      <c r="C388" s="9">
        <v>5.7</v>
      </c>
      <c r="D388" s="9">
        <v>3.94</v>
      </c>
      <c r="E388" s="9">
        <v>9.64</v>
      </c>
    </row>
    <row r="389" spans="2:5" x14ac:dyDescent="0.3">
      <c r="B389" s="10">
        <v>32173</v>
      </c>
      <c r="C389" s="9">
        <v>5.7</v>
      </c>
      <c r="D389" s="9">
        <v>4.05</v>
      </c>
      <c r="E389" s="9">
        <v>9.75</v>
      </c>
    </row>
    <row r="390" spans="2:5" x14ac:dyDescent="0.3">
      <c r="B390" s="10">
        <v>32142</v>
      </c>
      <c r="C390" s="9">
        <v>5.7</v>
      </c>
      <c r="D390" s="9">
        <v>4.43</v>
      </c>
      <c r="E390" s="9">
        <v>10.130000000000001</v>
      </c>
    </row>
    <row r="391" spans="2:5" x14ac:dyDescent="0.3">
      <c r="B391" s="10">
        <v>32111</v>
      </c>
      <c r="C391" s="9">
        <v>5.8</v>
      </c>
      <c r="D391" s="9">
        <v>4.53</v>
      </c>
      <c r="E391" s="9">
        <v>10.33</v>
      </c>
    </row>
    <row r="392" spans="2:5" x14ac:dyDescent="0.3">
      <c r="B392" s="10">
        <v>32081</v>
      </c>
      <c r="C392" s="9">
        <v>6</v>
      </c>
      <c r="D392" s="9">
        <v>4.53</v>
      </c>
      <c r="E392" s="9">
        <v>10.53</v>
      </c>
    </row>
    <row r="393" spans="2:5" x14ac:dyDescent="0.3">
      <c r="B393" s="10">
        <v>32050</v>
      </c>
      <c r="C393" s="9">
        <v>5.9</v>
      </c>
      <c r="D393" s="9">
        <v>4.3600000000000003</v>
      </c>
      <c r="E393" s="9">
        <v>10.26</v>
      </c>
    </row>
    <row r="394" spans="2:5" x14ac:dyDescent="0.3">
      <c r="B394" s="10">
        <v>32020</v>
      </c>
      <c r="C394" s="9">
        <v>6</v>
      </c>
      <c r="D394" s="9">
        <v>4.28</v>
      </c>
      <c r="E394" s="9">
        <v>10.28</v>
      </c>
    </row>
    <row r="395" spans="2:5" x14ac:dyDescent="0.3">
      <c r="B395" s="10">
        <v>31989</v>
      </c>
      <c r="C395" s="9">
        <v>6.1</v>
      </c>
      <c r="D395" s="9">
        <v>3.93</v>
      </c>
      <c r="E395" s="9">
        <v>10.029999999999999</v>
      </c>
    </row>
    <row r="396" spans="2:5" x14ac:dyDescent="0.3">
      <c r="B396" s="10">
        <v>31958</v>
      </c>
      <c r="C396" s="9">
        <v>6.2</v>
      </c>
      <c r="D396" s="9">
        <v>3.65</v>
      </c>
      <c r="E396" s="9">
        <v>9.85</v>
      </c>
    </row>
    <row r="397" spans="2:5" x14ac:dyDescent="0.3">
      <c r="B397" s="10">
        <v>31928</v>
      </c>
      <c r="C397" s="9">
        <v>6.3</v>
      </c>
      <c r="D397" s="9">
        <v>3.86</v>
      </c>
      <c r="E397" s="9">
        <v>10.16</v>
      </c>
    </row>
    <row r="398" spans="2:5" x14ac:dyDescent="0.3">
      <c r="B398" s="10">
        <v>31897</v>
      </c>
      <c r="C398" s="9">
        <v>6.3</v>
      </c>
      <c r="D398" s="9">
        <v>3.78</v>
      </c>
      <c r="E398" s="9">
        <v>10.08</v>
      </c>
    </row>
    <row r="399" spans="2:5" x14ac:dyDescent="0.3">
      <c r="B399" s="10">
        <v>31867</v>
      </c>
      <c r="C399" s="9">
        <v>6.6</v>
      </c>
      <c r="D399" s="9">
        <v>3.03</v>
      </c>
      <c r="E399" s="9">
        <v>9.6300000000000008</v>
      </c>
    </row>
    <row r="400" spans="2:5" x14ac:dyDescent="0.3">
      <c r="B400" s="10">
        <v>31836</v>
      </c>
      <c r="C400" s="9">
        <v>6.6</v>
      </c>
      <c r="D400" s="9">
        <v>2.1</v>
      </c>
      <c r="E400" s="9">
        <v>8.6999999999999993</v>
      </c>
    </row>
    <row r="401" spans="2:5" x14ac:dyDescent="0.3">
      <c r="B401" s="10">
        <v>31808</v>
      </c>
      <c r="C401" s="9">
        <v>6.6</v>
      </c>
      <c r="D401" s="9">
        <v>1.46</v>
      </c>
      <c r="E401" s="9">
        <v>8.06</v>
      </c>
    </row>
    <row r="402" spans="2:5" x14ac:dyDescent="0.3">
      <c r="B402" s="10">
        <v>31777</v>
      </c>
      <c r="C402" s="9">
        <v>6.6</v>
      </c>
      <c r="D402" s="9">
        <v>1.1000000000000001</v>
      </c>
      <c r="E402" s="9">
        <v>7.7</v>
      </c>
    </row>
    <row r="403" spans="2:5" x14ac:dyDescent="0.3">
      <c r="B403" s="10">
        <v>31746</v>
      </c>
      <c r="C403" s="9">
        <v>6.9</v>
      </c>
      <c r="D403" s="9">
        <v>1.28</v>
      </c>
      <c r="E403" s="9">
        <v>8.18</v>
      </c>
    </row>
    <row r="404" spans="2:5" x14ac:dyDescent="0.3">
      <c r="B404" s="10">
        <v>31716</v>
      </c>
      <c r="C404" s="9">
        <v>7</v>
      </c>
      <c r="D404" s="9">
        <v>1.47</v>
      </c>
      <c r="E404" s="9">
        <v>8.4700000000000006</v>
      </c>
    </row>
    <row r="405" spans="2:5" x14ac:dyDescent="0.3">
      <c r="B405" s="10">
        <v>31685</v>
      </c>
      <c r="C405" s="9">
        <v>7</v>
      </c>
      <c r="D405" s="9">
        <v>1.75</v>
      </c>
      <c r="E405" s="9">
        <v>8.75</v>
      </c>
    </row>
    <row r="406" spans="2:5" x14ac:dyDescent="0.3">
      <c r="B406" s="10">
        <v>31655</v>
      </c>
      <c r="C406" s="9">
        <v>6.9</v>
      </c>
      <c r="D406" s="9">
        <v>1.57</v>
      </c>
      <c r="E406" s="9">
        <v>8.4700000000000006</v>
      </c>
    </row>
    <row r="407" spans="2:5" x14ac:dyDescent="0.3">
      <c r="B407" s="10">
        <v>31624</v>
      </c>
      <c r="C407" s="9">
        <v>7</v>
      </c>
      <c r="D407" s="9">
        <v>1.58</v>
      </c>
      <c r="E407" s="9">
        <v>8.58</v>
      </c>
    </row>
    <row r="408" spans="2:5" x14ac:dyDescent="0.3">
      <c r="B408" s="10">
        <v>31593</v>
      </c>
      <c r="C408" s="9">
        <v>7.2</v>
      </c>
      <c r="D408" s="9">
        <v>1.77</v>
      </c>
      <c r="E408" s="9">
        <v>8.9700000000000006</v>
      </c>
    </row>
    <row r="409" spans="2:5" x14ac:dyDescent="0.3">
      <c r="B409" s="10">
        <v>31563</v>
      </c>
      <c r="C409" s="9">
        <v>7.2</v>
      </c>
      <c r="D409" s="9">
        <v>1.49</v>
      </c>
      <c r="E409" s="9">
        <v>8.69</v>
      </c>
    </row>
    <row r="410" spans="2:5" x14ac:dyDescent="0.3">
      <c r="B410" s="10">
        <v>31532</v>
      </c>
      <c r="C410" s="9">
        <v>7.1</v>
      </c>
      <c r="D410" s="9">
        <v>1.59</v>
      </c>
      <c r="E410" s="9">
        <v>8.69</v>
      </c>
    </row>
    <row r="411" spans="2:5" x14ac:dyDescent="0.3">
      <c r="B411" s="10">
        <v>31502</v>
      </c>
      <c r="C411" s="9">
        <v>7.2</v>
      </c>
      <c r="D411" s="9">
        <v>2.2599999999999998</v>
      </c>
      <c r="E411" s="9">
        <v>9.4600000000000009</v>
      </c>
    </row>
    <row r="412" spans="2:5" x14ac:dyDescent="0.3">
      <c r="B412" s="10">
        <v>31471</v>
      </c>
      <c r="C412" s="9">
        <v>7.2</v>
      </c>
      <c r="D412" s="9">
        <v>3.11</v>
      </c>
      <c r="E412" s="9">
        <v>10.31</v>
      </c>
    </row>
    <row r="413" spans="2:5" x14ac:dyDescent="0.3">
      <c r="B413" s="10">
        <v>31443</v>
      </c>
      <c r="C413" s="9">
        <v>6.7</v>
      </c>
      <c r="D413" s="9">
        <v>3.89</v>
      </c>
      <c r="E413" s="9">
        <v>10.59</v>
      </c>
    </row>
    <row r="414" spans="2:5" x14ac:dyDescent="0.3">
      <c r="B414" s="10">
        <v>31412</v>
      </c>
      <c r="C414" s="9">
        <v>7</v>
      </c>
      <c r="D414" s="9">
        <v>3.8</v>
      </c>
      <c r="E414" s="9">
        <v>10.8</v>
      </c>
    </row>
    <row r="415" spans="2:5" x14ac:dyDescent="0.3">
      <c r="B415" s="10">
        <v>31381</v>
      </c>
      <c r="C415" s="9">
        <v>7</v>
      </c>
      <c r="D415" s="9">
        <v>3.51</v>
      </c>
      <c r="E415" s="9">
        <v>10.51</v>
      </c>
    </row>
    <row r="416" spans="2:5" x14ac:dyDescent="0.3">
      <c r="B416" s="10">
        <v>31351</v>
      </c>
      <c r="C416" s="9">
        <v>7.1</v>
      </c>
      <c r="D416" s="9">
        <v>3.23</v>
      </c>
      <c r="E416" s="9">
        <v>10.33</v>
      </c>
    </row>
    <row r="417" spans="2:5" x14ac:dyDescent="0.3">
      <c r="B417" s="10">
        <v>31320</v>
      </c>
      <c r="C417" s="9">
        <v>7.1</v>
      </c>
      <c r="D417" s="9">
        <v>3.14</v>
      </c>
      <c r="E417" s="9">
        <v>10.24</v>
      </c>
    </row>
    <row r="418" spans="2:5" x14ac:dyDescent="0.3">
      <c r="B418" s="10">
        <v>31290</v>
      </c>
      <c r="C418" s="9">
        <v>7.1</v>
      </c>
      <c r="D418" s="9">
        <v>3.35</v>
      </c>
      <c r="E418" s="9">
        <v>10.45</v>
      </c>
    </row>
    <row r="419" spans="2:5" x14ac:dyDescent="0.3">
      <c r="B419" s="10">
        <v>31259</v>
      </c>
      <c r="C419" s="9">
        <v>7.4</v>
      </c>
      <c r="D419" s="9">
        <v>3.55</v>
      </c>
      <c r="E419" s="9">
        <v>10.95</v>
      </c>
    </row>
    <row r="420" spans="2:5" x14ac:dyDescent="0.3">
      <c r="B420" s="10">
        <v>31228</v>
      </c>
      <c r="C420" s="9">
        <v>7.4</v>
      </c>
      <c r="D420" s="9">
        <v>3.76</v>
      </c>
      <c r="E420" s="9">
        <v>11.16</v>
      </c>
    </row>
    <row r="421" spans="2:5" x14ac:dyDescent="0.3">
      <c r="B421" s="10">
        <v>31198</v>
      </c>
      <c r="C421" s="9">
        <v>7.2</v>
      </c>
      <c r="D421" s="9">
        <v>3.77</v>
      </c>
      <c r="E421" s="9">
        <v>10.97</v>
      </c>
    </row>
    <row r="422" spans="2:5" x14ac:dyDescent="0.3">
      <c r="B422" s="10">
        <v>31167</v>
      </c>
      <c r="C422" s="9">
        <v>7.3</v>
      </c>
      <c r="D422" s="9">
        <v>3.69</v>
      </c>
      <c r="E422" s="9">
        <v>10.99</v>
      </c>
    </row>
    <row r="423" spans="2:5" x14ac:dyDescent="0.3">
      <c r="B423" s="10">
        <v>31137</v>
      </c>
      <c r="C423" s="9">
        <v>7.2</v>
      </c>
      <c r="D423" s="9">
        <v>3.7</v>
      </c>
      <c r="E423" s="9">
        <v>10.9</v>
      </c>
    </row>
    <row r="424" spans="2:5" x14ac:dyDescent="0.3">
      <c r="B424" s="10">
        <v>31106</v>
      </c>
      <c r="C424" s="9">
        <v>7.2</v>
      </c>
      <c r="D424" s="9">
        <v>3.52</v>
      </c>
      <c r="E424" s="9">
        <v>10.72</v>
      </c>
    </row>
    <row r="425" spans="2:5" x14ac:dyDescent="0.3">
      <c r="B425" s="10">
        <v>31078</v>
      </c>
      <c r="C425" s="9">
        <v>7.3</v>
      </c>
      <c r="D425" s="9">
        <v>3.53</v>
      </c>
      <c r="E425" s="9">
        <v>10.83</v>
      </c>
    </row>
    <row r="426" spans="2:5" x14ac:dyDescent="0.3">
      <c r="B426" s="10">
        <v>31047</v>
      </c>
      <c r="C426" s="9">
        <v>7.3</v>
      </c>
      <c r="D426" s="9">
        <v>3.95</v>
      </c>
      <c r="E426" s="9">
        <v>11.25</v>
      </c>
    </row>
    <row r="427" spans="2:5" x14ac:dyDescent="0.3">
      <c r="B427" s="10">
        <v>31016</v>
      </c>
      <c r="C427" s="9">
        <v>7.2</v>
      </c>
      <c r="D427" s="9">
        <v>4.05</v>
      </c>
      <c r="E427" s="9">
        <v>11.25</v>
      </c>
    </row>
    <row r="428" spans="2:5" x14ac:dyDescent="0.3">
      <c r="B428" s="10">
        <v>30986</v>
      </c>
      <c r="C428" s="9">
        <v>7.4</v>
      </c>
      <c r="D428" s="9">
        <v>4.26</v>
      </c>
      <c r="E428" s="9">
        <v>11.66</v>
      </c>
    </row>
    <row r="429" spans="2:5" x14ac:dyDescent="0.3">
      <c r="B429" s="10">
        <v>30955</v>
      </c>
      <c r="C429" s="9">
        <v>7.3</v>
      </c>
      <c r="D429" s="9">
        <v>4.2699999999999996</v>
      </c>
      <c r="E429" s="9">
        <v>11.57</v>
      </c>
    </row>
    <row r="430" spans="2:5" x14ac:dyDescent="0.3">
      <c r="B430" s="10">
        <v>30925</v>
      </c>
      <c r="C430" s="9">
        <v>7.5</v>
      </c>
      <c r="D430" s="9">
        <v>4.29</v>
      </c>
      <c r="E430" s="9">
        <v>11.79</v>
      </c>
    </row>
    <row r="431" spans="2:5" x14ac:dyDescent="0.3">
      <c r="B431" s="10">
        <v>30894</v>
      </c>
      <c r="C431" s="9">
        <v>7.5</v>
      </c>
      <c r="D431" s="9">
        <v>4.2</v>
      </c>
      <c r="E431" s="9">
        <v>11.7</v>
      </c>
    </row>
    <row r="432" spans="2:5" x14ac:dyDescent="0.3">
      <c r="B432" s="10">
        <v>30863</v>
      </c>
      <c r="C432" s="9">
        <v>7.2</v>
      </c>
      <c r="D432" s="9">
        <v>4.22</v>
      </c>
      <c r="E432" s="9">
        <v>11.42</v>
      </c>
    </row>
    <row r="433" spans="2:5" x14ac:dyDescent="0.3">
      <c r="B433" s="10">
        <v>30833</v>
      </c>
      <c r="C433" s="9">
        <v>7.4</v>
      </c>
      <c r="D433" s="9">
        <v>4.2300000000000004</v>
      </c>
      <c r="E433" s="9">
        <v>11.63</v>
      </c>
    </row>
    <row r="434" spans="2:5" x14ac:dyDescent="0.3">
      <c r="B434" s="10">
        <v>30802</v>
      </c>
      <c r="C434" s="9">
        <v>7.7</v>
      </c>
      <c r="D434" s="9">
        <v>4.5599999999999996</v>
      </c>
      <c r="E434" s="9">
        <v>12.26</v>
      </c>
    </row>
    <row r="435" spans="2:5" x14ac:dyDescent="0.3">
      <c r="B435" s="10">
        <v>30772</v>
      </c>
      <c r="C435" s="9">
        <v>7.8</v>
      </c>
      <c r="D435" s="9">
        <v>4.8</v>
      </c>
      <c r="E435" s="9">
        <v>12.6</v>
      </c>
    </row>
    <row r="436" spans="2:5" x14ac:dyDescent="0.3">
      <c r="B436" s="10">
        <v>30741</v>
      </c>
      <c r="C436" s="9">
        <v>7.8</v>
      </c>
      <c r="D436" s="9">
        <v>4.5999999999999996</v>
      </c>
      <c r="E436" s="9">
        <v>12.4</v>
      </c>
    </row>
    <row r="437" spans="2:5" x14ac:dyDescent="0.3">
      <c r="B437" s="10">
        <v>30712</v>
      </c>
      <c r="C437" s="9">
        <v>8</v>
      </c>
      <c r="D437" s="9">
        <v>4.1900000000000004</v>
      </c>
      <c r="E437" s="9">
        <v>12.19</v>
      </c>
    </row>
    <row r="438" spans="2:5" x14ac:dyDescent="0.3">
      <c r="B438" s="10">
        <v>30681</v>
      </c>
      <c r="C438" s="9">
        <v>8.3000000000000007</v>
      </c>
      <c r="D438" s="9">
        <v>3.79</v>
      </c>
      <c r="E438" s="9">
        <v>12.09</v>
      </c>
    </row>
    <row r="439" spans="2:5" x14ac:dyDescent="0.3">
      <c r="B439" s="10">
        <v>30650</v>
      </c>
      <c r="C439" s="9">
        <v>8.5</v>
      </c>
      <c r="D439" s="9">
        <v>3.27</v>
      </c>
      <c r="E439" s="9">
        <v>11.77</v>
      </c>
    </row>
    <row r="440" spans="2:5" x14ac:dyDescent="0.3">
      <c r="B440" s="10">
        <v>30620</v>
      </c>
      <c r="C440" s="9">
        <v>8.8000000000000007</v>
      </c>
      <c r="D440" s="9">
        <v>2.85</v>
      </c>
      <c r="E440" s="9">
        <v>11.65</v>
      </c>
    </row>
    <row r="441" spans="2:5" x14ac:dyDescent="0.3">
      <c r="B441" s="10">
        <v>30589</v>
      </c>
      <c r="C441" s="9">
        <v>9.1999999999999993</v>
      </c>
      <c r="D441" s="9">
        <v>2.86</v>
      </c>
      <c r="E441" s="9">
        <v>12.06</v>
      </c>
    </row>
    <row r="442" spans="2:5" x14ac:dyDescent="0.3">
      <c r="B442" s="10">
        <v>30559</v>
      </c>
      <c r="C442" s="9">
        <v>9.5</v>
      </c>
      <c r="D442" s="9">
        <v>2.56</v>
      </c>
      <c r="E442" s="9">
        <v>12.06</v>
      </c>
    </row>
    <row r="443" spans="2:5" x14ac:dyDescent="0.3">
      <c r="B443" s="10">
        <v>30528</v>
      </c>
      <c r="C443" s="9">
        <v>9.4</v>
      </c>
      <c r="D443" s="9">
        <v>2.46</v>
      </c>
      <c r="E443" s="9">
        <v>11.86</v>
      </c>
    </row>
    <row r="444" spans="2:5" x14ac:dyDescent="0.3">
      <c r="B444" s="10">
        <v>30497</v>
      </c>
      <c r="C444" s="9">
        <v>10.1</v>
      </c>
      <c r="D444" s="9">
        <v>2.58</v>
      </c>
      <c r="E444" s="9">
        <v>12.68</v>
      </c>
    </row>
    <row r="445" spans="2:5" x14ac:dyDescent="0.3">
      <c r="B445" s="10">
        <v>30467</v>
      </c>
      <c r="C445" s="9">
        <v>10.1</v>
      </c>
      <c r="D445" s="9">
        <v>3.55</v>
      </c>
      <c r="E445" s="9">
        <v>13.65</v>
      </c>
    </row>
    <row r="446" spans="2:5" x14ac:dyDescent="0.3">
      <c r="B446" s="10">
        <v>30436</v>
      </c>
      <c r="C446" s="9">
        <v>10.199999999999999</v>
      </c>
      <c r="D446" s="9">
        <v>3.9</v>
      </c>
      <c r="E446" s="9">
        <v>14.1</v>
      </c>
    </row>
    <row r="447" spans="2:5" x14ac:dyDescent="0.3">
      <c r="B447" s="10">
        <v>30406</v>
      </c>
      <c r="C447" s="9">
        <v>10.3</v>
      </c>
      <c r="D447" s="9">
        <v>3.6</v>
      </c>
      <c r="E447" s="9">
        <v>13.9</v>
      </c>
    </row>
    <row r="448" spans="2:5" x14ac:dyDescent="0.3">
      <c r="B448" s="10">
        <v>30375</v>
      </c>
      <c r="C448" s="9">
        <v>10.4</v>
      </c>
      <c r="D448" s="9">
        <v>3.49</v>
      </c>
      <c r="E448" s="9">
        <v>13.89</v>
      </c>
    </row>
    <row r="449" spans="2:5" x14ac:dyDescent="0.3">
      <c r="B449" s="10">
        <v>30347</v>
      </c>
      <c r="C449" s="9">
        <v>10.4</v>
      </c>
      <c r="D449" s="9">
        <v>3.71</v>
      </c>
      <c r="E449" s="9">
        <v>14.11</v>
      </c>
    </row>
    <row r="450" spans="2:5" x14ac:dyDescent="0.3">
      <c r="B450" s="10">
        <v>30316</v>
      </c>
      <c r="C450" s="9">
        <v>10.8</v>
      </c>
      <c r="D450" s="9">
        <v>3.83</v>
      </c>
      <c r="E450" s="9">
        <v>14.63</v>
      </c>
    </row>
    <row r="451" spans="2:5" x14ac:dyDescent="0.3">
      <c r="B451" s="10">
        <v>30285</v>
      </c>
      <c r="C451" s="9">
        <v>10.8</v>
      </c>
      <c r="D451" s="9">
        <v>4.59</v>
      </c>
      <c r="E451" s="9">
        <v>15.39</v>
      </c>
    </row>
    <row r="452" spans="2:5" x14ac:dyDescent="0.3">
      <c r="B452" s="10">
        <v>30255</v>
      </c>
      <c r="C452" s="9">
        <v>10.4</v>
      </c>
      <c r="D452" s="9">
        <v>5.14</v>
      </c>
      <c r="E452" s="9">
        <v>15.54</v>
      </c>
    </row>
    <row r="453" spans="2:5" x14ac:dyDescent="0.3">
      <c r="B453" s="10">
        <v>30224</v>
      </c>
      <c r="C453" s="9">
        <v>10.1</v>
      </c>
      <c r="D453" s="9">
        <v>5.04</v>
      </c>
      <c r="E453" s="9">
        <v>15.14</v>
      </c>
    </row>
    <row r="454" spans="2:5" x14ac:dyDescent="0.3">
      <c r="B454" s="10">
        <v>30194</v>
      </c>
      <c r="C454" s="9">
        <v>9.8000000000000007</v>
      </c>
      <c r="D454" s="9">
        <v>5.85</v>
      </c>
      <c r="E454" s="9">
        <v>15.65</v>
      </c>
    </row>
    <row r="455" spans="2:5" x14ac:dyDescent="0.3">
      <c r="B455" s="10">
        <v>30163</v>
      </c>
      <c r="C455" s="9">
        <v>9.8000000000000007</v>
      </c>
      <c r="D455" s="9">
        <v>6.44</v>
      </c>
      <c r="E455" s="9">
        <v>16.239999999999998</v>
      </c>
    </row>
    <row r="456" spans="2:5" x14ac:dyDescent="0.3">
      <c r="B456" s="10">
        <v>30132</v>
      </c>
      <c r="C456" s="9">
        <v>9.6</v>
      </c>
      <c r="D456" s="9">
        <v>7.06</v>
      </c>
      <c r="E456" s="9">
        <v>16.66</v>
      </c>
    </row>
    <row r="457" spans="2:5" x14ac:dyDescent="0.3">
      <c r="B457" s="10">
        <v>30102</v>
      </c>
      <c r="C457" s="9">
        <v>9.4</v>
      </c>
      <c r="D457" s="9">
        <v>6.68</v>
      </c>
      <c r="E457" s="9">
        <v>16.079999999999998</v>
      </c>
    </row>
    <row r="458" spans="2:5" x14ac:dyDescent="0.3">
      <c r="B458" s="10">
        <v>30071</v>
      </c>
      <c r="C458" s="9">
        <v>9.3000000000000007</v>
      </c>
      <c r="D458" s="9">
        <v>6.51</v>
      </c>
      <c r="E458" s="9">
        <v>15.81</v>
      </c>
    </row>
    <row r="459" spans="2:5" x14ac:dyDescent="0.3">
      <c r="B459" s="10">
        <v>30041</v>
      </c>
      <c r="C459" s="9">
        <v>9</v>
      </c>
      <c r="D459" s="9">
        <v>6.78</v>
      </c>
      <c r="E459" s="9">
        <v>15.78</v>
      </c>
    </row>
    <row r="460" spans="2:5" x14ac:dyDescent="0.3">
      <c r="B460" s="10">
        <v>30010</v>
      </c>
      <c r="C460" s="9">
        <v>8.9</v>
      </c>
      <c r="D460" s="9">
        <v>7.62</v>
      </c>
      <c r="E460" s="9">
        <v>16.52</v>
      </c>
    </row>
    <row r="461" spans="2:5" x14ac:dyDescent="0.3">
      <c r="B461" s="10">
        <v>29982</v>
      </c>
      <c r="C461" s="9">
        <v>8.6</v>
      </c>
      <c r="D461" s="9">
        <v>8.39</v>
      </c>
      <c r="E461" s="9">
        <v>16.989999999999998</v>
      </c>
    </row>
    <row r="462" spans="2:5" x14ac:dyDescent="0.3">
      <c r="B462" s="10">
        <v>29951</v>
      </c>
      <c r="C462" s="9">
        <v>8.5</v>
      </c>
      <c r="D462" s="9">
        <v>8.92</v>
      </c>
      <c r="E462" s="9">
        <v>17.420000000000002</v>
      </c>
    </row>
    <row r="463" spans="2:5" x14ac:dyDescent="0.3">
      <c r="B463" s="10">
        <v>29920</v>
      </c>
      <c r="C463" s="9">
        <v>8.3000000000000007</v>
      </c>
      <c r="D463" s="9">
        <v>9.59</v>
      </c>
      <c r="E463" s="9">
        <v>17.89</v>
      </c>
    </row>
    <row r="464" spans="2:5" x14ac:dyDescent="0.3">
      <c r="B464" s="10">
        <v>29890</v>
      </c>
      <c r="C464" s="9">
        <v>7.9</v>
      </c>
      <c r="D464" s="9">
        <v>10.14</v>
      </c>
      <c r="E464" s="9">
        <v>18.04</v>
      </c>
    </row>
    <row r="465" spans="2:5" x14ac:dyDescent="0.3">
      <c r="B465" s="10">
        <v>29859</v>
      </c>
      <c r="C465" s="9">
        <v>7.6</v>
      </c>
      <c r="D465" s="9">
        <v>10.95</v>
      </c>
      <c r="E465" s="9">
        <v>18.55</v>
      </c>
    </row>
    <row r="466" spans="2:5" x14ac:dyDescent="0.3">
      <c r="B466" s="10">
        <v>29829</v>
      </c>
      <c r="C466" s="9">
        <v>7.4</v>
      </c>
      <c r="D466" s="9">
        <v>10.8</v>
      </c>
      <c r="E466" s="9">
        <v>18.2</v>
      </c>
    </row>
    <row r="467" spans="2:5" x14ac:dyDescent="0.3">
      <c r="B467" s="10">
        <v>29798</v>
      </c>
      <c r="C467" s="9">
        <v>7.2</v>
      </c>
      <c r="D467" s="9">
        <v>10.76</v>
      </c>
      <c r="E467" s="9">
        <v>17.96</v>
      </c>
    </row>
    <row r="468" spans="2:5" x14ac:dyDescent="0.3">
      <c r="B468" s="10">
        <v>29767</v>
      </c>
      <c r="C468" s="9">
        <v>7.5</v>
      </c>
      <c r="D468" s="9">
        <v>9.5500000000000007</v>
      </c>
      <c r="E468" s="9">
        <v>17.05</v>
      </c>
    </row>
    <row r="469" spans="2:5" x14ac:dyDescent="0.3">
      <c r="B469" s="10">
        <v>29737</v>
      </c>
      <c r="C469" s="9">
        <v>7.5</v>
      </c>
      <c r="D469" s="9">
        <v>9.7799999999999994</v>
      </c>
      <c r="E469" s="9">
        <v>17.28</v>
      </c>
    </row>
    <row r="470" spans="2:5" x14ac:dyDescent="0.3">
      <c r="B470" s="10">
        <v>29706</v>
      </c>
      <c r="C470" s="9">
        <v>7.2</v>
      </c>
      <c r="D470" s="9">
        <v>10</v>
      </c>
      <c r="E470" s="9">
        <v>17.2</v>
      </c>
    </row>
    <row r="471" spans="2:5" x14ac:dyDescent="0.3">
      <c r="B471" s="10">
        <v>29676</v>
      </c>
      <c r="C471" s="9">
        <v>7.4</v>
      </c>
      <c r="D471" s="9">
        <v>10.49</v>
      </c>
      <c r="E471" s="9">
        <v>17.89</v>
      </c>
    </row>
    <row r="472" spans="2:5" x14ac:dyDescent="0.3">
      <c r="B472" s="10">
        <v>29645</v>
      </c>
      <c r="C472" s="9">
        <v>7.4</v>
      </c>
      <c r="D472" s="9">
        <v>11.41</v>
      </c>
      <c r="E472" s="9">
        <v>18.809999999999999</v>
      </c>
    </row>
    <row r="473" spans="2:5" x14ac:dyDescent="0.3">
      <c r="B473" s="10">
        <v>29617</v>
      </c>
      <c r="C473" s="9">
        <v>7.5</v>
      </c>
      <c r="D473" s="9">
        <v>11.83</v>
      </c>
      <c r="E473" s="9">
        <v>19.329999999999998</v>
      </c>
    </row>
    <row r="474" spans="2:5" x14ac:dyDescent="0.3">
      <c r="B474" s="10">
        <v>29586</v>
      </c>
      <c r="C474" s="9">
        <v>7.2</v>
      </c>
      <c r="D474" s="9">
        <v>12.52</v>
      </c>
      <c r="E474" s="9">
        <v>19.72</v>
      </c>
    </row>
    <row r="475" spans="2:5" x14ac:dyDescent="0.3">
      <c r="B475" s="10">
        <v>29555</v>
      </c>
      <c r="C475" s="9">
        <v>7.5</v>
      </c>
      <c r="D475" s="9">
        <v>12.65</v>
      </c>
      <c r="E475" s="9">
        <v>20.149999999999999</v>
      </c>
    </row>
    <row r="476" spans="2:5" x14ac:dyDescent="0.3">
      <c r="B476" s="10">
        <v>29525</v>
      </c>
      <c r="C476" s="9">
        <v>7.5</v>
      </c>
      <c r="D476" s="9">
        <v>12.77</v>
      </c>
      <c r="E476" s="9">
        <v>20.27</v>
      </c>
    </row>
    <row r="477" spans="2:5" x14ac:dyDescent="0.3">
      <c r="B477" s="10">
        <v>29494</v>
      </c>
      <c r="C477" s="9">
        <v>7.5</v>
      </c>
      <c r="D477" s="9">
        <v>12.6</v>
      </c>
      <c r="E477" s="9">
        <v>20.100000000000001</v>
      </c>
    </row>
    <row r="478" spans="2:5" x14ac:dyDescent="0.3">
      <c r="B478" s="10">
        <v>29464</v>
      </c>
      <c r="C478" s="9">
        <v>7.7</v>
      </c>
      <c r="D478" s="9">
        <v>12.87</v>
      </c>
      <c r="E478" s="9">
        <v>20.57</v>
      </c>
    </row>
    <row r="479" spans="2:5" x14ac:dyDescent="0.3">
      <c r="B479" s="10">
        <v>29433</v>
      </c>
      <c r="C479" s="9">
        <v>7.8</v>
      </c>
      <c r="D479" s="9">
        <v>13.13</v>
      </c>
      <c r="E479" s="9">
        <v>20.93</v>
      </c>
    </row>
    <row r="480" spans="2:5" x14ac:dyDescent="0.3">
      <c r="B480" s="10">
        <v>29402</v>
      </c>
      <c r="C480" s="9">
        <v>7.6</v>
      </c>
      <c r="D480" s="9">
        <v>14.38</v>
      </c>
      <c r="E480" s="9">
        <v>21.98</v>
      </c>
    </row>
    <row r="481" spans="2:5" x14ac:dyDescent="0.3">
      <c r="B481" s="10">
        <v>29372</v>
      </c>
      <c r="C481" s="9">
        <v>7.5</v>
      </c>
      <c r="D481" s="9">
        <v>14.41</v>
      </c>
      <c r="E481" s="9">
        <v>21.91</v>
      </c>
    </row>
    <row r="482" spans="2:5" x14ac:dyDescent="0.3">
      <c r="B482" s="10">
        <v>29341</v>
      </c>
      <c r="C482" s="9">
        <v>6.9</v>
      </c>
      <c r="D482" s="9">
        <v>14.73</v>
      </c>
      <c r="E482" s="9">
        <v>21.63</v>
      </c>
    </row>
    <row r="483" spans="2:5" x14ac:dyDescent="0.3">
      <c r="B483" s="10">
        <v>29311</v>
      </c>
      <c r="C483" s="9">
        <v>6.3</v>
      </c>
      <c r="D483" s="9">
        <v>14.76</v>
      </c>
      <c r="E483" s="9">
        <v>21.06</v>
      </c>
    </row>
    <row r="484" spans="2:5" x14ac:dyDescent="0.3">
      <c r="B484" s="10">
        <v>29280</v>
      </c>
      <c r="C484" s="9">
        <v>6.3</v>
      </c>
      <c r="D484" s="9">
        <v>14.18</v>
      </c>
      <c r="E484" s="9">
        <v>20.48</v>
      </c>
    </row>
    <row r="485" spans="2:5" x14ac:dyDescent="0.3">
      <c r="B485" s="10">
        <v>29251</v>
      </c>
      <c r="C485" s="9">
        <v>6.3</v>
      </c>
      <c r="D485" s="9">
        <v>13.91</v>
      </c>
      <c r="E485" s="9">
        <v>20.21</v>
      </c>
    </row>
    <row r="486" spans="2:5" x14ac:dyDescent="0.3">
      <c r="B486" s="10">
        <v>29220</v>
      </c>
      <c r="C486" s="9">
        <v>6</v>
      </c>
      <c r="D486" s="9">
        <v>13.29</v>
      </c>
      <c r="E486" s="9">
        <v>19.29</v>
      </c>
    </row>
    <row r="487" spans="2:5" x14ac:dyDescent="0.3">
      <c r="B487" s="10">
        <v>29189</v>
      </c>
      <c r="C487" s="9">
        <v>5.9</v>
      </c>
      <c r="D487" s="9">
        <v>12.61</v>
      </c>
      <c r="E487" s="9">
        <v>18.510000000000002</v>
      </c>
    </row>
    <row r="488" spans="2:5" x14ac:dyDescent="0.3">
      <c r="B488" s="10">
        <v>29159</v>
      </c>
      <c r="C488" s="9">
        <v>6</v>
      </c>
      <c r="D488" s="9">
        <v>12.07</v>
      </c>
      <c r="E488" s="9">
        <v>18.07</v>
      </c>
    </row>
    <row r="489" spans="2:5" x14ac:dyDescent="0.3">
      <c r="B489" s="10">
        <v>29128</v>
      </c>
      <c r="C489" s="9">
        <v>5.9</v>
      </c>
      <c r="D489" s="9">
        <v>12.18</v>
      </c>
      <c r="E489" s="9">
        <v>18.079999999999998</v>
      </c>
    </row>
    <row r="490" spans="2:5" x14ac:dyDescent="0.3">
      <c r="B490" s="10">
        <v>29098</v>
      </c>
      <c r="C490" s="9">
        <v>6</v>
      </c>
      <c r="D490" s="9">
        <v>11.82</v>
      </c>
      <c r="E490" s="9">
        <v>17.82</v>
      </c>
    </row>
    <row r="491" spans="2:5" x14ac:dyDescent="0.3">
      <c r="B491" s="10">
        <v>29067</v>
      </c>
      <c r="C491" s="9">
        <v>5.7</v>
      </c>
      <c r="D491" s="9">
        <v>11.26</v>
      </c>
      <c r="E491" s="9">
        <v>16.96</v>
      </c>
    </row>
    <row r="492" spans="2:5" x14ac:dyDescent="0.3">
      <c r="B492" s="10">
        <v>29036</v>
      </c>
      <c r="C492" s="9">
        <v>5.7</v>
      </c>
      <c r="D492" s="9">
        <v>10.89</v>
      </c>
      <c r="E492" s="9">
        <v>16.59</v>
      </c>
    </row>
    <row r="493" spans="2:5" x14ac:dyDescent="0.3">
      <c r="B493" s="10">
        <v>29006</v>
      </c>
      <c r="C493" s="9">
        <v>5.6</v>
      </c>
      <c r="D493" s="9">
        <v>10.85</v>
      </c>
      <c r="E493" s="9">
        <v>16.45</v>
      </c>
    </row>
    <row r="494" spans="2:5" x14ac:dyDescent="0.3">
      <c r="B494" s="10">
        <v>28975</v>
      </c>
      <c r="C494" s="9">
        <v>5.8</v>
      </c>
      <c r="D494" s="9">
        <v>10.49</v>
      </c>
      <c r="E494" s="9">
        <v>16.29</v>
      </c>
    </row>
    <row r="495" spans="2:5" x14ac:dyDescent="0.3">
      <c r="B495" s="10">
        <v>28945</v>
      </c>
      <c r="C495" s="9">
        <v>5.8</v>
      </c>
      <c r="D495" s="9">
        <v>10.09</v>
      </c>
      <c r="E495" s="9">
        <v>15.89</v>
      </c>
    </row>
    <row r="496" spans="2:5" x14ac:dyDescent="0.3">
      <c r="B496" s="10">
        <v>28914</v>
      </c>
      <c r="C496" s="9">
        <v>5.9</v>
      </c>
      <c r="D496" s="9">
        <v>9.86</v>
      </c>
      <c r="E496" s="9">
        <v>15.76</v>
      </c>
    </row>
    <row r="497" spans="2:5" x14ac:dyDescent="0.3">
      <c r="B497" s="10">
        <v>28886</v>
      </c>
      <c r="C497" s="9">
        <v>5.9</v>
      </c>
      <c r="D497" s="9">
        <v>9.2799999999999994</v>
      </c>
      <c r="E497" s="9">
        <v>15.18</v>
      </c>
    </row>
    <row r="498" spans="2:5" x14ac:dyDescent="0.3">
      <c r="B498" s="10">
        <v>28855</v>
      </c>
      <c r="C498" s="9">
        <v>6</v>
      </c>
      <c r="D498" s="9">
        <v>9.02</v>
      </c>
      <c r="E498" s="9">
        <v>15.02</v>
      </c>
    </row>
    <row r="499" spans="2:5" x14ac:dyDescent="0.3">
      <c r="B499" s="10">
        <v>28824</v>
      </c>
      <c r="C499" s="9">
        <v>5.9</v>
      </c>
      <c r="D499" s="9">
        <v>8.89</v>
      </c>
      <c r="E499" s="9">
        <v>14.79</v>
      </c>
    </row>
    <row r="500" spans="2:5" x14ac:dyDescent="0.3">
      <c r="B500" s="10">
        <v>28794</v>
      </c>
      <c r="C500" s="9">
        <v>5.8</v>
      </c>
      <c r="D500" s="9">
        <v>8.93</v>
      </c>
      <c r="E500" s="9">
        <v>14.73</v>
      </c>
    </row>
    <row r="501" spans="2:5" x14ac:dyDescent="0.3">
      <c r="B501" s="10">
        <v>28763</v>
      </c>
      <c r="C501" s="9">
        <v>6</v>
      </c>
      <c r="D501" s="9">
        <v>8.31</v>
      </c>
      <c r="E501" s="9">
        <v>14.31</v>
      </c>
    </row>
    <row r="502" spans="2:5" x14ac:dyDescent="0.3">
      <c r="B502" s="10">
        <v>28733</v>
      </c>
      <c r="C502" s="9">
        <v>5.9</v>
      </c>
      <c r="D502" s="9">
        <v>7.84</v>
      </c>
      <c r="E502" s="9">
        <v>13.74</v>
      </c>
    </row>
    <row r="503" spans="2:5" x14ac:dyDescent="0.3">
      <c r="B503" s="10">
        <v>28702</v>
      </c>
      <c r="C503" s="9">
        <v>6.2</v>
      </c>
      <c r="D503" s="9">
        <v>7.7</v>
      </c>
      <c r="E503" s="9">
        <v>13.9</v>
      </c>
    </row>
    <row r="504" spans="2:5" x14ac:dyDescent="0.3">
      <c r="B504" s="10">
        <v>28671</v>
      </c>
      <c r="C504" s="9">
        <v>5.9</v>
      </c>
      <c r="D504" s="9">
        <v>7.41</v>
      </c>
      <c r="E504" s="9">
        <v>13.31</v>
      </c>
    </row>
    <row r="505" spans="2:5" x14ac:dyDescent="0.3">
      <c r="B505" s="10">
        <v>28641</v>
      </c>
      <c r="C505" s="9">
        <v>6</v>
      </c>
      <c r="D505" s="9">
        <v>6.97</v>
      </c>
      <c r="E505" s="9">
        <v>12.97</v>
      </c>
    </row>
    <row r="506" spans="2:5" x14ac:dyDescent="0.3">
      <c r="B506" s="10">
        <v>28610</v>
      </c>
      <c r="C506" s="9">
        <v>6.1</v>
      </c>
      <c r="D506" s="9">
        <v>6.5</v>
      </c>
      <c r="E506" s="9">
        <v>12.6</v>
      </c>
    </row>
    <row r="507" spans="2:5" x14ac:dyDescent="0.3">
      <c r="B507" s="10">
        <v>28580</v>
      </c>
      <c r="C507" s="9">
        <v>6.3</v>
      </c>
      <c r="D507" s="9">
        <v>6.55</v>
      </c>
      <c r="E507" s="9">
        <v>12.85</v>
      </c>
    </row>
    <row r="508" spans="2:5" x14ac:dyDescent="0.3">
      <c r="B508" s="10">
        <v>28549</v>
      </c>
      <c r="C508" s="9">
        <v>6.3</v>
      </c>
      <c r="D508" s="9">
        <v>6.43</v>
      </c>
      <c r="E508" s="9">
        <v>12.73</v>
      </c>
    </row>
    <row r="509" spans="2:5" x14ac:dyDescent="0.3">
      <c r="B509" s="10">
        <v>28521</v>
      </c>
      <c r="C509" s="9">
        <v>6.4</v>
      </c>
      <c r="D509" s="9">
        <v>6.84</v>
      </c>
      <c r="E509" s="9">
        <v>13.24</v>
      </c>
    </row>
    <row r="510" spans="2:5" x14ac:dyDescent="0.3">
      <c r="B510" s="10">
        <v>28490</v>
      </c>
      <c r="C510" s="9">
        <v>6.4</v>
      </c>
      <c r="D510" s="9">
        <v>6.7</v>
      </c>
      <c r="E510" s="9">
        <v>13.1</v>
      </c>
    </row>
    <row r="511" spans="2:5" x14ac:dyDescent="0.3">
      <c r="B511" s="10">
        <v>28459</v>
      </c>
      <c r="C511" s="9">
        <v>6.8</v>
      </c>
      <c r="D511" s="9">
        <v>6.72</v>
      </c>
      <c r="E511" s="9">
        <v>13.52</v>
      </c>
    </row>
    <row r="512" spans="2:5" x14ac:dyDescent="0.3">
      <c r="B512" s="10">
        <v>28429</v>
      </c>
      <c r="C512" s="9">
        <v>6.8</v>
      </c>
      <c r="D512" s="9">
        <v>6.39</v>
      </c>
      <c r="E512" s="9">
        <v>13.19</v>
      </c>
    </row>
    <row r="513" spans="2:5" x14ac:dyDescent="0.3">
      <c r="B513" s="10">
        <v>28398</v>
      </c>
      <c r="C513" s="9">
        <v>6.8</v>
      </c>
      <c r="D513" s="9">
        <v>6.6</v>
      </c>
      <c r="E513" s="9">
        <v>13.4</v>
      </c>
    </row>
    <row r="514" spans="2:5" x14ac:dyDescent="0.3">
      <c r="B514" s="10">
        <v>28368</v>
      </c>
      <c r="C514" s="9">
        <v>7</v>
      </c>
      <c r="D514" s="9">
        <v>6.62</v>
      </c>
      <c r="E514" s="9">
        <v>13.62</v>
      </c>
    </row>
    <row r="515" spans="2:5" x14ac:dyDescent="0.3">
      <c r="B515" s="10">
        <v>28337</v>
      </c>
      <c r="C515" s="9">
        <v>6.9</v>
      </c>
      <c r="D515" s="9">
        <v>6.83</v>
      </c>
      <c r="E515" s="9">
        <v>13.73</v>
      </c>
    </row>
    <row r="516" spans="2:5" x14ac:dyDescent="0.3">
      <c r="B516" s="10">
        <v>28306</v>
      </c>
      <c r="C516" s="9">
        <v>7.2</v>
      </c>
      <c r="D516" s="9">
        <v>6.87</v>
      </c>
      <c r="E516" s="9">
        <v>14.07</v>
      </c>
    </row>
    <row r="517" spans="2:5" x14ac:dyDescent="0.3">
      <c r="B517" s="10">
        <v>28276</v>
      </c>
      <c r="C517" s="9">
        <v>7</v>
      </c>
      <c r="D517" s="9">
        <v>6.73</v>
      </c>
      <c r="E517" s="9">
        <v>13.73</v>
      </c>
    </row>
    <row r="518" spans="2:5" x14ac:dyDescent="0.3">
      <c r="B518" s="10">
        <v>28245</v>
      </c>
      <c r="C518" s="9">
        <v>7.2</v>
      </c>
      <c r="D518" s="9">
        <v>6.95</v>
      </c>
      <c r="E518" s="9">
        <v>14.15</v>
      </c>
    </row>
    <row r="519" spans="2:5" x14ac:dyDescent="0.3">
      <c r="B519" s="10">
        <v>28215</v>
      </c>
      <c r="C519" s="9">
        <v>7.4</v>
      </c>
      <c r="D519" s="9">
        <v>6.44</v>
      </c>
      <c r="E519" s="9">
        <v>13.84</v>
      </c>
    </row>
    <row r="520" spans="2:5" x14ac:dyDescent="0.3">
      <c r="B520" s="10">
        <v>28184</v>
      </c>
      <c r="C520" s="9">
        <v>7.6</v>
      </c>
      <c r="D520" s="9">
        <v>5.91</v>
      </c>
      <c r="E520" s="9">
        <v>13.51</v>
      </c>
    </row>
    <row r="521" spans="2:5" x14ac:dyDescent="0.3">
      <c r="B521" s="10">
        <v>28156</v>
      </c>
      <c r="C521" s="9">
        <v>7.5</v>
      </c>
      <c r="D521" s="9">
        <v>5.22</v>
      </c>
      <c r="E521" s="9">
        <v>12.72</v>
      </c>
    </row>
    <row r="522" spans="2:5" x14ac:dyDescent="0.3">
      <c r="B522" s="10">
        <v>28125</v>
      </c>
      <c r="C522" s="9">
        <v>7.8</v>
      </c>
      <c r="D522" s="9">
        <v>4.8600000000000003</v>
      </c>
      <c r="E522" s="9">
        <v>12.66</v>
      </c>
    </row>
    <row r="523" spans="2:5" x14ac:dyDescent="0.3">
      <c r="B523" s="10">
        <v>28094</v>
      </c>
      <c r="C523" s="9">
        <v>7.8</v>
      </c>
      <c r="D523" s="9">
        <v>4.88</v>
      </c>
      <c r="E523" s="9">
        <v>12.68</v>
      </c>
    </row>
    <row r="524" spans="2:5" x14ac:dyDescent="0.3">
      <c r="B524" s="10">
        <v>28064</v>
      </c>
      <c r="C524" s="9">
        <v>7.7</v>
      </c>
      <c r="D524" s="9">
        <v>5.46</v>
      </c>
      <c r="E524" s="9">
        <v>13.16</v>
      </c>
    </row>
    <row r="525" spans="2:5" x14ac:dyDescent="0.3">
      <c r="B525" s="10">
        <v>28033</v>
      </c>
      <c r="C525" s="9">
        <v>7.6</v>
      </c>
      <c r="D525" s="9">
        <v>5.49</v>
      </c>
      <c r="E525" s="9">
        <v>13.09</v>
      </c>
    </row>
    <row r="526" spans="2:5" x14ac:dyDescent="0.3">
      <c r="B526" s="10">
        <v>28003</v>
      </c>
      <c r="C526" s="9">
        <v>7.8</v>
      </c>
      <c r="D526" s="9">
        <v>5.71</v>
      </c>
      <c r="E526" s="9">
        <v>13.51</v>
      </c>
    </row>
    <row r="527" spans="2:5" x14ac:dyDescent="0.3">
      <c r="B527" s="10">
        <v>27972</v>
      </c>
      <c r="C527" s="9">
        <v>7.8</v>
      </c>
      <c r="D527" s="9">
        <v>5.35</v>
      </c>
      <c r="E527" s="9">
        <v>13.15</v>
      </c>
    </row>
    <row r="528" spans="2:5" x14ac:dyDescent="0.3">
      <c r="B528" s="10">
        <v>27941</v>
      </c>
      <c r="C528" s="9">
        <v>7.6</v>
      </c>
      <c r="D528" s="9">
        <v>5.97</v>
      </c>
      <c r="E528" s="9">
        <v>13.57</v>
      </c>
    </row>
    <row r="529" spans="2:5" x14ac:dyDescent="0.3">
      <c r="B529" s="10">
        <v>27911</v>
      </c>
      <c r="C529" s="9">
        <v>7.4</v>
      </c>
      <c r="D529" s="9">
        <v>6.2</v>
      </c>
      <c r="E529" s="9">
        <v>13.6</v>
      </c>
    </row>
    <row r="530" spans="2:5" x14ac:dyDescent="0.3">
      <c r="B530" s="10">
        <v>27880</v>
      </c>
      <c r="C530" s="9">
        <v>7.7</v>
      </c>
      <c r="D530" s="9">
        <v>6.05</v>
      </c>
      <c r="E530" s="9">
        <v>13.75</v>
      </c>
    </row>
    <row r="531" spans="2:5" x14ac:dyDescent="0.3">
      <c r="B531" s="10">
        <v>27850</v>
      </c>
      <c r="C531" s="9">
        <v>7.6</v>
      </c>
      <c r="D531" s="9">
        <v>6.07</v>
      </c>
      <c r="E531" s="9">
        <v>13.67</v>
      </c>
    </row>
    <row r="532" spans="2:5" x14ac:dyDescent="0.3">
      <c r="B532" s="10">
        <v>27819</v>
      </c>
      <c r="C532" s="9">
        <v>7.7</v>
      </c>
      <c r="D532" s="9">
        <v>6.29</v>
      </c>
      <c r="E532" s="9">
        <v>13.99</v>
      </c>
    </row>
    <row r="533" spans="2:5" x14ac:dyDescent="0.3">
      <c r="B533" s="10">
        <v>27790</v>
      </c>
      <c r="C533" s="9">
        <v>7.9</v>
      </c>
      <c r="D533" s="9">
        <v>6.72</v>
      </c>
      <c r="E533" s="9">
        <v>14.62</v>
      </c>
    </row>
    <row r="534" spans="2:5" x14ac:dyDescent="0.3">
      <c r="B534" s="10">
        <v>27759</v>
      </c>
      <c r="C534" s="9">
        <v>8.1999999999999993</v>
      </c>
      <c r="D534" s="9">
        <v>6.94</v>
      </c>
      <c r="E534" s="9">
        <v>15.14</v>
      </c>
    </row>
    <row r="535" spans="2:5" x14ac:dyDescent="0.3">
      <c r="B535" s="10">
        <v>27728</v>
      </c>
      <c r="C535" s="9">
        <v>8.3000000000000007</v>
      </c>
      <c r="D535" s="9">
        <v>7.38</v>
      </c>
      <c r="E535" s="9">
        <v>15.68</v>
      </c>
    </row>
    <row r="536" spans="2:5" x14ac:dyDescent="0.3">
      <c r="B536" s="10">
        <v>27698</v>
      </c>
      <c r="C536" s="9">
        <v>8.4</v>
      </c>
      <c r="D536" s="9">
        <v>7.44</v>
      </c>
      <c r="E536" s="9">
        <v>15.84</v>
      </c>
    </row>
    <row r="537" spans="2:5" x14ac:dyDescent="0.3">
      <c r="B537" s="10">
        <v>27667</v>
      </c>
      <c r="C537" s="9">
        <v>8.4</v>
      </c>
      <c r="D537" s="9">
        <v>7.91</v>
      </c>
      <c r="E537" s="9">
        <v>16.309999999999999</v>
      </c>
    </row>
    <row r="538" spans="2:5" x14ac:dyDescent="0.3">
      <c r="B538" s="10">
        <v>27637</v>
      </c>
      <c r="C538" s="9">
        <v>8.4</v>
      </c>
      <c r="D538" s="9">
        <v>8.6</v>
      </c>
      <c r="E538" s="9">
        <v>17</v>
      </c>
    </row>
    <row r="539" spans="2:5" x14ac:dyDescent="0.3">
      <c r="B539" s="10">
        <v>27606</v>
      </c>
      <c r="C539" s="9">
        <v>8.6</v>
      </c>
      <c r="D539" s="9">
        <v>9.7200000000000006</v>
      </c>
      <c r="E539" s="9">
        <v>18.32</v>
      </c>
    </row>
    <row r="540" spans="2:5" x14ac:dyDescent="0.3">
      <c r="B540" s="10">
        <v>27575</v>
      </c>
      <c r="C540" s="9">
        <v>8.8000000000000007</v>
      </c>
      <c r="D540" s="9">
        <v>9.39</v>
      </c>
      <c r="E540" s="9">
        <v>18.190000000000001</v>
      </c>
    </row>
    <row r="541" spans="2:5" x14ac:dyDescent="0.3">
      <c r="B541" s="10">
        <v>27545</v>
      </c>
      <c r="C541" s="9">
        <v>9</v>
      </c>
      <c r="D541" s="9">
        <v>9.4700000000000006</v>
      </c>
      <c r="E541" s="9">
        <v>18.47</v>
      </c>
    </row>
    <row r="542" spans="2:5" x14ac:dyDescent="0.3">
      <c r="B542" s="10">
        <v>27514</v>
      </c>
      <c r="C542" s="9">
        <v>8.8000000000000007</v>
      </c>
      <c r="D542" s="9">
        <v>10.210000000000001</v>
      </c>
      <c r="E542" s="9">
        <v>19.010000000000002</v>
      </c>
    </row>
    <row r="543" spans="2:5" x14ac:dyDescent="0.3">
      <c r="B543" s="10">
        <v>27484</v>
      </c>
      <c r="C543" s="9">
        <v>8.6</v>
      </c>
      <c r="D543" s="9">
        <v>10.25</v>
      </c>
      <c r="E543" s="9">
        <v>18.850000000000001</v>
      </c>
    </row>
    <row r="544" spans="2:5" x14ac:dyDescent="0.3">
      <c r="B544" s="10">
        <v>27453</v>
      </c>
      <c r="C544" s="9">
        <v>8.1</v>
      </c>
      <c r="D544" s="9">
        <v>11.23</v>
      </c>
      <c r="E544" s="9">
        <v>19.329999999999998</v>
      </c>
    </row>
    <row r="545" spans="2:5" x14ac:dyDescent="0.3">
      <c r="B545" s="10">
        <v>27425</v>
      </c>
      <c r="C545" s="9">
        <v>8.1</v>
      </c>
      <c r="D545" s="9">
        <v>11.8</v>
      </c>
      <c r="E545" s="9">
        <v>19.899999999999999</v>
      </c>
    </row>
    <row r="546" spans="2:5" x14ac:dyDescent="0.3">
      <c r="B546" s="10">
        <v>27394</v>
      </c>
      <c r="C546" s="9">
        <v>7.2</v>
      </c>
      <c r="D546" s="9">
        <v>12.34</v>
      </c>
      <c r="E546" s="9">
        <v>19.54</v>
      </c>
    </row>
    <row r="547" spans="2:5" x14ac:dyDescent="0.3">
      <c r="B547" s="10">
        <v>27363</v>
      </c>
      <c r="C547" s="9">
        <v>6.6</v>
      </c>
      <c r="D547" s="9">
        <v>12.2</v>
      </c>
      <c r="E547" s="9">
        <v>18.8</v>
      </c>
    </row>
    <row r="548" spans="2:5" x14ac:dyDescent="0.3">
      <c r="B548" s="10">
        <v>27333</v>
      </c>
      <c r="C548" s="9">
        <v>6</v>
      </c>
      <c r="D548" s="9">
        <v>12.06</v>
      </c>
      <c r="E548" s="9">
        <v>18.059999999999999</v>
      </c>
    </row>
    <row r="549" spans="2:5" x14ac:dyDescent="0.3">
      <c r="B549" s="10">
        <v>27302</v>
      </c>
      <c r="C549" s="9">
        <v>5.9</v>
      </c>
      <c r="D549" s="9">
        <v>11.95</v>
      </c>
      <c r="E549" s="9">
        <v>17.850000000000001</v>
      </c>
    </row>
    <row r="550" spans="2:5" x14ac:dyDescent="0.3">
      <c r="B550" s="10">
        <v>27272</v>
      </c>
      <c r="C550" s="9">
        <v>5.5</v>
      </c>
      <c r="D550" s="9">
        <v>10.86</v>
      </c>
      <c r="E550" s="9">
        <v>16.36</v>
      </c>
    </row>
    <row r="551" spans="2:5" x14ac:dyDescent="0.3">
      <c r="B551" s="10">
        <v>27241</v>
      </c>
      <c r="C551" s="9">
        <v>5.5</v>
      </c>
      <c r="D551" s="9">
        <v>11.51</v>
      </c>
      <c r="E551" s="9">
        <v>17.010000000000002</v>
      </c>
    </row>
    <row r="552" spans="2:5" x14ac:dyDescent="0.3">
      <c r="B552" s="10">
        <v>27210</v>
      </c>
      <c r="C552" s="9">
        <v>5.4</v>
      </c>
      <c r="D552" s="9">
        <v>10.86</v>
      </c>
      <c r="E552" s="9">
        <v>16.260000000000002</v>
      </c>
    </row>
    <row r="553" spans="2:5" x14ac:dyDescent="0.3">
      <c r="B553" s="10">
        <v>27180</v>
      </c>
      <c r="C553" s="9">
        <v>5.0999999999999996</v>
      </c>
      <c r="D553" s="9">
        <v>10.71</v>
      </c>
      <c r="E553" s="9">
        <v>15.81</v>
      </c>
    </row>
    <row r="554" spans="2:5" x14ac:dyDescent="0.3">
      <c r="B554" s="10">
        <v>27149</v>
      </c>
      <c r="C554" s="9">
        <v>5.0999999999999996</v>
      </c>
      <c r="D554" s="9">
        <v>10.09</v>
      </c>
      <c r="E554" s="9">
        <v>15.19</v>
      </c>
    </row>
    <row r="555" spans="2:5" x14ac:dyDescent="0.3">
      <c r="B555" s="10">
        <v>27119</v>
      </c>
      <c r="C555" s="9">
        <v>5.0999999999999996</v>
      </c>
      <c r="D555" s="9">
        <v>10.39</v>
      </c>
      <c r="E555" s="9">
        <v>15.49</v>
      </c>
    </row>
    <row r="556" spans="2:5" x14ac:dyDescent="0.3">
      <c r="B556" s="10">
        <v>27088</v>
      </c>
      <c r="C556" s="9">
        <v>5.2</v>
      </c>
      <c r="D556" s="9">
        <v>10.02</v>
      </c>
      <c r="E556" s="9">
        <v>15.22</v>
      </c>
    </row>
    <row r="557" spans="2:5" x14ac:dyDescent="0.3">
      <c r="B557" s="10">
        <v>27060</v>
      </c>
      <c r="C557" s="9">
        <v>5.0999999999999996</v>
      </c>
      <c r="D557" s="9">
        <v>9.39</v>
      </c>
      <c r="E557" s="9">
        <v>14.49</v>
      </c>
    </row>
    <row r="558" spans="2:5" x14ac:dyDescent="0.3">
      <c r="B558" s="10">
        <v>27029</v>
      </c>
      <c r="C558" s="9">
        <v>4.9000000000000004</v>
      </c>
      <c r="D558" s="9">
        <v>8.7100000000000009</v>
      </c>
      <c r="E558" s="9">
        <v>13.61</v>
      </c>
    </row>
    <row r="559" spans="2:5" x14ac:dyDescent="0.3">
      <c r="B559" s="10">
        <v>26998</v>
      </c>
      <c r="C559" s="9">
        <v>4.8</v>
      </c>
      <c r="D559" s="9">
        <v>8.25</v>
      </c>
      <c r="E559" s="9">
        <v>13.05</v>
      </c>
    </row>
    <row r="560" spans="2:5" x14ac:dyDescent="0.3">
      <c r="B560" s="10">
        <v>26968</v>
      </c>
      <c r="C560" s="9">
        <v>4.5999999999999996</v>
      </c>
      <c r="D560" s="9">
        <v>7.8</v>
      </c>
      <c r="E560" s="9">
        <v>12.4</v>
      </c>
    </row>
    <row r="561" spans="2:5" x14ac:dyDescent="0.3">
      <c r="B561" s="10">
        <v>26937</v>
      </c>
      <c r="C561" s="9">
        <v>4.8</v>
      </c>
      <c r="D561" s="9">
        <v>7.36</v>
      </c>
      <c r="E561" s="9">
        <v>12.16</v>
      </c>
    </row>
    <row r="562" spans="2:5" x14ac:dyDescent="0.3">
      <c r="B562" s="10">
        <v>26907</v>
      </c>
      <c r="C562" s="9">
        <v>4.8</v>
      </c>
      <c r="D562" s="9">
        <v>7.38</v>
      </c>
      <c r="E562" s="9">
        <v>12.18</v>
      </c>
    </row>
    <row r="563" spans="2:5" x14ac:dyDescent="0.3">
      <c r="B563" s="10">
        <v>26876</v>
      </c>
      <c r="C563" s="9">
        <v>4.8</v>
      </c>
      <c r="D563" s="9">
        <v>5.73</v>
      </c>
      <c r="E563" s="9">
        <v>10.53</v>
      </c>
    </row>
    <row r="564" spans="2:5" x14ac:dyDescent="0.3">
      <c r="B564" s="10">
        <v>26845</v>
      </c>
      <c r="C564" s="9">
        <v>4.9000000000000004</v>
      </c>
      <c r="D564" s="9">
        <v>6</v>
      </c>
      <c r="E564" s="9">
        <v>10.9</v>
      </c>
    </row>
    <row r="565" spans="2:5" x14ac:dyDescent="0.3">
      <c r="B565" s="10">
        <v>26815</v>
      </c>
      <c r="C565" s="9">
        <v>4.9000000000000004</v>
      </c>
      <c r="D565" s="9">
        <v>5.53</v>
      </c>
      <c r="E565" s="9">
        <v>10.43</v>
      </c>
    </row>
    <row r="566" spans="2:5" x14ac:dyDescent="0.3">
      <c r="B566" s="10">
        <v>26784</v>
      </c>
      <c r="C566" s="9">
        <v>5</v>
      </c>
      <c r="D566" s="9">
        <v>5.0599999999999996</v>
      </c>
      <c r="E566" s="9">
        <v>10.06</v>
      </c>
    </row>
    <row r="567" spans="2:5" x14ac:dyDescent="0.3">
      <c r="B567" s="10">
        <v>26754</v>
      </c>
      <c r="C567" s="9">
        <v>4.9000000000000004</v>
      </c>
      <c r="D567" s="9">
        <v>4.59</v>
      </c>
      <c r="E567" s="9">
        <v>9.49</v>
      </c>
    </row>
    <row r="568" spans="2:5" x14ac:dyDescent="0.3">
      <c r="B568" s="10">
        <v>26723</v>
      </c>
      <c r="C568" s="9">
        <v>5</v>
      </c>
      <c r="D568" s="9">
        <v>3.87</v>
      </c>
      <c r="E568" s="9">
        <v>8.8699999999999992</v>
      </c>
    </row>
    <row r="569" spans="2:5" x14ac:dyDescent="0.3">
      <c r="B569" s="10">
        <v>26695</v>
      </c>
      <c r="C569" s="9">
        <v>4.9000000000000004</v>
      </c>
      <c r="D569" s="9">
        <v>3.65</v>
      </c>
      <c r="E569" s="9">
        <v>8.5500000000000007</v>
      </c>
    </row>
    <row r="570" spans="2:5" x14ac:dyDescent="0.3">
      <c r="B570" s="10">
        <v>26664</v>
      </c>
      <c r="C570" s="9">
        <v>5.2</v>
      </c>
      <c r="D570" s="9">
        <v>3.41</v>
      </c>
      <c r="E570" s="9">
        <v>8.61</v>
      </c>
    </row>
    <row r="571" spans="2:5" x14ac:dyDescent="0.3">
      <c r="B571" s="10">
        <v>26633</v>
      </c>
      <c r="C571" s="9">
        <v>5.3</v>
      </c>
      <c r="D571" s="9">
        <v>3.67</v>
      </c>
      <c r="E571" s="9">
        <v>8.9700000000000006</v>
      </c>
    </row>
    <row r="572" spans="2:5" x14ac:dyDescent="0.3">
      <c r="B572" s="10">
        <v>26603</v>
      </c>
      <c r="C572" s="9">
        <v>5.6</v>
      </c>
      <c r="D572" s="9">
        <v>3.42</v>
      </c>
      <c r="E572" s="9">
        <v>9.02</v>
      </c>
    </row>
    <row r="573" spans="2:5" x14ac:dyDescent="0.3">
      <c r="B573" s="10">
        <v>26572</v>
      </c>
      <c r="C573" s="9">
        <v>5.5</v>
      </c>
      <c r="D573" s="9">
        <v>3.19</v>
      </c>
      <c r="E573" s="9">
        <v>8.69</v>
      </c>
    </row>
    <row r="574" spans="2:5" x14ac:dyDescent="0.3">
      <c r="B574" s="10">
        <v>26542</v>
      </c>
      <c r="C574" s="9">
        <v>5.6</v>
      </c>
      <c r="D574" s="9">
        <v>2.94</v>
      </c>
      <c r="E574" s="9">
        <v>8.5399999999999991</v>
      </c>
    </row>
    <row r="575" spans="2:5" x14ac:dyDescent="0.3">
      <c r="B575" s="10">
        <v>26511</v>
      </c>
      <c r="C575" s="9">
        <v>5.6</v>
      </c>
      <c r="D575" s="9">
        <v>2.95</v>
      </c>
      <c r="E575" s="9">
        <v>8.5500000000000007</v>
      </c>
    </row>
    <row r="576" spans="2:5" x14ac:dyDescent="0.3">
      <c r="B576" s="10">
        <v>26480</v>
      </c>
      <c r="C576" s="9">
        <v>5.7</v>
      </c>
      <c r="D576" s="9">
        <v>2.71</v>
      </c>
      <c r="E576" s="9">
        <v>8.41</v>
      </c>
    </row>
    <row r="577" spans="2:5" x14ac:dyDescent="0.3">
      <c r="B577" s="10">
        <v>26450</v>
      </c>
      <c r="C577" s="9">
        <v>5.7</v>
      </c>
      <c r="D577" s="9">
        <v>3.23</v>
      </c>
      <c r="E577" s="9">
        <v>8.93</v>
      </c>
    </row>
    <row r="578" spans="2:5" x14ac:dyDescent="0.3">
      <c r="B578" s="10">
        <v>26419</v>
      </c>
      <c r="C578" s="9">
        <v>5.7</v>
      </c>
      <c r="D578" s="9">
        <v>3.49</v>
      </c>
      <c r="E578" s="9">
        <v>9.19</v>
      </c>
    </row>
    <row r="579" spans="2:5" x14ac:dyDescent="0.3">
      <c r="B579" s="10">
        <v>26389</v>
      </c>
      <c r="C579" s="9">
        <v>5.8</v>
      </c>
      <c r="D579" s="9">
        <v>3.5</v>
      </c>
      <c r="E579" s="9">
        <v>9.3000000000000007</v>
      </c>
    </row>
    <row r="580" spans="2:5" x14ac:dyDescent="0.3">
      <c r="B580" s="10">
        <v>26358</v>
      </c>
      <c r="C580" s="9">
        <v>5.7</v>
      </c>
      <c r="D580" s="9">
        <v>3.51</v>
      </c>
      <c r="E580" s="9">
        <v>9.2100000000000009</v>
      </c>
    </row>
    <row r="581" spans="2:5" x14ac:dyDescent="0.3">
      <c r="B581" s="10">
        <v>26329</v>
      </c>
      <c r="C581" s="9">
        <v>5.8</v>
      </c>
      <c r="D581" s="9">
        <v>3.27</v>
      </c>
      <c r="E581" s="9">
        <v>9.07</v>
      </c>
    </row>
    <row r="582" spans="2:5" x14ac:dyDescent="0.3">
      <c r="B582" s="10">
        <v>26298</v>
      </c>
      <c r="C582" s="9">
        <v>6</v>
      </c>
      <c r="D582" s="9">
        <v>3.27</v>
      </c>
      <c r="E582" s="9">
        <v>9.27</v>
      </c>
    </row>
    <row r="583" spans="2:5" x14ac:dyDescent="0.3">
      <c r="B583" s="10">
        <v>26267</v>
      </c>
      <c r="C583" s="9">
        <v>6</v>
      </c>
      <c r="D583" s="9">
        <v>3.28</v>
      </c>
      <c r="E583" s="9">
        <v>9.2799999999999994</v>
      </c>
    </row>
    <row r="584" spans="2:5" x14ac:dyDescent="0.3">
      <c r="B584" s="10">
        <v>26237</v>
      </c>
      <c r="C584" s="9">
        <v>5.8</v>
      </c>
      <c r="D584" s="9">
        <v>3.81</v>
      </c>
      <c r="E584" s="9">
        <v>9.61</v>
      </c>
    </row>
    <row r="585" spans="2:5" x14ac:dyDescent="0.3">
      <c r="B585" s="10">
        <v>26206</v>
      </c>
      <c r="C585" s="9">
        <v>6</v>
      </c>
      <c r="D585" s="9">
        <v>4.08</v>
      </c>
      <c r="E585" s="9">
        <v>10.08</v>
      </c>
    </row>
    <row r="586" spans="2:5" x14ac:dyDescent="0.3">
      <c r="B586" s="10">
        <v>26176</v>
      </c>
      <c r="C586" s="9">
        <v>6.1</v>
      </c>
      <c r="D586" s="9">
        <v>4.62</v>
      </c>
      <c r="E586" s="9">
        <v>10.72</v>
      </c>
    </row>
    <row r="587" spans="2:5" x14ac:dyDescent="0.3">
      <c r="B587" s="10">
        <v>26145</v>
      </c>
      <c r="C587" s="9">
        <v>6</v>
      </c>
      <c r="D587" s="9">
        <v>4.3600000000000003</v>
      </c>
      <c r="E587" s="9">
        <v>10.36</v>
      </c>
    </row>
    <row r="588" spans="2:5" x14ac:dyDescent="0.3">
      <c r="B588" s="10">
        <v>26114</v>
      </c>
      <c r="C588" s="9">
        <v>5.9</v>
      </c>
      <c r="D588" s="9">
        <v>4.6399999999999997</v>
      </c>
      <c r="E588" s="9">
        <v>10.54</v>
      </c>
    </row>
    <row r="589" spans="2:5" x14ac:dyDescent="0.3">
      <c r="B589" s="10">
        <v>26084</v>
      </c>
      <c r="C589" s="9">
        <v>5.9</v>
      </c>
      <c r="D589" s="9">
        <v>4.4000000000000004</v>
      </c>
      <c r="E589" s="9">
        <v>10.3</v>
      </c>
    </row>
    <row r="590" spans="2:5" x14ac:dyDescent="0.3">
      <c r="B590" s="10">
        <v>26053</v>
      </c>
      <c r="C590" s="9">
        <v>5.9</v>
      </c>
      <c r="D590" s="9">
        <v>4.16</v>
      </c>
      <c r="E590" s="9">
        <v>10.06</v>
      </c>
    </row>
    <row r="591" spans="2:5" x14ac:dyDescent="0.3">
      <c r="B591" s="10">
        <v>26023</v>
      </c>
      <c r="C591" s="9">
        <v>6</v>
      </c>
      <c r="D591" s="9">
        <v>4.71</v>
      </c>
      <c r="E591" s="9">
        <v>10.71</v>
      </c>
    </row>
    <row r="592" spans="2:5" x14ac:dyDescent="0.3">
      <c r="B592" s="10">
        <v>25992</v>
      </c>
      <c r="C592" s="9">
        <v>5.9</v>
      </c>
      <c r="D592" s="9">
        <v>5</v>
      </c>
      <c r="E592" s="9">
        <v>10.9</v>
      </c>
    </row>
    <row r="593" spans="2:5" x14ac:dyDescent="0.3">
      <c r="B593" s="10">
        <v>25964</v>
      </c>
      <c r="C593" s="9">
        <v>5.9</v>
      </c>
      <c r="D593" s="9">
        <v>5.29</v>
      </c>
      <c r="E593" s="9">
        <v>11.19</v>
      </c>
    </row>
    <row r="594" spans="2:5" x14ac:dyDescent="0.3">
      <c r="B594" s="10">
        <v>25933</v>
      </c>
      <c r="C594" s="9">
        <v>6.1</v>
      </c>
      <c r="D594" s="9">
        <v>5.57</v>
      </c>
      <c r="E594" s="9">
        <v>11.67</v>
      </c>
    </row>
    <row r="595" spans="2:5" x14ac:dyDescent="0.3">
      <c r="B595" s="10">
        <v>25902</v>
      </c>
      <c r="C595" s="9">
        <v>5.9</v>
      </c>
      <c r="D595" s="9">
        <v>5.6</v>
      </c>
      <c r="E595" s="9">
        <v>11.5</v>
      </c>
    </row>
    <row r="596" spans="2:5" x14ac:dyDescent="0.3">
      <c r="B596" s="10">
        <v>25872</v>
      </c>
      <c r="C596" s="9">
        <v>5.5</v>
      </c>
      <c r="D596" s="9">
        <v>5.63</v>
      </c>
      <c r="E596" s="9">
        <v>11.13</v>
      </c>
    </row>
    <row r="597" spans="2:5" x14ac:dyDescent="0.3">
      <c r="B597" s="10">
        <v>25841</v>
      </c>
      <c r="C597" s="9">
        <v>5.4</v>
      </c>
      <c r="D597" s="9">
        <v>5.66</v>
      </c>
      <c r="E597" s="9">
        <v>11.06</v>
      </c>
    </row>
    <row r="598" spans="2:5" x14ac:dyDescent="0.3">
      <c r="B598" s="10">
        <v>25811</v>
      </c>
      <c r="C598" s="9">
        <v>5.0999999999999996</v>
      </c>
      <c r="D598" s="9">
        <v>5.41</v>
      </c>
      <c r="E598" s="9">
        <v>10.51</v>
      </c>
    </row>
    <row r="599" spans="2:5" x14ac:dyDescent="0.3">
      <c r="B599" s="10">
        <v>25780</v>
      </c>
      <c r="C599" s="9">
        <v>5</v>
      </c>
      <c r="D599" s="9">
        <v>5.98</v>
      </c>
      <c r="E599" s="9">
        <v>10.98</v>
      </c>
    </row>
    <row r="600" spans="2:5" x14ac:dyDescent="0.3">
      <c r="B600" s="10">
        <v>25749</v>
      </c>
      <c r="C600" s="9">
        <v>4.9000000000000004</v>
      </c>
      <c r="D600" s="9">
        <v>6.01</v>
      </c>
      <c r="E600" s="9">
        <v>10.91</v>
      </c>
    </row>
    <row r="601" spans="2:5" x14ac:dyDescent="0.3">
      <c r="B601" s="10">
        <v>25719</v>
      </c>
      <c r="C601" s="9">
        <v>4.8</v>
      </c>
      <c r="D601" s="9">
        <v>6.04</v>
      </c>
      <c r="E601" s="9">
        <v>10.84</v>
      </c>
    </row>
    <row r="602" spans="2:5" x14ac:dyDescent="0.3">
      <c r="B602" s="10">
        <v>25688</v>
      </c>
      <c r="C602" s="9">
        <v>4.5999999999999996</v>
      </c>
      <c r="D602" s="9">
        <v>6.06</v>
      </c>
      <c r="E602" s="9">
        <v>10.66</v>
      </c>
    </row>
    <row r="603" spans="2:5" x14ac:dyDescent="0.3">
      <c r="B603" s="10">
        <v>25658</v>
      </c>
      <c r="C603" s="9">
        <v>4.4000000000000004</v>
      </c>
      <c r="D603" s="9">
        <v>5.82</v>
      </c>
      <c r="E603" s="9">
        <v>10.220000000000001</v>
      </c>
    </row>
    <row r="604" spans="2:5" x14ac:dyDescent="0.3">
      <c r="B604" s="10">
        <v>25627</v>
      </c>
      <c r="C604" s="9">
        <v>4.2</v>
      </c>
      <c r="D604" s="9">
        <v>6.15</v>
      </c>
      <c r="E604" s="9">
        <v>10.35</v>
      </c>
    </row>
    <row r="605" spans="2:5" x14ac:dyDescent="0.3">
      <c r="B605" s="10">
        <v>25599</v>
      </c>
      <c r="C605" s="9">
        <v>3.9</v>
      </c>
      <c r="D605" s="9">
        <v>6.18</v>
      </c>
      <c r="E605" s="9">
        <v>10.08</v>
      </c>
    </row>
    <row r="606" spans="2:5" x14ac:dyDescent="0.3">
      <c r="B606" s="10">
        <v>25568</v>
      </c>
      <c r="C606" s="9">
        <v>3.5</v>
      </c>
      <c r="D606" s="9">
        <v>6.2</v>
      </c>
      <c r="E606" s="9">
        <v>9.6999999999999993</v>
      </c>
    </row>
    <row r="607" spans="2:5" x14ac:dyDescent="0.3">
      <c r="B607" s="10">
        <v>25537</v>
      </c>
      <c r="C607" s="9">
        <v>3.5</v>
      </c>
      <c r="D607" s="9">
        <v>5.93</v>
      </c>
      <c r="E607" s="9">
        <v>9.43</v>
      </c>
    </row>
    <row r="608" spans="2:5" x14ac:dyDescent="0.3">
      <c r="B608" s="10">
        <v>25507</v>
      </c>
      <c r="C608" s="9">
        <v>3.7</v>
      </c>
      <c r="D608" s="9">
        <v>5.67</v>
      </c>
      <c r="E608" s="9">
        <v>9.3699999999999992</v>
      </c>
    </row>
    <row r="609" spans="2:5" x14ac:dyDescent="0.3">
      <c r="B609" s="10">
        <v>25476</v>
      </c>
      <c r="C609" s="9">
        <v>3.7</v>
      </c>
      <c r="D609" s="9">
        <v>5.7</v>
      </c>
      <c r="E609" s="9">
        <v>9.4</v>
      </c>
    </row>
    <row r="610" spans="2:5" x14ac:dyDescent="0.3">
      <c r="B610" s="10">
        <v>25446</v>
      </c>
      <c r="C610" s="9">
        <v>3.5</v>
      </c>
      <c r="D610" s="9">
        <v>5.71</v>
      </c>
      <c r="E610" s="9">
        <v>9.2100000000000009</v>
      </c>
    </row>
    <row r="611" spans="2:5" x14ac:dyDescent="0.3">
      <c r="B611" s="10">
        <v>25415</v>
      </c>
      <c r="C611" s="9">
        <v>3.5</v>
      </c>
      <c r="D611" s="9">
        <v>5.44</v>
      </c>
      <c r="E611" s="9">
        <v>8.94</v>
      </c>
    </row>
    <row r="612" spans="2:5" x14ac:dyDescent="0.3">
      <c r="B612" s="10">
        <v>25384</v>
      </c>
      <c r="C612" s="9">
        <v>3.5</v>
      </c>
      <c r="D612" s="9">
        <v>5.48</v>
      </c>
      <c r="E612" s="9">
        <v>8.98</v>
      </c>
    </row>
    <row r="613" spans="2:5" x14ac:dyDescent="0.3">
      <c r="B613" s="10">
        <v>25354</v>
      </c>
      <c r="C613" s="9">
        <v>3.4</v>
      </c>
      <c r="D613" s="9">
        <v>5.51</v>
      </c>
      <c r="E613" s="9">
        <v>8.91</v>
      </c>
    </row>
    <row r="614" spans="2:5" x14ac:dyDescent="0.3">
      <c r="B614" s="10">
        <v>25323</v>
      </c>
      <c r="C614" s="9">
        <v>3.4</v>
      </c>
      <c r="D614" s="9">
        <v>5.52</v>
      </c>
      <c r="E614" s="9">
        <v>8.92</v>
      </c>
    </row>
    <row r="615" spans="2:5" x14ac:dyDescent="0.3">
      <c r="B615" s="10">
        <v>25293</v>
      </c>
      <c r="C615" s="9">
        <v>3.4</v>
      </c>
      <c r="D615" s="9">
        <v>5.25</v>
      </c>
      <c r="E615" s="9">
        <v>8.65</v>
      </c>
    </row>
    <row r="616" spans="2:5" x14ac:dyDescent="0.3">
      <c r="B616" s="10">
        <v>25262</v>
      </c>
      <c r="C616" s="9">
        <v>3.4</v>
      </c>
      <c r="D616" s="9">
        <v>4.68</v>
      </c>
      <c r="E616" s="9">
        <v>8.08</v>
      </c>
    </row>
    <row r="617" spans="2:5" x14ac:dyDescent="0.3">
      <c r="B617" s="10">
        <v>25234</v>
      </c>
      <c r="C617" s="9">
        <v>3.4</v>
      </c>
      <c r="D617" s="9">
        <v>4.4000000000000004</v>
      </c>
      <c r="E617" s="9">
        <v>7.8</v>
      </c>
    </row>
    <row r="618" spans="2:5" x14ac:dyDescent="0.3">
      <c r="B618" s="10">
        <v>25203</v>
      </c>
      <c r="C618" s="9">
        <v>3.4</v>
      </c>
      <c r="D618" s="9">
        <v>4.72</v>
      </c>
      <c r="E618" s="9">
        <v>8.1199999999999992</v>
      </c>
    </row>
    <row r="619" spans="2:5" x14ac:dyDescent="0.3">
      <c r="B619" s="10">
        <v>25172</v>
      </c>
      <c r="C619" s="9">
        <v>3.4</v>
      </c>
      <c r="D619" s="9">
        <v>4.7300000000000004</v>
      </c>
      <c r="E619" s="9">
        <v>8.1300000000000008</v>
      </c>
    </row>
    <row r="620" spans="2:5" x14ac:dyDescent="0.3">
      <c r="B620" s="10">
        <v>25142</v>
      </c>
      <c r="C620" s="9">
        <v>3.4</v>
      </c>
      <c r="D620" s="9">
        <v>4.75</v>
      </c>
      <c r="E620" s="9">
        <v>8.15</v>
      </c>
    </row>
    <row r="621" spans="2:5" x14ac:dyDescent="0.3">
      <c r="B621" s="10">
        <v>25111</v>
      </c>
      <c r="C621" s="9">
        <v>3.4</v>
      </c>
      <c r="D621" s="9">
        <v>4.46</v>
      </c>
      <c r="E621" s="9">
        <v>7.86</v>
      </c>
    </row>
    <row r="622" spans="2:5" x14ac:dyDescent="0.3">
      <c r="B622" s="10">
        <v>25081</v>
      </c>
      <c r="C622" s="9">
        <v>3.5</v>
      </c>
      <c r="D622" s="9">
        <v>4.4800000000000004</v>
      </c>
      <c r="E622" s="9">
        <v>7.98</v>
      </c>
    </row>
    <row r="623" spans="2:5" x14ac:dyDescent="0.3">
      <c r="B623" s="10">
        <v>25050</v>
      </c>
      <c r="C623" s="9">
        <v>3.7</v>
      </c>
      <c r="D623" s="9">
        <v>4.49</v>
      </c>
      <c r="E623" s="9">
        <v>8.19</v>
      </c>
    </row>
    <row r="624" spans="2:5" x14ac:dyDescent="0.3">
      <c r="B624" s="10">
        <v>25019</v>
      </c>
      <c r="C624" s="9">
        <v>3.7</v>
      </c>
      <c r="D624" s="9">
        <v>4.2</v>
      </c>
      <c r="E624" s="9">
        <v>7.9</v>
      </c>
    </row>
    <row r="625" spans="2:5" x14ac:dyDescent="0.3">
      <c r="B625" s="10">
        <v>24989</v>
      </c>
      <c r="C625" s="9">
        <v>3.5</v>
      </c>
      <c r="D625" s="9">
        <v>3.92</v>
      </c>
      <c r="E625" s="9">
        <v>7.42</v>
      </c>
    </row>
    <row r="626" spans="2:5" x14ac:dyDescent="0.3">
      <c r="B626" s="10">
        <v>24958</v>
      </c>
      <c r="C626" s="9">
        <v>3.5</v>
      </c>
      <c r="D626" s="9">
        <v>3.93</v>
      </c>
      <c r="E626" s="9">
        <v>7.43</v>
      </c>
    </row>
    <row r="627" spans="2:5" x14ac:dyDescent="0.3">
      <c r="B627" s="10">
        <v>24928</v>
      </c>
      <c r="C627" s="9">
        <v>3.7</v>
      </c>
      <c r="D627" s="9">
        <v>3.94</v>
      </c>
      <c r="E627" s="9">
        <v>7.64</v>
      </c>
    </row>
    <row r="628" spans="2:5" x14ac:dyDescent="0.3">
      <c r="B628" s="10">
        <v>24897</v>
      </c>
      <c r="C628" s="9">
        <v>3.8</v>
      </c>
      <c r="D628" s="9">
        <v>3.95</v>
      </c>
      <c r="E628" s="9">
        <v>7.75</v>
      </c>
    </row>
    <row r="629" spans="2:5" x14ac:dyDescent="0.3">
      <c r="B629" s="10">
        <v>24868</v>
      </c>
      <c r="C629" s="9">
        <v>3.7</v>
      </c>
      <c r="D629" s="9">
        <v>3.65</v>
      </c>
      <c r="E629" s="9">
        <v>7.35</v>
      </c>
    </row>
    <row r="630" spans="2:5" x14ac:dyDescent="0.3">
      <c r="B630" s="10">
        <v>24837</v>
      </c>
      <c r="C630" s="9">
        <v>3.8</v>
      </c>
      <c r="D630" s="9">
        <v>3.04</v>
      </c>
      <c r="E630" s="9">
        <v>6.84</v>
      </c>
    </row>
    <row r="631" spans="2:5" x14ac:dyDescent="0.3">
      <c r="B631" s="10">
        <v>24806</v>
      </c>
      <c r="C631" s="9">
        <v>3.9</v>
      </c>
      <c r="D631" s="9">
        <v>2.74</v>
      </c>
      <c r="E631" s="9">
        <v>6.64</v>
      </c>
    </row>
    <row r="632" spans="2:5" x14ac:dyDescent="0.3">
      <c r="B632" s="10">
        <v>24776</v>
      </c>
      <c r="C632" s="9">
        <v>4</v>
      </c>
      <c r="D632" s="9">
        <v>2.4300000000000002</v>
      </c>
      <c r="E632" s="9">
        <v>6.43</v>
      </c>
    </row>
    <row r="633" spans="2:5" x14ac:dyDescent="0.3">
      <c r="B633" s="10">
        <v>24745</v>
      </c>
      <c r="C633" s="9">
        <v>3.8</v>
      </c>
      <c r="D633" s="9">
        <v>2.75</v>
      </c>
      <c r="E633" s="9">
        <v>6.55</v>
      </c>
    </row>
    <row r="634" spans="2:5" x14ac:dyDescent="0.3">
      <c r="B634" s="10">
        <v>24715</v>
      </c>
      <c r="C634" s="9">
        <v>3.8</v>
      </c>
      <c r="D634" s="9">
        <v>2.4500000000000002</v>
      </c>
      <c r="E634" s="9">
        <v>6.25</v>
      </c>
    </row>
    <row r="635" spans="2:5" x14ac:dyDescent="0.3">
      <c r="B635" s="10">
        <v>24684</v>
      </c>
      <c r="C635" s="9">
        <v>3.8</v>
      </c>
      <c r="D635" s="9">
        <v>2.77</v>
      </c>
      <c r="E635" s="9">
        <v>6.57</v>
      </c>
    </row>
    <row r="636" spans="2:5" x14ac:dyDescent="0.3">
      <c r="B636" s="10">
        <v>24653</v>
      </c>
      <c r="C636" s="9">
        <v>3.9</v>
      </c>
      <c r="D636" s="9">
        <v>2.78</v>
      </c>
      <c r="E636" s="9">
        <v>6.68</v>
      </c>
    </row>
    <row r="637" spans="2:5" x14ac:dyDescent="0.3">
      <c r="B637" s="10">
        <v>24623</v>
      </c>
      <c r="C637" s="9">
        <v>3.8</v>
      </c>
      <c r="D637" s="9">
        <v>2.79</v>
      </c>
      <c r="E637" s="9">
        <v>6.59</v>
      </c>
    </row>
    <row r="638" spans="2:5" x14ac:dyDescent="0.3">
      <c r="B638" s="10">
        <v>24592</v>
      </c>
      <c r="C638" s="9">
        <v>3.8</v>
      </c>
      <c r="D638" s="9">
        <v>2.48</v>
      </c>
      <c r="E638" s="9">
        <v>6.28</v>
      </c>
    </row>
    <row r="639" spans="2:5" x14ac:dyDescent="0.3">
      <c r="B639" s="10">
        <v>24562</v>
      </c>
      <c r="C639" s="9">
        <v>3.8</v>
      </c>
      <c r="D639" s="9">
        <v>2.8</v>
      </c>
      <c r="E639" s="9">
        <v>6.6</v>
      </c>
    </row>
    <row r="640" spans="2:5" x14ac:dyDescent="0.3">
      <c r="B640" s="10">
        <v>24531</v>
      </c>
      <c r="C640" s="9">
        <v>3.8</v>
      </c>
      <c r="D640" s="9">
        <v>2.81</v>
      </c>
      <c r="E640" s="9">
        <v>6.61</v>
      </c>
    </row>
    <row r="641" spans="2:5" x14ac:dyDescent="0.3">
      <c r="B641" s="10">
        <v>24503</v>
      </c>
      <c r="C641" s="9">
        <v>3.9</v>
      </c>
      <c r="D641" s="9">
        <v>3.46</v>
      </c>
      <c r="E641" s="9">
        <v>7.36</v>
      </c>
    </row>
    <row r="642" spans="2:5" x14ac:dyDescent="0.3">
      <c r="B642" s="10">
        <v>24472</v>
      </c>
      <c r="C642" s="9">
        <v>3.8</v>
      </c>
      <c r="D642" s="9">
        <v>3.46</v>
      </c>
      <c r="E642" s="9">
        <v>7.26</v>
      </c>
    </row>
    <row r="643" spans="2:5" x14ac:dyDescent="0.3">
      <c r="B643" s="10">
        <v>24441</v>
      </c>
      <c r="C643" s="9">
        <v>3.6</v>
      </c>
      <c r="D643" s="9">
        <v>3.79</v>
      </c>
      <c r="E643" s="9">
        <v>7.39</v>
      </c>
    </row>
    <row r="644" spans="2:5" x14ac:dyDescent="0.3">
      <c r="B644" s="10">
        <v>24411</v>
      </c>
      <c r="C644" s="9">
        <v>3.7</v>
      </c>
      <c r="D644" s="9">
        <v>3.79</v>
      </c>
      <c r="E644" s="9">
        <v>7.49</v>
      </c>
    </row>
    <row r="645" spans="2:5" x14ac:dyDescent="0.3">
      <c r="B645" s="10">
        <v>24380</v>
      </c>
      <c r="C645" s="9">
        <v>3.7</v>
      </c>
      <c r="D645" s="9">
        <v>3.48</v>
      </c>
      <c r="E645" s="9">
        <v>7.18</v>
      </c>
    </row>
    <row r="646" spans="2:5" x14ac:dyDescent="0.3">
      <c r="B646" s="10">
        <v>24350</v>
      </c>
      <c r="C646" s="9">
        <v>3.8</v>
      </c>
      <c r="D646" s="9">
        <v>3.48</v>
      </c>
      <c r="E646" s="9">
        <v>7.28</v>
      </c>
    </row>
    <row r="647" spans="2:5" x14ac:dyDescent="0.3">
      <c r="B647" s="10">
        <v>24319</v>
      </c>
      <c r="C647" s="9">
        <v>3.8</v>
      </c>
      <c r="D647" s="9">
        <v>2.85</v>
      </c>
      <c r="E647" s="9">
        <v>6.65</v>
      </c>
    </row>
    <row r="648" spans="2:5" x14ac:dyDescent="0.3">
      <c r="B648" s="10">
        <v>24288</v>
      </c>
      <c r="C648" s="9">
        <v>3.8</v>
      </c>
      <c r="D648" s="9">
        <v>2.5299999999999998</v>
      </c>
      <c r="E648" s="9">
        <v>6.33</v>
      </c>
    </row>
    <row r="649" spans="2:5" x14ac:dyDescent="0.3">
      <c r="B649" s="10">
        <v>24258</v>
      </c>
      <c r="C649" s="9">
        <v>3.9</v>
      </c>
      <c r="D649" s="9">
        <v>2.87</v>
      </c>
      <c r="E649" s="9">
        <v>6.77</v>
      </c>
    </row>
    <row r="650" spans="2:5" x14ac:dyDescent="0.3">
      <c r="B650" s="10">
        <v>24227</v>
      </c>
      <c r="C650" s="9">
        <v>3.8</v>
      </c>
      <c r="D650" s="9">
        <v>2.87</v>
      </c>
      <c r="E650" s="9">
        <v>6.67</v>
      </c>
    </row>
    <row r="651" spans="2:5" x14ac:dyDescent="0.3">
      <c r="B651" s="10">
        <v>24197</v>
      </c>
      <c r="C651" s="9">
        <v>3.8</v>
      </c>
      <c r="D651" s="9">
        <v>2.56</v>
      </c>
      <c r="E651" s="9">
        <v>6.36</v>
      </c>
    </row>
    <row r="652" spans="2:5" x14ac:dyDescent="0.3">
      <c r="B652" s="10">
        <v>24166</v>
      </c>
      <c r="C652" s="9">
        <v>3.8</v>
      </c>
      <c r="D652" s="9">
        <v>2.56</v>
      </c>
      <c r="E652" s="9">
        <v>6.36</v>
      </c>
    </row>
    <row r="653" spans="2:5" x14ac:dyDescent="0.3">
      <c r="B653" s="10">
        <v>24138</v>
      </c>
      <c r="C653" s="9">
        <v>4</v>
      </c>
      <c r="D653" s="9">
        <v>1.92</v>
      </c>
      <c r="E653" s="9">
        <v>5.92</v>
      </c>
    </row>
    <row r="654" spans="2:5" x14ac:dyDescent="0.3">
      <c r="B654" s="10">
        <v>24107</v>
      </c>
      <c r="C654" s="9">
        <v>4</v>
      </c>
      <c r="D654" s="9">
        <v>1.92</v>
      </c>
      <c r="E654" s="9">
        <v>5.92</v>
      </c>
    </row>
    <row r="655" spans="2:5" x14ac:dyDescent="0.3">
      <c r="B655" s="10">
        <v>24076</v>
      </c>
      <c r="C655" s="9">
        <v>4.0999999999999996</v>
      </c>
      <c r="D655" s="9">
        <v>1.6</v>
      </c>
      <c r="E655" s="9">
        <v>5.7</v>
      </c>
    </row>
    <row r="656" spans="2:5" x14ac:dyDescent="0.3">
      <c r="B656" s="10">
        <v>24046</v>
      </c>
      <c r="C656" s="9">
        <v>4.2</v>
      </c>
      <c r="D656" s="9">
        <v>1.93</v>
      </c>
      <c r="E656" s="9">
        <v>6.13</v>
      </c>
    </row>
    <row r="657" spans="2:5" x14ac:dyDescent="0.3">
      <c r="B657" s="10">
        <v>24015</v>
      </c>
      <c r="C657" s="9">
        <v>4.3</v>
      </c>
      <c r="D657" s="9">
        <v>1.61</v>
      </c>
      <c r="E657" s="9">
        <v>5.91</v>
      </c>
    </row>
    <row r="658" spans="2:5" x14ac:dyDescent="0.3">
      <c r="B658" s="10">
        <v>23985</v>
      </c>
      <c r="C658" s="9">
        <v>4.4000000000000004</v>
      </c>
      <c r="D658" s="9">
        <v>1.94</v>
      </c>
      <c r="E658" s="9">
        <v>6.34</v>
      </c>
    </row>
    <row r="659" spans="2:5" x14ac:dyDescent="0.3">
      <c r="B659" s="10">
        <v>23954</v>
      </c>
      <c r="C659" s="9">
        <v>4.4000000000000004</v>
      </c>
      <c r="D659" s="9">
        <v>1.61</v>
      </c>
      <c r="E659" s="9">
        <v>6.01</v>
      </c>
    </row>
    <row r="660" spans="2:5" x14ac:dyDescent="0.3">
      <c r="B660" s="10">
        <v>23923</v>
      </c>
      <c r="C660" s="9">
        <v>4.5999999999999996</v>
      </c>
      <c r="D660" s="9">
        <v>1.94</v>
      </c>
      <c r="E660" s="9">
        <v>6.54</v>
      </c>
    </row>
    <row r="661" spans="2:5" x14ac:dyDescent="0.3">
      <c r="B661" s="10">
        <v>23893</v>
      </c>
      <c r="C661" s="9">
        <v>4.5999999999999996</v>
      </c>
      <c r="D661" s="9">
        <v>1.62</v>
      </c>
      <c r="E661" s="9">
        <v>6.22</v>
      </c>
    </row>
    <row r="662" spans="2:5" x14ac:dyDescent="0.3">
      <c r="B662" s="10">
        <v>23862</v>
      </c>
      <c r="C662" s="9">
        <v>4.8</v>
      </c>
      <c r="D662" s="9">
        <v>1.62</v>
      </c>
      <c r="E662" s="9">
        <v>6.42</v>
      </c>
    </row>
    <row r="663" spans="2:5" x14ac:dyDescent="0.3">
      <c r="B663" s="10">
        <v>23832</v>
      </c>
      <c r="C663" s="9">
        <v>4.7</v>
      </c>
      <c r="D663" s="9">
        <v>1.29</v>
      </c>
      <c r="E663" s="9">
        <v>5.99</v>
      </c>
    </row>
    <row r="664" spans="2:5" x14ac:dyDescent="0.3">
      <c r="B664" s="10">
        <v>23801</v>
      </c>
      <c r="C664" s="9">
        <v>5.0999999999999996</v>
      </c>
      <c r="D664" s="9">
        <v>0.97</v>
      </c>
      <c r="E664" s="9">
        <v>6.07</v>
      </c>
    </row>
    <row r="665" spans="2:5" x14ac:dyDescent="0.3">
      <c r="B665" s="10">
        <v>23773</v>
      </c>
      <c r="C665" s="9">
        <v>4.9000000000000004</v>
      </c>
      <c r="D665" s="9">
        <v>0.97</v>
      </c>
      <c r="E665" s="9">
        <v>5.87</v>
      </c>
    </row>
    <row r="666" spans="2:5" x14ac:dyDescent="0.3">
      <c r="B666" s="10">
        <v>23742</v>
      </c>
      <c r="C666" s="9">
        <v>5</v>
      </c>
      <c r="D666" s="9">
        <v>0.97</v>
      </c>
      <c r="E666" s="9">
        <v>5.97</v>
      </c>
    </row>
    <row r="667" spans="2:5" x14ac:dyDescent="0.3">
      <c r="B667" s="10">
        <v>23711</v>
      </c>
      <c r="C667" s="9">
        <v>4.8</v>
      </c>
      <c r="D667" s="9">
        <v>1.3</v>
      </c>
      <c r="E667" s="9">
        <v>6.1</v>
      </c>
    </row>
    <row r="668" spans="2:5" x14ac:dyDescent="0.3">
      <c r="B668" s="10">
        <v>23681</v>
      </c>
      <c r="C668" s="9">
        <v>5.0999999999999996</v>
      </c>
      <c r="D668" s="9">
        <v>0.97</v>
      </c>
      <c r="E668" s="9">
        <v>6.07</v>
      </c>
    </row>
    <row r="669" spans="2:5" x14ac:dyDescent="0.3">
      <c r="B669" s="10">
        <v>23650</v>
      </c>
      <c r="C669" s="9">
        <v>5.0999999999999996</v>
      </c>
      <c r="D669" s="9">
        <v>1.3</v>
      </c>
      <c r="E669" s="9">
        <v>6.4</v>
      </c>
    </row>
    <row r="670" spans="2:5" x14ac:dyDescent="0.3">
      <c r="B670" s="10">
        <v>23620</v>
      </c>
      <c r="C670" s="9">
        <v>5</v>
      </c>
      <c r="D670" s="9">
        <v>0.98</v>
      </c>
      <c r="E670" s="9">
        <v>5.98</v>
      </c>
    </row>
    <row r="671" spans="2:5" x14ac:dyDescent="0.3">
      <c r="B671" s="10">
        <v>23589</v>
      </c>
      <c r="C671" s="9">
        <v>4.9000000000000004</v>
      </c>
      <c r="D671" s="9">
        <v>1.3</v>
      </c>
      <c r="E671" s="9">
        <v>6.2</v>
      </c>
    </row>
    <row r="672" spans="2:5" x14ac:dyDescent="0.3">
      <c r="B672" s="10">
        <v>23558</v>
      </c>
      <c r="C672" s="9">
        <v>5.2</v>
      </c>
      <c r="D672" s="9">
        <v>1.31</v>
      </c>
      <c r="E672" s="9">
        <v>6.51</v>
      </c>
    </row>
    <row r="673" spans="2:5" x14ac:dyDescent="0.3">
      <c r="B673" s="10">
        <v>23528</v>
      </c>
      <c r="C673" s="9">
        <v>5.0999999999999996</v>
      </c>
      <c r="D673" s="9">
        <v>1.31</v>
      </c>
      <c r="E673" s="9">
        <v>6.41</v>
      </c>
    </row>
    <row r="674" spans="2:5" x14ac:dyDescent="0.3">
      <c r="B674" s="10">
        <v>23497</v>
      </c>
      <c r="C674" s="9">
        <v>5.3</v>
      </c>
      <c r="D674" s="9">
        <v>1.31</v>
      </c>
      <c r="E674" s="9">
        <v>6.61</v>
      </c>
    </row>
    <row r="675" spans="2:5" x14ac:dyDescent="0.3">
      <c r="B675" s="10">
        <v>23467</v>
      </c>
      <c r="C675" s="9">
        <v>5.4</v>
      </c>
      <c r="D675" s="9">
        <v>1.31</v>
      </c>
      <c r="E675" s="9">
        <v>6.71</v>
      </c>
    </row>
    <row r="676" spans="2:5" x14ac:dyDescent="0.3">
      <c r="B676" s="10">
        <v>23436</v>
      </c>
      <c r="C676" s="9">
        <v>5.4</v>
      </c>
      <c r="D676" s="9">
        <v>1.64</v>
      </c>
      <c r="E676" s="9">
        <v>7.04</v>
      </c>
    </row>
    <row r="677" spans="2:5" x14ac:dyDescent="0.3">
      <c r="B677" s="10">
        <v>23407</v>
      </c>
      <c r="C677" s="9">
        <v>5.6</v>
      </c>
      <c r="D677" s="9">
        <v>1.64</v>
      </c>
      <c r="E677" s="9">
        <v>7.24</v>
      </c>
    </row>
    <row r="678" spans="2:5" x14ac:dyDescent="0.3">
      <c r="B678" s="10">
        <v>23376</v>
      </c>
      <c r="C678" s="9">
        <v>5.5</v>
      </c>
      <c r="D678" s="9">
        <v>1.64</v>
      </c>
      <c r="E678" s="9">
        <v>7.14</v>
      </c>
    </row>
    <row r="679" spans="2:5" x14ac:dyDescent="0.3">
      <c r="B679" s="10">
        <v>23345</v>
      </c>
      <c r="C679" s="9">
        <v>5.7</v>
      </c>
      <c r="D679" s="9">
        <v>1.32</v>
      </c>
      <c r="E679" s="9">
        <v>7.02</v>
      </c>
    </row>
    <row r="680" spans="2:5" x14ac:dyDescent="0.3">
      <c r="B680" s="10">
        <v>23315</v>
      </c>
      <c r="C680" s="9">
        <v>5.5</v>
      </c>
      <c r="D680" s="9">
        <v>1.32</v>
      </c>
      <c r="E680" s="9">
        <v>6.82</v>
      </c>
    </row>
    <row r="681" spans="2:5" x14ac:dyDescent="0.3">
      <c r="B681" s="10">
        <v>23284</v>
      </c>
      <c r="C681" s="9">
        <v>5.5</v>
      </c>
      <c r="D681" s="9">
        <v>0.99</v>
      </c>
      <c r="E681" s="9">
        <v>6.49</v>
      </c>
    </row>
    <row r="682" spans="2:5" x14ac:dyDescent="0.3">
      <c r="B682" s="10">
        <v>23254</v>
      </c>
      <c r="C682" s="9">
        <v>5.4</v>
      </c>
      <c r="D682" s="9">
        <v>1.32</v>
      </c>
      <c r="E682" s="9">
        <v>6.72</v>
      </c>
    </row>
    <row r="683" spans="2:5" x14ac:dyDescent="0.3">
      <c r="B683" s="10">
        <v>23223</v>
      </c>
      <c r="C683" s="9">
        <v>5.6</v>
      </c>
      <c r="D683" s="9">
        <v>1.32</v>
      </c>
      <c r="E683" s="9">
        <v>6.92</v>
      </c>
    </row>
    <row r="684" spans="2:5" x14ac:dyDescent="0.3">
      <c r="B684" s="10">
        <v>23192</v>
      </c>
      <c r="C684" s="9">
        <v>5.6</v>
      </c>
      <c r="D684" s="9">
        <v>1.32</v>
      </c>
      <c r="E684" s="9">
        <v>6.92</v>
      </c>
    </row>
    <row r="685" spans="2:5" x14ac:dyDescent="0.3">
      <c r="B685" s="10">
        <v>23162</v>
      </c>
      <c r="C685" s="9">
        <v>5.9</v>
      </c>
      <c r="D685" s="9">
        <v>0.99</v>
      </c>
      <c r="E685" s="9">
        <v>6.89</v>
      </c>
    </row>
    <row r="686" spans="2:5" x14ac:dyDescent="0.3">
      <c r="B686" s="10">
        <v>23131</v>
      </c>
      <c r="C686" s="9">
        <v>5.7</v>
      </c>
      <c r="D686" s="9">
        <v>0.99</v>
      </c>
      <c r="E686" s="9">
        <v>6.69</v>
      </c>
    </row>
    <row r="687" spans="2:5" x14ac:dyDescent="0.3">
      <c r="B687" s="10">
        <v>23101</v>
      </c>
      <c r="C687" s="9">
        <v>5.7</v>
      </c>
      <c r="D687" s="9">
        <v>1.33</v>
      </c>
      <c r="E687" s="9">
        <v>7.03</v>
      </c>
    </row>
    <row r="688" spans="2:5" x14ac:dyDescent="0.3">
      <c r="B688" s="10">
        <v>23070</v>
      </c>
      <c r="C688" s="9">
        <v>5.9</v>
      </c>
      <c r="D688" s="9">
        <v>1</v>
      </c>
      <c r="E688" s="9">
        <v>6.9</v>
      </c>
    </row>
    <row r="689" spans="2:5" x14ac:dyDescent="0.3">
      <c r="B689" s="10">
        <v>23042</v>
      </c>
      <c r="C689" s="9">
        <v>5.7</v>
      </c>
      <c r="D689" s="9">
        <v>1.33</v>
      </c>
      <c r="E689" s="9">
        <v>7.03</v>
      </c>
    </row>
    <row r="690" spans="2:5" x14ac:dyDescent="0.3">
      <c r="B690" s="10">
        <v>23011</v>
      </c>
      <c r="C690" s="9">
        <v>5.5</v>
      </c>
      <c r="D690" s="9">
        <v>1.33</v>
      </c>
      <c r="E690" s="9">
        <v>6.83</v>
      </c>
    </row>
    <row r="691" spans="2:5" x14ac:dyDescent="0.3">
      <c r="B691" s="10">
        <v>22980</v>
      </c>
      <c r="C691" s="9">
        <v>5.7</v>
      </c>
      <c r="D691" s="9">
        <v>1.33</v>
      </c>
      <c r="E691" s="9">
        <v>7.03</v>
      </c>
    </row>
    <row r="692" spans="2:5" x14ac:dyDescent="0.3">
      <c r="B692" s="10">
        <v>22950</v>
      </c>
      <c r="C692" s="9">
        <v>5.4</v>
      </c>
      <c r="D692" s="9">
        <v>1.33</v>
      </c>
      <c r="E692" s="9">
        <v>6.73</v>
      </c>
    </row>
    <row r="693" spans="2:5" x14ac:dyDescent="0.3">
      <c r="B693" s="10">
        <v>22919</v>
      </c>
      <c r="C693" s="9">
        <v>5.6</v>
      </c>
      <c r="D693" s="9">
        <v>1.33</v>
      </c>
      <c r="E693" s="9">
        <v>6.93</v>
      </c>
    </row>
    <row r="694" spans="2:5" x14ac:dyDescent="0.3">
      <c r="B694" s="10">
        <v>22889</v>
      </c>
      <c r="C694" s="9">
        <v>5.7</v>
      </c>
      <c r="D694" s="9">
        <v>1.34</v>
      </c>
      <c r="E694" s="9">
        <v>7.04</v>
      </c>
    </row>
    <row r="695" spans="2:5" x14ac:dyDescent="0.3">
      <c r="B695" s="10">
        <v>22858</v>
      </c>
      <c r="C695" s="9">
        <v>5.4</v>
      </c>
      <c r="D695" s="9">
        <v>1</v>
      </c>
      <c r="E695" s="9">
        <v>6.4</v>
      </c>
    </row>
    <row r="696" spans="2:5" x14ac:dyDescent="0.3">
      <c r="B696" s="10">
        <v>22827</v>
      </c>
      <c r="C696" s="9">
        <v>5.5</v>
      </c>
      <c r="D696" s="9">
        <v>1.34</v>
      </c>
      <c r="E696" s="9">
        <v>6.84</v>
      </c>
    </row>
    <row r="697" spans="2:5" x14ac:dyDescent="0.3">
      <c r="B697" s="10">
        <v>22797</v>
      </c>
      <c r="C697" s="9">
        <v>5.5</v>
      </c>
      <c r="D697" s="9">
        <v>1.34</v>
      </c>
      <c r="E697" s="9">
        <v>6.84</v>
      </c>
    </row>
    <row r="698" spans="2:5" x14ac:dyDescent="0.3">
      <c r="B698" s="10">
        <v>22766</v>
      </c>
      <c r="C698" s="9">
        <v>5.6</v>
      </c>
      <c r="D698" s="9">
        <v>1.34</v>
      </c>
      <c r="E698" s="9">
        <v>6.94</v>
      </c>
    </row>
    <row r="699" spans="2:5" x14ac:dyDescent="0.3">
      <c r="B699" s="10">
        <v>22736</v>
      </c>
      <c r="C699" s="9">
        <v>5.6</v>
      </c>
      <c r="D699" s="9">
        <v>1.01</v>
      </c>
      <c r="E699" s="9">
        <v>6.61</v>
      </c>
    </row>
    <row r="700" spans="2:5" x14ac:dyDescent="0.3">
      <c r="B700" s="10">
        <v>22705</v>
      </c>
      <c r="C700" s="9">
        <v>5.5</v>
      </c>
      <c r="D700" s="9">
        <v>1.01</v>
      </c>
      <c r="E700" s="9">
        <v>6.51</v>
      </c>
    </row>
    <row r="701" spans="2:5" x14ac:dyDescent="0.3">
      <c r="B701" s="10">
        <v>22677</v>
      </c>
      <c r="C701" s="9">
        <v>5.8</v>
      </c>
      <c r="D701" s="9">
        <v>0.67</v>
      </c>
      <c r="E701" s="9">
        <v>6.47</v>
      </c>
    </row>
    <row r="702" spans="2:5" x14ac:dyDescent="0.3">
      <c r="B702" s="10">
        <v>22646</v>
      </c>
      <c r="C702" s="9">
        <v>6</v>
      </c>
      <c r="D702" s="9">
        <v>0.67</v>
      </c>
      <c r="E702" s="9">
        <v>6.67</v>
      </c>
    </row>
    <row r="703" spans="2:5" x14ac:dyDescent="0.3">
      <c r="B703" s="10">
        <v>22615</v>
      </c>
      <c r="C703" s="9">
        <v>6.1</v>
      </c>
      <c r="D703" s="9">
        <v>0.67</v>
      </c>
      <c r="E703" s="9">
        <v>6.77</v>
      </c>
    </row>
    <row r="704" spans="2:5" x14ac:dyDescent="0.3">
      <c r="B704" s="10">
        <v>22585</v>
      </c>
      <c r="C704" s="9">
        <v>6.5</v>
      </c>
      <c r="D704" s="9">
        <v>0.67</v>
      </c>
      <c r="E704" s="9">
        <v>7.17</v>
      </c>
    </row>
    <row r="705" spans="2:5" x14ac:dyDescent="0.3">
      <c r="B705" s="10">
        <v>22554</v>
      </c>
      <c r="C705" s="9">
        <v>6.7</v>
      </c>
      <c r="D705" s="9">
        <v>1.35</v>
      </c>
      <c r="E705" s="9">
        <v>8.0500000000000007</v>
      </c>
    </row>
    <row r="706" spans="2:5" x14ac:dyDescent="0.3">
      <c r="B706" s="10">
        <v>22524</v>
      </c>
      <c r="C706" s="9">
        <v>6.6</v>
      </c>
      <c r="D706" s="9">
        <v>1.01</v>
      </c>
      <c r="E706" s="9">
        <v>7.61</v>
      </c>
    </row>
    <row r="707" spans="2:5" x14ac:dyDescent="0.3">
      <c r="B707" s="10">
        <v>22493</v>
      </c>
      <c r="C707" s="9">
        <v>7</v>
      </c>
      <c r="D707" s="9">
        <v>1.35</v>
      </c>
      <c r="E707" s="9">
        <v>8.35</v>
      </c>
    </row>
    <row r="708" spans="2:5" x14ac:dyDescent="0.3">
      <c r="B708" s="10">
        <v>22462</v>
      </c>
      <c r="C708" s="9">
        <v>6.9</v>
      </c>
      <c r="D708" s="9">
        <v>0.68</v>
      </c>
      <c r="E708" s="9">
        <v>7.58</v>
      </c>
    </row>
    <row r="709" spans="2:5" x14ac:dyDescent="0.3">
      <c r="B709" s="10">
        <v>22432</v>
      </c>
      <c r="C709" s="9">
        <v>7.1</v>
      </c>
      <c r="D709" s="9">
        <v>1.02</v>
      </c>
      <c r="E709" s="9">
        <v>8.1199999999999992</v>
      </c>
    </row>
    <row r="710" spans="2:5" x14ac:dyDescent="0.3">
      <c r="B710" s="10">
        <v>22401</v>
      </c>
      <c r="C710" s="9">
        <v>7</v>
      </c>
      <c r="D710" s="9">
        <v>1.02</v>
      </c>
      <c r="E710" s="9">
        <v>8.02</v>
      </c>
    </row>
    <row r="711" spans="2:5" x14ac:dyDescent="0.3">
      <c r="B711" s="10">
        <v>22371</v>
      </c>
      <c r="C711" s="9">
        <v>6.9</v>
      </c>
      <c r="D711" s="9">
        <v>1.36</v>
      </c>
      <c r="E711" s="9">
        <v>8.26</v>
      </c>
    </row>
    <row r="712" spans="2:5" x14ac:dyDescent="0.3">
      <c r="B712" s="10">
        <v>22340</v>
      </c>
      <c r="C712" s="9">
        <v>6.9</v>
      </c>
      <c r="D712" s="9">
        <v>1.36</v>
      </c>
      <c r="E712" s="9">
        <v>8.26</v>
      </c>
    </row>
    <row r="713" spans="2:5" x14ac:dyDescent="0.3">
      <c r="B713" s="10">
        <v>22312</v>
      </c>
      <c r="C713" s="9">
        <v>6.6</v>
      </c>
      <c r="D713" s="9">
        <v>1.71</v>
      </c>
      <c r="E713" s="9">
        <v>8.31</v>
      </c>
    </row>
    <row r="714" spans="2:5" x14ac:dyDescent="0.3">
      <c r="B714" s="10">
        <v>22281</v>
      </c>
      <c r="C714" s="9">
        <v>6.6</v>
      </c>
      <c r="D714" s="9">
        <v>1.36</v>
      </c>
      <c r="E714" s="9">
        <v>7.96</v>
      </c>
    </row>
    <row r="715" spans="2:5" x14ac:dyDescent="0.3">
      <c r="B715" s="10">
        <v>22250</v>
      </c>
      <c r="C715" s="9">
        <v>6.1</v>
      </c>
      <c r="D715" s="9">
        <v>1.36</v>
      </c>
      <c r="E715" s="9">
        <v>7.46</v>
      </c>
    </row>
    <row r="716" spans="2:5" x14ac:dyDescent="0.3">
      <c r="B716" s="10">
        <v>22220</v>
      </c>
      <c r="C716" s="9">
        <v>6.1</v>
      </c>
      <c r="D716" s="9">
        <v>1.36</v>
      </c>
      <c r="E716" s="9">
        <v>7.46</v>
      </c>
    </row>
    <row r="717" spans="2:5" x14ac:dyDescent="0.3">
      <c r="B717" s="10">
        <v>22189</v>
      </c>
      <c r="C717" s="9">
        <v>5.5</v>
      </c>
      <c r="D717" s="9">
        <v>1.02</v>
      </c>
      <c r="E717" s="9">
        <v>6.52</v>
      </c>
    </row>
    <row r="718" spans="2:5" x14ac:dyDescent="0.3">
      <c r="B718" s="10">
        <v>22159</v>
      </c>
      <c r="C718" s="9">
        <v>5.6</v>
      </c>
      <c r="D718" s="9">
        <v>1.37</v>
      </c>
      <c r="E718" s="9">
        <v>6.97</v>
      </c>
    </row>
    <row r="719" spans="2:5" x14ac:dyDescent="0.3">
      <c r="B719" s="10">
        <v>22128</v>
      </c>
      <c r="C719" s="9">
        <v>5.5</v>
      </c>
      <c r="D719" s="9">
        <v>1.37</v>
      </c>
      <c r="E719" s="9">
        <v>6.87</v>
      </c>
    </row>
    <row r="720" spans="2:5" x14ac:dyDescent="0.3">
      <c r="B720" s="10">
        <v>22097</v>
      </c>
      <c r="C720" s="9">
        <v>5.4</v>
      </c>
      <c r="D720" s="9">
        <v>1.72</v>
      </c>
      <c r="E720" s="9">
        <v>7.12</v>
      </c>
    </row>
    <row r="721" spans="2:5" x14ac:dyDescent="0.3">
      <c r="B721" s="10">
        <v>22067</v>
      </c>
      <c r="C721" s="9">
        <v>5.0999999999999996</v>
      </c>
      <c r="D721" s="9">
        <v>1.72</v>
      </c>
      <c r="E721" s="9">
        <v>6.82</v>
      </c>
    </row>
    <row r="722" spans="2:5" x14ac:dyDescent="0.3">
      <c r="B722" s="10">
        <v>22036</v>
      </c>
      <c r="C722" s="9">
        <v>5.2</v>
      </c>
      <c r="D722" s="9">
        <v>1.72</v>
      </c>
      <c r="E722" s="9">
        <v>6.92</v>
      </c>
    </row>
    <row r="723" spans="2:5" x14ac:dyDescent="0.3">
      <c r="B723" s="10">
        <v>22006</v>
      </c>
      <c r="C723" s="9">
        <v>5.4</v>
      </c>
      <c r="D723" s="9">
        <v>1.73</v>
      </c>
      <c r="E723" s="9">
        <v>7.13</v>
      </c>
    </row>
    <row r="724" spans="2:5" x14ac:dyDescent="0.3">
      <c r="B724" s="10">
        <v>21975</v>
      </c>
      <c r="C724" s="9">
        <v>4.8</v>
      </c>
      <c r="D724" s="9">
        <v>1.73</v>
      </c>
      <c r="E724" s="9">
        <v>6.53</v>
      </c>
    </row>
    <row r="725" spans="2:5" x14ac:dyDescent="0.3">
      <c r="B725" s="10">
        <v>21946</v>
      </c>
      <c r="C725" s="9">
        <v>5.2</v>
      </c>
      <c r="D725" s="9">
        <v>1.03</v>
      </c>
      <c r="E725" s="9">
        <v>6.23</v>
      </c>
    </row>
    <row r="726" spans="2:5" x14ac:dyDescent="0.3">
      <c r="B726" s="10">
        <v>21915</v>
      </c>
      <c r="C726" s="9">
        <v>5.3</v>
      </c>
      <c r="D726" s="9">
        <v>1.73</v>
      </c>
      <c r="E726" s="9">
        <v>7.03</v>
      </c>
    </row>
    <row r="727" spans="2:5" x14ac:dyDescent="0.3">
      <c r="B727" s="10">
        <v>21884</v>
      </c>
      <c r="C727" s="9">
        <v>5.8</v>
      </c>
      <c r="D727" s="9">
        <v>1.38</v>
      </c>
      <c r="E727" s="9">
        <v>7.18</v>
      </c>
    </row>
    <row r="728" spans="2:5" x14ac:dyDescent="0.3">
      <c r="B728" s="10">
        <v>21854</v>
      </c>
      <c r="C728" s="9">
        <v>5.7</v>
      </c>
      <c r="D728" s="9">
        <v>1.73</v>
      </c>
      <c r="E728" s="9">
        <v>7.43</v>
      </c>
    </row>
    <row r="729" spans="2:5" x14ac:dyDescent="0.3">
      <c r="B729" s="10">
        <v>21823</v>
      </c>
      <c r="C729" s="9">
        <v>5.5</v>
      </c>
      <c r="D729" s="9">
        <v>1.38</v>
      </c>
      <c r="E729" s="9">
        <v>6.88</v>
      </c>
    </row>
    <row r="730" spans="2:5" x14ac:dyDescent="0.3">
      <c r="B730" s="10">
        <v>21793</v>
      </c>
      <c r="C730" s="9">
        <v>5.2</v>
      </c>
      <c r="D730" s="9">
        <v>1.04</v>
      </c>
      <c r="E730" s="9">
        <v>6.24</v>
      </c>
    </row>
    <row r="731" spans="2:5" x14ac:dyDescent="0.3">
      <c r="B731" s="10">
        <v>21762</v>
      </c>
      <c r="C731" s="9">
        <v>5.0999999999999996</v>
      </c>
      <c r="D731" s="9">
        <v>0.69</v>
      </c>
      <c r="E731" s="9">
        <v>5.79</v>
      </c>
    </row>
    <row r="732" spans="2:5" x14ac:dyDescent="0.3">
      <c r="B732" s="10">
        <v>21731</v>
      </c>
      <c r="C732" s="9">
        <v>5</v>
      </c>
      <c r="D732" s="9">
        <v>0.69</v>
      </c>
      <c r="E732" s="9">
        <v>5.69</v>
      </c>
    </row>
    <row r="733" spans="2:5" x14ac:dyDescent="0.3">
      <c r="B733" s="10">
        <v>21701</v>
      </c>
      <c r="C733" s="9">
        <v>5.0999999999999996</v>
      </c>
      <c r="D733" s="9">
        <v>0.35</v>
      </c>
      <c r="E733" s="9">
        <v>5.45</v>
      </c>
    </row>
    <row r="734" spans="2:5" x14ac:dyDescent="0.3">
      <c r="B734" s="10">
        <v>21670</v>
      </c>
      <c r="C734" s="9">
        <v>5.2</v>
      </c>
      <c r="D734" s="9">
        <v>0.35</v>
      </c>
      <c r="E734" s="9">
        <v>5.55</v>
      </c>
    </row>
    <row r="735" spans="2:5" x14ac:dyDescent="0.3">
      <c r="B735" s="10">
        <v>21640</v>
      </c>
      <c r="C735" s="9">
        <v>5.6</v>
      </c>
      <c r="D735" s="9">
        <v>0.35</v>
      </c>
      <c r="E735" s="9">
        <v>5.95</v>
      </c>
    </row>
    <row r="736" spans="2:5" x14ac:dyDescent="0.3">
      <c r="B736" s="10">
        <v>21609</v>
      </c>
      <c r="C736" s="9">
        <v>5.9</v>
      </c>
      <c r="D736" s="9">
        <v>1.05</v>
      </c>
      <c r="E736" s="9">
        <v>6.95</v>
      </c>
    </row>
    <row r="737" spans="2:5" x14ac:dyDescent="0.3">
      <c r="B737" s="10">
        <v>21581</v>
      </c>
      <c r="C737" s="9">
        <v>6</v>
      </c>
      <c r="D737" s="9">
        <v>1.4</v>
      </c>
      <c r="E737" s="9">
        <v>7.4</v>
      </c>
    </row>
    <row r="738" spans="2:5" x14ac:dyDescent="0.3">
      <c r="B738" s="10">
        <v>21550</v>
      </c>
      <c r="C738" s="9">
        <v>6.2</v>
      </c>
      <c r="D738" s="9">
        <v>1.76</v>
      </c>
      <c r="E738" s="9">
        <v>7.96</v>
      </c>
    </row>
    <row r="739" spans="2:5" x14ac:dyDescent="0.3">
      <c r="B739" s="10">
        <v>21519</v>
      </c>
      <c r="C739" s="9">
        <v>6.2</v>
      </c>
      <c r="D739" s="9">
        <v>2.11</v>
      </c>
      <c r="E739" s="9">
        <v>8.31</v>
      </c>
    </row>
    <row r="740" spans="2:5" x14ac:dyDescent="0.3">
      <c r="B740" s="10">
        <v>21489</v>
      </c>
      <c r="C740" s="9">
        <v>6.7</v>
      </c>
      <c r="D740" s="9">
        <v>2.12</v>
      </c>
      <c r="E740" s="9">
        <v>8.82</v>
      </c>
    </row>
    <row r="741" spans="2:5" x14ac:dyDescent="0.3">
      <c r="B741" s="10">
        <v>21458</v>
      </c>
      <c r="C741" s="9">
        <v>7.1</v>
      </c>
      <c r="D741" s="9">
        <v>2.12</v>
      </c>
      <c r="E741" s="9">
        <v>9.2200000000000006</v>
      </c>
    </row>
    <row r="742" spans="2:5" x14ac:dyDescent="0.3">
      <c r="B742" s="10">
        <v>21428</v>
      </c>
      <c r="C742" s="9">
        <v>7.4</v>
      </c>
      <c r="D742" s="9">
        <v>2.12</v>
      </c>
      <c r="E742" s="9">
        <v>9.52</v>
      </c>
    </row>
    <row r="743" spans="2:5" x14ac:dyDescent="0.3">
      <c r="B743" s="10">
        <v>21397</v>
      </c>
      <c r="C743" s="9">
        <v>7.5</v>
      </c>
      <c r="D743" s="9">
        <v>2.4700000000000002</v>
      </c>
      <c r="E743" s="9">
        <v>9.9700000000000006</v>
      </c>
    </row>
    <row r="744" spans="2:5" x14ac:dyDescent="0.3">
      <c r="B744" s="10">
        <v>21366</v>
      </c>
      <c r="C744" s="9">
        <v>7.3</v>
      </c>
      <c r="D744" s="9">
        <v>2.85</v>
      </c>
      <c r="E744" s="9">
        <v>10.15</v>
      </c>
    </row>
    <row r="745" spans="2:5" x14ac:dyDescent="0.3">
      <c r="B745" s="10">
        <v>21336</v>
      </c>
      <c r="C745" s="9">
        <v>7.4</v>
      </c>
      <c r="D745" s="9">
        <v>3.21</v>
      </c>
      <c r="E745" s="9">
        <v>10.61</v>
      </c>
    </row>
    <row r="746" spans="2:5" x14ac:dyDescent="0.3">
      <c r="B746" s="10">
        <v>21305</v>
      </c>
      <c r="C746" s="9">
        <v>7.4</v>
      </c>
      <c r="D746" s="9">
        <v>3.58</v>
      </c>
      <c r="E746" s="9">
        <v>10.98</v>
      </c>
    </row>
    <row r="747" spans="2:5" x14ac:dyDescent="0.3">
      <c r="B747" s="10">
        <v>21275</v>
      </c>
      <c r="C747" s="9">
        <v>6.7</v>
      </c>
      <c r="D747" s="9">
        <v>3.6</v>
      </c>
      <c r="E747" s="9">
        <v>10.3</v>
      </c>
    </row>
    <row r="748" spans="2:5" x14ac:dyDescent="0.3">
      <c r="B748" s="10">
        <v>21244</v>
      </c>
      <c r="C748" s="9">
        <v>6.4</v>
      </c>
      <c r="D748" s="9">
        <v>3.25</v>
      </c>
      <c r="E748" s="9">
        <v>9.65</v>
      </c>
    </row>
    <row r="749" spans="2:5" x14ac:dyDescent="0.3">
      <c r="B749" s="10">
        <v>21216</v>
      </c>
      <c r="C749" s="9">
        <v>5.8</v>
      </c>
      <c r="D749" s="9">
        <v>3.62</v>
      </c>
      <c r="E749" s="9">
        <v>9.42</v>
      </c>
    </row>
    <row r="750" spans="2:5" x14ac:dyDescent="0.3">
      <c r="B750" s="10">
        <v>21185</v>
      </c>
      <c r="C750" s="9">
        <v>5.2</v>
      </c>
      <c r="D750" s="9">
        <v>2.9</v>
      </c>
      <c r="E750" s="9">
        <v>8.1</v>
      </c>
    </row>
    <row r="751" spans="2:5" x14ac:dyDescent="0.3">
      <c r="B751" s="10">
        <v>21154</v>
      </c>
      <c r="C751" s="9">
        <v>5.0999999999999996</v>
      </c>
      <c r="D751" s="9">
        <v>3.27</v>
      </c>
      <c r="E751" s="9">
        <v>8.3699999999999992</v>
      </c>
    </row>
    <row r="752" spans="2:5" x14ac:dyDescent="0.3">
      <c r="B752" s="10">
        <v>21124</v>
      </c>
      <c r="C752" s="9">
        <v>4.5</v>
      </c>
      <c r="D752" s="9">
        <v>2.91</v>
      </c>
      <c r="E752" s="9">
        <v>7.41</v>
      </c>
    </row>
    <row r="753" spans="2:5" x14ac:dyDescent="0.3">
      <c r="B753" s="10">
        <v>21093</v>
      </c>
      <c r="C753" s="9">
        <v>4.4000000000000004</v>
      </c>
      <c r="D753" s="9">
        <v>3.28</v>
      </c>
      <c r="E753" s="9">
        <v>7.68</v>
      </c>
    </row>
    <row r="754" spans="2:5" x14ac:dyDescent="0.3">
      <c r="B754" s="10">
        <v>21063</v>
      </c>
      <c r="C754" s="9">
        <v>4.0999999999999996</v>
      </c>
      <c r="D754" s="9">
        <v>3.66</v>
      </c>
      <c r="E754" s="9">
        <v>7.76</v>
      </c>
    </row>
    <row r="755" spans="2:5" x14ac:dyDescent="0.3">
      <c r="B755" s="10">
        <v>21032</v>
      </c>
      <c r="C755" s="9">
        <v>4.2</v>
      </c>
      <c r="D755" s="9">
        <v>3.28</v>
      </c>
      <c r="E755" s="9">
        <v>7.48</v>
      </c>
    </row>
    <row r="756" spans="2:5" x14ac:dyDescent="0.3">
      <c r="B756" s="10">
        <v>21001</v>
      </c>
      <c r="C756" s="9">
        <v>4.3</v>
      </c>
      <c r="D756" s="9">
        <v>3.31</v>
      </c>
      <c r="E756" s="9">
        <v>7.61</v>
      </c>
    </row>
    <row r="757" spans="2:5" x14ac:dyDescent="0.3">
      <c r="B757" s="10">
        <v>20971</v>
      </c>
      <c r="C757" s="9">
        <v>4.0999999999999996</v>
      </c>
      <c r="D757" s="9">
        <v>3.7</v>
      </c>
      <c r="E757" s="9">
        <v>7.8</v>
      </c>
    </row>
    <row r="758" spans="2:5" x14ac:dyDescent="0.3">
      <c r="B758" s="10">
        <v>20940</v>
      </c>
      <c r="C758" s="9">
        <v>3.9</v>
      </c>
      <c r="D758" s="9">
        <v>3.72</v>
      </c>
      <c r="E758" s="9">
        <v>7.62</v>
      </c>
    </row>
    <row r="759" spans="2:5" x14ac:dyDescent="0.3">
      <c r="B759" s="10">
        <v>20910</v>
      </c>
      <c r="C759" s="9">
        <v>3.7</v>
      </c>
      <c r="D759" s="9">
        <v>3.73</v>
      </c>
      <c r="E759" s="9">
        <v>7.43</v>
      </c>
    </row>
    <row r="760" spans="2:5" x14ac:dyDescent="0.3">
      <c r="B760" s="10">
        <v>20879</v>
      </c>
      <c r="C760" s="9">
        <v>3.9</v>
      </c>
      <c r="D760" s="9">
        <v>3.36</v>
      </c>
      <c r="E760" s="9">
        <v>7.26</v>
      </c>
    </row>
    <row r="761" spans="2:5" x14ac:dyDescent="0.3">
      <c r="B761" s="10">
        <v>20851</v>
      </c>
      <c r="C761" s="9">
        <v>4.2</v>
      </c>
      <c r="D761" s="9">
        <v>2.99</v>
      </c>
      <c r="E761" s="9">
        <v>7.19</v>
      </c>
    </row>
    <row r="762" spans="2:5" x14ac:dyDescent="0.3">
      <c r="B762" s="10">
        <v>20820</v>
      </c>
      <c r="C762" s="9">
        <v>4.2</v>
      </c>
      <c r="D762" s="9">
        <v>2.99</v>
      </c>
      <c r="E762" s="9">
        <v>7.19</v>
      </c>
    </row>
    <row r="763" spans="2:5" x14ac:dyDescent="0.3">
      <c r="B763" s="10">
        <v>20789</v>
      </c>
      <c r="C763" s="9">
        <v>4.3</v>
      </c>
      <c r="D763" s="9">
        <v>2.23</v>
      </c>
      <c r="E763" s="9">
        <v>6.53</v>
      </c>
    </row>
    <row r="764" spans="2:5" x14ac:dyDescent="0.3">
      <c r="B764" s="10">
        <v>20759</v>
      </c>
      <c r="C764" s="9">
        <v>3.9</v>
      </c>
      <c r="D764" s="9">
        <v>2.23</v>
      </c>
      <c r="E764" s="9">
        <v>6.13</v>
      </c>
    </row>
    <row r="765" spans="2:5" x14ac:dyDescent="0.3">
      <c r="B765" s="10">
        <v>20728</v>
      </c>
      <c r="C765" s="9">
        <v>3.9</v>
      </c>
      <c r="D765" s="9">
        <v>1.86</v>
      </c>
      <c r="E765" s="9">
        <v>5.76</v>
      </c>
    </row>
    <row r="766" spans="2:5" x14ac:dyDescent="0.3">
      <c r="B766" s="10">
        <v>20698</v>
      </c>
      <c r="C766" s="9">
        <v>4.0999999999999996</v>
      </c>
      <c r="D766" s="9">
        <v>1.87</v>
      </c>
      <c r="E766" s="9">
        <v>5.97</v>
      </c>
    </row>
    <row r="767" spans="2:5" x14ac:dyDescent="0.3">
      <c r="B767" s="10">
        <v>20667</v>
      </c>
      <c r="C767" s="9">
        <v>4.4000000000000004</v>
      </c>
      <c r="D767" s="9">
        <v>2.2400000000000002</v>
      </c>
      <c r="E767" s="9">
        <v>6.64</v>
      </c>
    </row>
    <row r="768" spans="2:5" x14ac:dyDescent="0.3">
      <c r="B768" s="10">
        <v>20636</v>
      </c>
      <c r="C768" s="9">
        <v>4.3</v>
      </c>
      <c r="D768" s="9">
        <v>1.87</v>
      </c>
      <c r="E768" s="9">
        <v>6.17</v>
      </c>
    </row>
    <row r="769" spans="2:5" x14ac:dyDescent="0.3">
      <c r="B769" s="10">
        <v>20606</v>
      </c>
      <c r="C769" s="9">
        <v>4.3</v>
      </c>
      <c r="D769" s="9">
        <v>1.1200000000000001</v>
      </c>
      <c r="E769" s="9">
        <v>5.42</v>
      </c>
    </row>
    <row r="770" spans="2:5" x14ac:dyDescent="0.3">
      <c r="B770" s="10">
        <v>20575</v>
      </c>
      <c r="C770" s="9">
        <v>4</v>
      </c>
      <c r="D770" s="9">
        <v>0.75</v>
      </c>
      <c r="E770" s="9">
        <v>4.75</v>
      </c>
    </row>
    <row r="771" spans="2:5" x14ac:dyDescent="0.3">
      <c r="B771" s="10">
        <v>20545</v>
      </c>
      <c r="C771" s="9">
        <v>4.2</v>
      </c>
      <c r="D771" s="9">
        <v>0.37</v>
      </c>
      <c r="E771" s="9">
        <v>4.57</v>
      </c>
    </row>
    <row r="772" spans="2:5" x14ac:dyDescent="0.3">
      <c r="B772" s="10">
        <v>20514</v>
      </c>
      <c r="C772" s="9">
        <v>3.9</v>
      </c>
      <c r="D772" s="9">
        <v>0.37</v>
      </c>
      <c r="E772" s="9">
        <v>4.2699999999999996</v>
      </c>
    </row>
    <row r="773" spans="2:5" x14ac:dyDescent="0.3">
      <c r="B773" s="10">
        <v>20485</v>
      </c>
      <c r="C773" s="9">
        <v>4</v>
      </c>
      <c r="D773" s="9">
        <v>0.37</v>
      </c>
      <c r="E773" s="9">
        <v>4.37</v>
      </c>
    </row>
    <row r="774" spans="2:5" x14ac:dyDescent="0.3">
      <c r="B774" s="10">
        <v>20454</v>
      </c>
      <c r="C774" s="9">
        <v>4.2</v>
      </c>
      <c r="D774" s="9">
        <v>0.37</v>
      </c>
      <c r="E774" s="9">
        <v>4.57</v>
      </c>
    </row>
    <row r="775" spans="2:5" x14ac:dyDescent="0.3">
      <c r="B775" s="10">
        <v>20423</v>
      </c>
      <c r="C775" s="9">
        <v>4.2</v>
      </c>
      <c r="D775" s="9">
        <v>0.37</v>
      </c>
      <c r="E775" s="9">
        <v>4.57</v>
      </c>
    </row>
    <row r="776" spans="2:5" x14ac:dyDescent="0.3">
      <c r="B776" s="10">
        <v>20393</v>
      </c>
      <c r="C776" s="9">
        <v>4.3</v>
      </c>
      <c r="D776" s="9">
        <v>0.37</v>
      </c>
      <c r="E776" s="9">
        <v>4.67</v>
      </c>
    </row>
    <row r="777" spans="2:5" x14ac:dyDescent="0.3">
      <c r="B777" s="10">
        <v>20362</v>
      </c>
      <c r="C777" s="9">
        <v>4.0999999999999996</v>
      </c>
      <c r="D777" s="9">
        <v>0.37</v>
      </c>
      <c r="E777" s="9">
        <v>4.47</v>
      </c>
    </row>
    <row r="778" spans="2:5" x14ac:dyDescent="0.3">
      <c r="B778" s="10">
        <v>20332</v>
      </c>
      <c r="C778" s="9">
        <v>4.2</v>
      </c>
      <c r="D778" s="9">
        <v>-0.37</v>
      </c>
      <c r="E778" s="9">
        <v>3.83</v>
      </c>
    </row>
    <row r="779" spans="2:5" x14ac:dyDescent="0.3">
      <c r="B779" s="10">
        <v>20301</v>
      </c>
      <c r="C779" s="9">
        <v>4</v>
      </c>
      <c r="D779" s="9">
        <v>-0.37</v>
      </c>
      <c r="E779" s="9">
        <v>3.63</v>
      </c>
    </row>
    <row r="780" spans="2:5" x14ac:dyDescent="0.3">
      <c r="B780" s="10">
        <v>20270</v>
      </c>
      <c r="C780" s="9">
        <v>4.2</v>
      </c>
      <c r="D780" s="9">
        <v>-0.74</v>
      </c>
      <c r="E780" s="9">
        <v>3.46</v>
      </c>
    </row>
    <row r="781" spans="2:5" x14ac:dyDescent="0.3">
      <c r="B781" s="10">
        <v>20240</v>
      </c>
      <c r="C781" s="9">
        <v>4.3</v>
      </c>
      <c r="D781" s="9">
        <v>-0.74</v>
      </c>
      <c r="E781" s="9">
        <v>3.56</v>
      </c>
    </row>
    <row r="782" spans="2:5" x14ac:dyDescent="0.3">
      <c r="B782" s="10">
        <v>20209</v>
      </c>
      <c r="C782" s="9">
        <v>4.7</v>
      </c>
      <c r="D782" s="9">
        <v>-0.37</v>
      </c>
      <c r="E782" s="9">
        <v>4.33</v>
      </c>
    </row>
    <row r="783" spans="2:5" x14ac:dyDescent="0.3">
      <c r="B783" s="10">
        <v>20179</v>
      </c>
      <c r="C783" s="9">
        <v>4.5999999999999996</v>
      </c>
      <c r="D783" s="9">
        <v>-0.74</v>
      </c>
      <c r="E783" s="9">
        <v>3.86</v>
      </c>
    </row>
    <row r="784" spans="2:5" x14ac:dyDescent="0.3">
      <c r="B784" s="10">
        <v>20148</v>
      </c>
      <c r="C784" s="9">
        <v>4.7</v>
      </c>
      <c r="D784" s="9">
        <v>-0.74</v>
      </c>
      <c r="E784" s="9">
        <v>3.96</v>
      </c>
    </row>
    <row r="785" spans="2:5" x14ac:dyDescent="0.3">
      <c r="B785" s="10">
        <v>20120</v>
      </c>
      <c r="C785" s="9">
        <v>4.9000000000000004</v>
      </c>
      <c r="D785" s="9">
        <v>-0.74</v>
      </c>
      <c r="E785" s="9">
        <v>4.16</v>
      </c>
    </row>
    <row r="786" spans="2:5" x14ac:dyDescent="0.3">
      <c r="B786" s="10">
        <v>20089</v>
      </c>
      <c r="C786" s="9">
        <v>5</v>
      </c>
      <c r="D786" s="9">
        <v>-0.74</v>
      </c>
      <c r="E786" s="9">
        <v>4.26</v>
      </c>
    </row>
    <row r="787" spans="2:5" x14ac:dyDescent="0.3">
      <c r="B787" s="10">
        <v>20058</v>
      </c>
      <c r="C787" s="9">
        <v>5.3</v>
      </c>
      <c r="D787" s="9">
        <v>-0.37</v>
      </c>
      <c r="E787" s="9">
        <v>4.93</v>
      </c>
    </row>
    <row r="788" spans="2:5" x14ac:dyDescent="0.3">
      <c r="B788" s="10">
        <v>20028</v>
      </c>
      <c r="C788" s="9">
        <v>5.7</v>
      </c>
      <c r="D788" s="9">
        <v>-0.74</v>
      </c>
      <c r="E788" s="9">
        <v>4.96</v>
      </c>
    </row>
    <row r="789" spans="2:5" x14ac:dyDescent="0.3">
      <c r="B789" s="10">
        <v>19997</v>
      </c>
      <c r="C789" s="9">
        <v>6.1</v>
      </c>
      <c r="D789" s="9">
        <v>-0.37</v>
      </c>
      <c r="E789" s="9">
        <v>5.73</v>
      </c>
    </row>
    <row r="790" spans="2:5" x14ac:dyDescent="0.3">
      <c r="B790" s="10">
        <v>19967</v>
      </c>
      <c r="C790" s="9">
        <v>6</v>
      </c>
      <c r="D790" s="9">
        <v>0</v>
      </c>
      <c r="E790" s="9">
        <v>6</v>
      </c>
    </row>
    <row r="791" spans="2:5" x14ac:dyDescent="0.3">
      <c r="B791" s="10">
        <v>19936</v>
      </c>
      <c r="C791" s="9">
        <v>5.8</v>
      </c>
      <c r="D791" s="9">
        <v>0.37</v>
      </c>
      <c r="E791" s="9">
        <v>6.17</v>
      </c>
    </row>
    <row r="792" spans="2:5" x14ac:dyDescent="0.3">
      <c r="B792" s="10">
        <v>19905</v>
      </c>
      <c r="C792" s="9">
        <v>5.6</v>
      </c>
      <c r="D792" s="9">
        <v>0.37</v>
      </c>
      <c r="E792" s="9">
        <v>5.97</v>
      </c>
    </row>
    <row r="793" spans="2:5" x14ac:dyDescent="0.3">
      <c r="B793" s="10">
        <v>19875</v>
      </c>
      <c r="C793" s="9">
        <v>5.9</v>
      </c>
      <c r="D793" s="9">
        <v>0.75</v>
      </c>
      <c r="E793" s="9">
        <v>6.65</v>
      </c>
    </row>
    <row r="794" spans="2:5" x14ac:dyDescent="0.3">
      <c r="B794" s="10">
        <v>19844</v>
      </c>
      <c r="C794" s="9">
        <v>5.9</v>
      </c>
      <c r="D794" s="9">
        <v>0.75</v>
      </c>
      <c r="E794" s="9">
        <v>6.65</v>
      </c>
    </row>
    <row r="795" spans="2:5" x14ac:dyDescent="0.3">
      <c r="B795" s="10">
        <v>19814</v>
      </c>
      <c r="C795" s="9">
        <v>5.7</v>
      </c>
      <c r="D795" s="9">
        <v>1.1299999999999999</v>
      </c>
      <c r="E795" s="9">
        <v>6.83</v>
      </c>
    </row>
    <row r="796" spans="2:5" x14ac:dyDescent="0.3">
      <c r="B796" s="10">
        <v>19783</v>
      </c>
      <c r="C796" s="9">
        <v>5.2</v>
      </c>
      <c r="D796" s="9">
        <v>1.51</v>
      </c>
      <c r="E796" s="9">
        <v>6.71</v>
      </c>
    </row>
    <row r="797" spans="2:5" x14ac:dyDescent="0.3">
      <c r="B797" s="10">
        <v>19755</v>
      </c>
      <c r="C797" s="9">
        <v>4.9000000000000004</v>
      </c>
      <c r="D797" s="9">
        <v>1.1299999999999999</v>
      </c>
      <c r="E797" s="9">
        <v>6.03</v>
      </c>
    </row>
    <row r="798" spans="2:5" x14ac:dyDescent="0.3">
      <c r="B798" s="10">
        <v>19724</v>
      </c>
      <c r="C798" s="9">
        <v>4.5</v>
      </c>
      <c r="D798" s="9">
        <v>0.75</v>
      </c>
      <c r="E798" s="9">
        <v>5.25</v>
      </c>
    </row>
    <row r="799" spans="2:5" x14ac:dyDescent="0.3">
      <c r="B799" s="10">
        <v>19693</v>
      </c>
      <c r="C799" s="9">
        <v>3.5</v>
      </c>
      <c r="D799" s="9">
        <v>0.75</v>
      </c>
      <c r="E799" s="9">
        <v>4.25</v>
      </c>
    </row>
    <row r="800" spans="2:5" x14ac:dyDescent="0.3">
      <c r="B800" s="10">
        <v>19663</v>
      </c>
      <c r="C800" s="9">
        <v>3.1</v>
      </c>
      <c r="D800" s="9">
        <v>1.1200000000000001</v>
      </c>
      <c r="E800" s="9">
        <v>4.22</v>
      </c>
    </row>
    <row r="801" spans="2:5" x14ac:dyDescent="0.3">
      <c r="B801" s="10">
        <v>19632</v>
      </c>
      <c r="C801" s="9">
        <v>2.9</v>
      </c>
      <c r="D801" s="9">
        <v>0.75</v>
      </c>
      <c r="E801" s="9">
        <v>3.65</v>
      </c>
    </row>
    <row r="802" spans="2:5" x14ac:dyDescent="0.3">
      <c r="B802" s="10">
        <v>19602</v>
      </c>
      <c r="C802" s="9">
        <v>2.7</v>
      </c>
      <c r="D802" s="9">
        <v>0.75</v>
      </c>
      <c r="E802" s="9">
        <v>3.45</v>
      </c>
    </row>
    <row r="803" spans="2:5" x14ac:dyDescent="0.3">
      <c r="B803" s="10">
        <v>19571</v>
      </c>
      <c r="C803" s="9">
        <v>2.6</v>
      </c>
      <c r="D803" s="9">
        <v>0.37</v>
      </c>
      <c r="E803" s="9">
        <v>2.97</v>
      </c>
    </row>
    <row r="804" spans="2:5" x14ac:dyDescent="0.3">
      <c r="B804" s="10">
        <v>19540</v>
      </c>
      <c r="C804" s="9">
        <v>2.5</v>
      </c>
      <c r="D804" s="9">
        <v>1.1299999999999999</v>
      </c>
      <c r="E804" s="9">
        <v>3.63</v>
      </c>
    </row>
    <row r="805" spans="2:5" x14ac:dyDescent="0.3">
      <c r="B805" s="10">
        <v>19510</v>
      </c>
      <c r="C805" s="9">
        <v>2.5</v>
      </c>
      <c r="D805" s="9">
        <v>1.1399999999999999</v>
      </c>
      <c r="E805" s="9">
        <v>3.64</v>
      </c>
    </row>
    <row r="806" spans="2:5" x14ac:dyDescent="0.3">
      <c r="B806" s="10">
        <v>19479</v>
      </c>
      <c r="C806" s="9">
        <v>2.7</v>
      </c>
      <c r="D806" s="9">
        <v>0.76</v>
      </c>
      <c r="E806" s="9">
        <v>3.46</v>
      </c>
    </row>
    <row r="807" spans="2:5" x14ac:dyDescent="0.3">
      <c r="B807" s="10">
        <v>19449</v>
      </c>
      <c r="C807" s="9">
        <v>2.6</v>
      </c>
      <c r="D807" s="9">
        <v>1.1399999999999999</v>
      </c>
      <c r="E807" s="9">
        <v>3.74</v>
      </c>
    </row>
    <row r="808" spans="2:5" x14ac:dyDescent="0.3">
      <c r="B808" s="10">
        <v>19418</v>
      </c>
      <c r="C808" s="9">
        <v>2.6</v>
      </c>
      <c r="D808" s="9">
        <v>0.76</v>
      </c>
      <c r="E808" s="9">
        <v>3.36</v>
      </c>
    </row>
    <row r="809" spans="2:5" x14ac:dyDescent="0.3">
      <c r="B809" s="10">
        <v>19390</v>
      </c>
      <c r="C809" s="9">
        <v>2.9</v>
      </c>
      <c r="D809" s="9">
        <v>0.38</v>
      </c>
      <c r="E809" s="9">
        <v>3.28</v>
      </c>
    </row>
    <row r="810" spans="2:5" x14ac:dyDescent="0.3">
      <c r="B810" s="10">
        <v>19359</v>
      </c>
      <c r="C810" s="9">
        <v>2.7</v>
      </c>
      <c r="D810" s="9">
        <v>0.75</v>
      </c>
      <c r="E810" s="9">
        <v>3.45</v>
      </c>
    </row>
    <row r="811" spans="2:5" x14ac:dyDescent="0.3">
      <c r="B811" s="10">
        <v>19328</v>
      </c>
      <c r="C811" s="9">
        <v>2.8</v>
      </c>
      <c r="D811" s="9">
        <v>1.1399999999999999</v>
      </c>
      <c r="E811" s="9">
        <v>3.94</v>
      </c>
    </row>
    <row r="812" spans="2:5" x14ac:dyDescent="0.3">
      <c r="B812" s="10">
        <v>19298</v>
      </c>
      <c r="C812" s="9">
        <v>3</v>
      </c>
      <c r="D812" s="9">
        <v>1.91</v>
      </c>
      <c r="E812" s="9">
        <v>4.91</v>
      </c>
    </row>
    <row r="813" spans="2:5" x14ac:dyDescent="0.3">
      <c r="B813" s="10">
        <v>19267</v>
      </c>
      <c r="C813" s="9">
        <v>3.1</v>
      </c>
      <c r="D813" s="9">
        <v>2.2999999999999998</v>
      </c>
      <c r="E813" s="9">
        <v>5.4</v>
      </c>
    </row>
    <row r="814" spans="2:5" x14ac:dyDescent="0.3">
      <c r="B814" s="10">
        <v>19237</v>
      </c>
      <c r="C814" s="9">
        <v>3.4</v>
      </c>
      <c r="D814" s="9">
        <v>3.09</v>
      </c>
      <c r="E814" s="9">
        <v>6.49</v>
      </c>
    </row>
    <row r="815" spans="2:5" x14ac:dyDescent="0.3">
      <c r="B815" s="10">
        <v>19206</v>
      </c>
      <c r="C815" s="9">
        <v>3.2</v>
      </c>
      <c r="D815" s="9">
        <v>3.09</v>
      </c>
      <c r="E815" s="9">
        <v>6.29</v>
      </c>
    </row>
    <row r="816" spans="2:5" x14ac:dyDescent="0.3">
      <c r="B816" s="10">
        <v>19175</v>
      </c>
      <c r="C816" s="9">
        <v>3</v>
      </c>
      <c r="D816" s="9">
        <v>2.3199999999999998</v>
      </c>
      <c r="E816" s="9">
        <v>5.32</v>
      </c>
    </row>
    <row r="817" spans="2:5" x14ac:dyDescent="0.3">
      <c r="B817" s="10">
        <v>19145</v>
      </c>
      <c r="C817" s="9">
        <v>3</v>
      </c>
      <c r="D817" s="9">
        <v>1.93</v>
      </c>
      <c r="E817" s="9">
        <v>4.93</v>
      </c>
    </row>
    <row r="818" spans="2:5" x14ac:dyDescent="0.3">
      <c r="B818" s="10">
        <v>19114</v>
      </c>
      <c r="C818" s="9">
        <v>2.9</v>
      </c>
      <c r="D818" s="9">
        <v>2.33</v>
      </c>
      <c r="E818" s="9">
        <v>5.23</v>
      </c>
    </row>
    <row r="819" spans="2:5" x14ac:dyDescent="0.3">
      <c r="B819" s="10">
        <v>19084</v>
      </c>
      <c r="C819" s="9">
        <v>2.9</v>
      </c>
      <c r="D819" s="9">
        <v>1.94</v>
      </c>
      <c r="E819" s="9">
        <v>4.84</v>
      </c>
    </row>
    <row r="820" spans="2:5" x14ac:dyDescent="0.3">
      <c r="B820" s="10">
        <v>19053</v>
      </c>
      <c r="C820" s="9">
        <v>3.1</v>
      </c>
      <c r="D820" s="9">
        <v>2.33</v>
      </c>
      <c r="E820" s="9">
        <v>5.43</v>
      </c>
    </row>
    <row r="821" spans="2:5" x14ac:dyDescent="0.3">
      <c r="B821" s="10">
        <v>19024</v>
      </c>
      <c r="C821" s="9">
        <v>3.2</v>
      </c>
      <c r="D821" s="9">
        <v>4.33</v>
      </c>
      <c r="E821" s="9">
        <v>7.53</v>
      </c>
    </row>
    <row r="822" spans="2:5" x14ac:dyDescent="0.3">
      <c r="B822" s="10">
        <v>18993</v>
      </c>
      <c r="C822" s="9">
        <v>3.1</v>
      </c>
      <c r="D822" s="9">
        <v>6</v>
      </c>
      <c r="E822" s="9">
        <v>9.1</v>
      </c>
    </row>
    <row r="823" spans="2:5" x14ac:dyDescent="0.3">
      <c r="B823" s="10">
        <v>18962</v>
      </c>
      <c r="C823" s="9">
        <v>3.5</v>
      </c>
      <c r="D823" s="9">
        <v>6.88</v>
      </c>
      <c r="E823" s="9">
        <v>10.38</v>
      </c>
    </row>
    <row r="824" spans="2:5" x14ac:dyDescent="0.3">
      <c r="B824" s="10">
        <v>18932</v>
      </c>
      <c r="C824" s="9">
        <v>3.5</v>
      </c>
      <c r="D824" s="9">
        <v>6.5</v>
      </c>
      <c r="E824" s="9">
        <v>10</v>
      </c>
    </row>
    <row r="825" spans="2:5" x14ac:dyDescent="0.3">
      <c r="B825" s="10">
        <v>18901</v>
      </c>
      <c r="C825" s="9">
        <v>3.3</v>
      </c>
      <c r="D825" s="9">
        <v>6.97</v>
      </c>
      <c r="E825" s="9">
        <v>10.27</v>
      </c>
    </row>
    <row r="826" spans="2:5" x14ac:dyDescent="0.3">
      <c r="B826" s="10">
        <v>18871</v>
      </c>
      <c r="C826" s="9">
        <v>3.1</v>
      </c>
      <c r="D826" s="9">
        <v>6.58</v>
      </c>
      <c r="E826" s="9">
        <v>9.68</v>
      </c>
    </row>
    <row r="827" spans="2:5" x14ac:dyDescent="0.3">
      <c r="B827" s="10">
        <v>18840</v>
      </c>
      <c r="C827" s="9">
        <v>3.1</v>
      </c>
      <c r="D827" s="9">
        <v>7.47</v>
      </c>
      <c r="E827" s="9">
        <v>10.57</v>
      </c>
    </row>
    <row r="828" spans="2:5" x14ac:dyDescent="0.3">
      <c r="B828" s="10">
        <v>18809</v>
      </c>
      <c r="C828" s="9">
        <v>3.2</v>
      </c>
      <c r="D828" s="9">
        <v>8.82</v>
      </c>
      <c r="E828" s="9">
        <v>12.02</v>
      </c>
    </row>
    <row r="829" spans="2:5" x14ac:dyDescent="0.3">
      <c r="B829" s="10">
        <v>18779</v>
      </c>
      <c r="C829" s="9">
        <v>3</v>
      </c>
      <c r="D829" s="9">
        <v>9.2799999999999994</v>
      </c>
      <c r="E829" s="9">
        <v>12.28</v>
      </c>
    </row>
    <row r="830" spans="2:5" x14ac:dyDescent="0.3">
      <c r="B830" s="10">
        <v>18748</v>
      </c>
      <c r="C830" s="9">
        <v>3.1</v>
      </c>
      <c r="D830" s="9">
        <v>9.32</v>
      </c>
      <c r="E830" s="9">
        <v>12.42</v>
      </c>
    </row>
    <row r="831" spans="2:5" x14ac:dyDescent="0.3">
      <c r="B831" s="10">
        <v>18718</v>
      </c>
      <c r="C831" s="9">
        <v>3.4</v>
      </c>
      <c r="D831" s="9">
        <v>9.32</v>
      </c>
      <c r="E831" s="9">
        <v>12.72</v>
      </c>
    </row>
    <row r="832" spans="2:5" x14ac:dyDescent="0.3">
      <c r="B832" s="10">
        <v>18687</v>
      </c>
      <c r="C832" s="9">
        <v>3.4</v>
      </c>
      <c r="D832" s="9">
        <v>9.36</v>
      </c>
      <c r="E832" s="9">
        <v>12.76</v>
      </c>
    </row>
    <row r="833" spans="2:5" x14ac:dyDescent="0.3">
      <c r="B833" s="10">
        <v>18659</v>
      </c>
      <c r="C833" s="9">
        <v>3.7</v>
      </c>
      <c r="D833" s="9">
        <v>8.09</v>
      </c>
      <c r="E833" s="9">
        <v>11.79</v>
      </c>
    </row>
    <row r="834" spans="2:5" x14ac:dyDescent="0.3">
      <c r="B834" s="10">
        <v>18628</v>
      </c>
      <c r="C834" s="9">
        <v>4.3</v>
      </c>
      <c r="D834" s="9">
        <v>5.93</v>
      </c>
      <c r="E834" s="9">
        <v>10.23</v>
      </c>
    </row>
    <row r="835" spans="2:5" x14ac:dyDescent="0.3">
      <c r="B835" s="10">
        <v>18597</v>
      </c>
      <c r="C835" s="9">
        <v>4.2</v>
      </c>
      <c r="D835" s="9">
        <v>3.78</v>
      </c>
      <c r="E835" s="9">
        <v>7.98</v>
      </c>
    </row>
    <row r="836" spans="2:5" x14ac:dyDescent="0.3">
      <c r="B836" s="10">
        <v>18567</v>
      </c>
      <c r="C836" s="9">
        <v>4.2</v>
      </c>
      <c r="D836" s="9">
        <v>3.8</v>
      </c>
      <c r="E836" s="9">
        <v>8</v>
      </c>
    </row>
    <row r="837" spans="2:5" x14ac:dyDescent="0.3">
      <c r="B837" s="10">
        <v>18536</v>
      </c>
      <c r="C837" s="9">
        <v>4.4000000000000004</v>
      </c>
      <c r="D837" s="9">
        <v>2.09</v>
      </c>
      <c r="E837" s="9">
        <v>6.49</v>
      </c>
    </row>
    <row r="838" spans="2:5" x14ac:dyDescent="0.3">
      <c r="B838" s="10">
        <v>18506</v>
      </c>
      <c r="C838" s="9">
        <v>4.5</v>
      </c>
      <c r="D838" s="9">
        <v>2.1</v>
      </c>
      <c r="E838" s="9">
        <v>6.6</v>
      </c>
    </row>
    <row r="839" spans="2:5" x14ac:dyDescent="0.3">
      <c r="B839" s="10">
        <v>18475</v>
      </c>
      <c r="C839" s="9">
        <v>5</v>
      </c>
      <c r="D839" s="9">
        <v>1.69</v>
      </c>
      <c r="E839" s="9">
        <v>6.69</v>
      </c>
    </row>
    <row r="840" spans="2:5" x14ac:dyDescent="0.3">
      <c r="B840" s="10">
        <v>18444</v>
      </c>
      <c r="C840" s="9">
        <v>5.4</v>
      </c>
      <c r="D840" s="9">
        <v>-0.42</v>
      </c>
      <c r="E840" s="9">
        <v>4.9800000000000004</v>
      </c>
    </row>
    <row r="841" spans="2:5" x14ac:dyDescent="0.3">
      <c r="B841" s="10">
        <v>18414</v>
      </c>
      <c r="C841" s="9">
        <v>5.5</v>
      </c>
      <c r="D841" s="9">
        <v>-0.42</v>
      </c>
      <c r="E841" s="9">
        <v>5.08</v>
      </c>
    </row>
    <row r="842" spans="2:5" x14ac:dyDescent="0.3">
      <c r="B842" s="10">
        <v>18383</v>
      </c>
      <c r="C842" s="9">
        <v>5.8</v>
      </c>
      <c r="D842" s="9">
        <v>-1.26</v>
      </c>
      <c r="E842" s="9">
        <v>4.54</v>
      </c>
    </row>
    <row r="843" spans="2:5" x14ac:dyDescent="0.3">
      <c r="B843" s="10">
        <v>18353</v>
      </c>
      <c r="C843" s="9">
        <v>6.3</v>
      </c>
      <c r="D843" s="9">
        <v>-0.84</v>
      </c>
      <c r="E843" s="9">
        <v>5.46</v>
      </c>
    </row>
    <row r="844" spans="2:5" x14ac:dyDescent="0.3">
      <c r="B844" s="10">
        <v>18322</v>
      </c>
      <c r="C844" s="9">
        <v>6.4</v>
      </c>
      <c r="D844" s="9">
        <v>-1.26</v>
      </c>
      <c r="E844" s="9">
        <v>5.14</v>
      </c>
    </row>
    <row r="845" spans="2:5" x14ac:dyDescent="0.3">
      <c r="B845" s="10">
        <v>18294</v>
      </c>
      <c r="C845" s="9">
        <v>6.5</v>
      </c>
      <c r="D845" s="9">
        <v>-2.08</v>
      </c>
      <c r="E845" s="9">
        <v>4.42</v>
      </c>
    </row>
    <row r="846" spans="2:5" x14ac:dyDescent="0.3">
      <c r="B846" s="10">
        <v>18263</v>
      </c>
      <c r="C846" s="9">
        <v>6.6</v>
      </c>
      <c r="D846" s="9">
        <v>-2.0699999999999998</v>
      </c>
      <c r="E846" s="9">
        <v>4.53</v>
      </c>
    </row>
    <row r="847" spans="2:5" x14ac:dyDescent="0.3">
      <c r="B847" s="10">
        <v>18232</v>
      </c>
      <c r="C847" s="9">
        <v>6.4</v>
      </c>
      <c r="D847" s="9">
        <v>-1.65</v>
      </c>
      <c r="E847" s="9">
        <v>4.75</v>
      </c>
    </row>
    <row r="848" spans="2:5" x14ac:dyDescent="0.3">
      <c r="B848" s="10">
        <v>18202</v>
      </c>
      <c r="C848" s="9">
        <v>7.9</v>
      </c>
      <c r="D848" s="9">
        <v>-2.87</v>
      </c>
      <c r="E848" s="9">
        <v>5.03</v>
      </c>
    </row>
    <row r="849" spans="2:5" x14ac:dyDescent="0.3">
      <c r="B849" s="10">
        <v>18171</v>
      </c>
      <c r="C849" s="9">
        <v>6.6</v>
      </c>
      <c r="D849" s="9">
        <v>-2.4500000000000002</v>
      </c>
      <c r="E849" s="9">
        <v>4.1500000000000004</v>
      </c>
    </row>
    <row r="850" spans="2:5" x14ac:dyDescent="0.3">
      <c r="B850" s="10">
        <v>18141</v>
      </c>
      <c r="C850" s="9">
        <v>6.8</v>
      </c>
      <c r="D850" s="9">
        <v>-2.86</v>
      </c>
      <c r="E850" s="9">
        <v>3.94</v>
      </c>
    </row>
    <row r="851" spans="2:5" x14ac:dyDescent="0.3">
      <c r="B851" s="10">
        <v>18110</v>
      </c>
      <c r="C851" s="9">
        <v>6.7</v>
      </c>
      <c r="D851" s="9">
        <v>-2.87</v>
      </c>
      <c r="E851" s="9">
        <v>3.83</v>
      </c>
    </row>
    <row r="852" spans="2:5" x14ac:dyDescent="0.3">
      <c r="B852" s="10">
        <v>18079</v>
      </c>
      <c r="C852" s="9">
        <v>6.2</v>
      </c>
      <c r="D852" s="9">
        <v>-0.83</v>
      </c>
      <c r="E852" s="9">
        <v>5.37</v>
      </c>
    </row>
    <row r="853" spans="2:5" x14ac:dyDescent="0.3">
      <c r="B853" s="10">
        <v>18049</v>
      </c>
      <c r="C853" s="9">
        <v>6.1</v>
      </c>
      <c r="D853" s="9">
        <v>-0.42</v>
      </c>
      <c r="E853" s="9">
        <v>5.68</v>
      </c>
    </row>
    <row r="854" spans="2:5" x14ac:dyDescent="0.3">
      <c r="B854" s="10">
        <v>18018</v>
      </c>
      <c r="C854" s="9">
        <v>5.3</v>
      </c>
      <c r="D854" s="9">
        <v>0.42</v>
      </c>
      <c r="E854" s="9">
        <v>5.72</v>
      </c>
    </row>
    <row r="855" spans="2:5" x14ac:dyDescent="0.3">
      <c r="B855" s="10">
        <v>17988</v>
      </c>
      <c r="C855" s="9">
        <v>5</v>
      </c>
      <c r="D855" s="9">
        <v>1.71</v>
      </c>
      <c r="E855" s="9">
        <v>6.71</v>
      </c>
    </row>
    <row r="856" spans="2:5" x14ac:dyDescent="0.3">
      <c r="B856" s="10">
        <v>17957</v>
      </c>
      <c r="C856" s="9">
        <v>4.7</v>
      </c>
      <c r="D856" s="9">
        <v>1.28</v>
      </c>
      <c r="E856" s="9">
        <v>5.98</v>
      </c>
    </row>
    <row r="857" spans="2:5" x14ac:dyDescent="0.3">
      <c r="B857" s="10">
        <v>17929</v>
      </c>
      <c r="C857" s="9">
        <v>4.3</v>
      </c>
      <c r="D857" s="9">
        <v>1.27</v>
      </c>
      <c r="E857" s="9">
        <v>5.57</v>
      </c>
    </row>
    <row r="858" spans="2:5" x14ac:dyDescent="0.3">
      <c r="B858" s="10">
        <v>17898</v>
      </c>
      <c r="C858" s="9">
        <v>4</v>
      </c>
      <c r="D858" s="9">
        <v>2.99</v>
      </c>
      <c r="E858" s="9">
        <v>6.99</v>
      </c>
    </row>
    <row r="859" spans="2:5" x14ac:dyDescent="0.3">
      <c r="B859" s="10">
        <v>17867</v>
      </c>
      <c r="C859" s="9">
        <v>3.8</v>
      </c>
      <c r="D859" s="9">
        <v>4.76</v>
      </c>
      <c r="E859" s="9">
        <v>8.56</v>
      </c>
    </row>
    <row r="860" spans="2:5" x14ac:dyDescent="0.3">
      <c r="B860" s="10">
        <v>17837</v>
      </c>
      <c r="C860" s="9">
        <v>3.7</v>
      </c>
      <c r="D860" s="9">
        <v>6.09</v>
      </c>
      <c r="E860" s="9">
        <v>9.7899999999999991</v>
      </c>
    </row>
    <row r="861" spans="2:5" x14ac:dyDescent="0.3">
      <c r="B861" s="10">
        <v>17806</v>
      </c>
      <c r="C861" s="9">
        <v>3.8</v>
      </c>
      <c r="D861" s="9">
        <v>6.52</v>
      </c>
      <c r="E861" s="9">
        <v>10.32</v>
      </c>
    </row>
    <row r="862" spans="2:5" x14ac:dyDescent="0.3">
      <c r="B862" s="10">
        <v>17776</v>
      </c>
      <c r="C862" s="9">
        <v>3.9</v>
      </c>
      <c r="D862" s="9">
        <v>8.89</v>
      </c>
      <c r="E862" s="9">
        <v>12.79</v>
      </c>
    </row>
    <row r="863" spans="2:5" x14ac:dyDescent="0.3">
      <c r="B863" s="10">
        <v>17745</v>
      </c>
      <c r="C863" s="9">
        <v>3.6</v>
      </c>
      <c r="D863" s="9">
        <v>9.91</v>
      </c>
      <c r="E863" s="9">
        <v>13.51</v>
      </c>
    </row>
    <row r="864" spans="2:5" x14ac:dyDescent="0.3">
      <c r="B864" s="10">
        <v>17714</v>
      </c>
      <c r="C864" s="9">
        <v>3.6</v>
      </c>
      <c r="D864" s="9">
        <v>9.5500000000000007</v>
      </c>
      <c r="E864" s="9">
        <v>13.15</v>
      </c>
    </row>
    <row r="865" spans="2:5" x14ac:dyDescent="0.3">
      <c r="B865" s="10">
        <v>17684</v>
      </c>
      <c r="C865" s="9">
        <v>3.5</v>
      </c>
      <c r="D865" s="9">
        <v>9.1300000000000008</v>
      </c>
      <c r="E865" s="9">
        <v>12.63</v>
      </c>
    </row>
    <row r="866" spans="2:5" x14ac:dyDescent="0.3">
      <c r="B866" s="10">
        <v>17653</v>
      </c>
      <c r="C866" s="9">
        <v>3.9</v>
      </c>
      <c r="D866" s="9">
        <v>8.68</v>
      </c>
      <c r="E866" s="9">
        <v>12.58</v>
      </c>
    </row>
    <row r="867" spans="2:5" x14ac:dyDescent="0.3">
      <c r="B867" s="10">
        <v>17623</v>
      </c>
      <c r="C867" s="9">
        <v>4</v>
      </c>
      <c r="D867" s="9">
        <v>6.85</v>
      </c>
      <c r="E867" s="9">
        <v>10.85</v>
      </c>
    </row>
    <row r="868" spans="2:5" x14ac:dyDescent="0.3">
      <c r="B868" s="10">
        <v>17592</v>
      </c>
      <c r="C868" s="9">
        <v>3.8</v>
      </c>
      <c r="D868" s="9">
        <v>9.3000000000000007</v>
      </c>
      <c r="E868" s="9">
        <v>13.1</v>
      </c>
    </row>
    <row r="869" spans="2:5" x14ac:dyDescent="0.3">
      <c r="B869" s="10">
        <v>17563</v>
      </c>
      <c r="C869" s="9">
        <v>3.4</v>
      </c>
      <c r="D869" s="9">
        <v>10.23</v>
      </c>
      <c r="E869" s="9">
        <v>13.63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285DB-CCFB-C248-9D96-F16C5B191435}">
  <sheetPr codeName="Sheet10">
    <tabColor rgb="FFC00000"/>
  </sheetPr>
  <dimension ref="C15:AZD15"/>
  <sheetViews>
    <sheetView showRowColHeaders="0" workbookViewId="0"/>
  </sheetViews>
  <sheetFormatPr baseColWidth="10" defaultColWidth="1" defaultRowHeight="7" customHeight="1" x14ac:dyDescent="0.3"/>
  <cols>
    <col min="1" max="16384" width="1" style="1"/>
  </cols>
  <sheetData>
    <row r="15" spans="3:1356" ht="7" customHeight="1" x14ac:dyDescent="0.3">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c r="IU15" s="16"/>
      <c r="IV15" s="16"/>
      <c r="IW15" s="16"/>
      <c r="IX15" s="16"/>
      <c r="IY15" s="16"/>
      <c r="IZ15" s="16"/>
      <c r="JA15" s="16"/>
      <c r="JB15" s="16"/>
      <c r="JC15" s="16"/>
      <c r="JD15" s="16"/>
      <c r="JE15" s="16"/>
      <c r="JF15" s="16"/>
      <c r="JG15" s="16"/>
      <c r="JH15" s="16"/>
      <c r="JI15" s="16"/>
      <c r="JJ15" s="16"/>
      <c r="JK15" s="16"/>
      <c r="JL15" s="16"/>
      <c r="JM15" s="16"/>
      <c r="JN15" s="16"/>
      <c r="JO15" s="16"/>
      <c r="JP15" s="16"/>
      <c r="JQ15" s="16"/>
      <c r="JR15" s="16"/>
      <c r="JS15" s="16"/>
      <c r="JT15" s="16"/>
      <c r="JU15" s="16"/>
      <c r="JV15" s="16"/>
      <c r="JW15" s="16"/>
      <c r="JX15" s="16"/>
      <c r="JY15" s="16"/>
      <c r="JZ15" s="16"/>
      <c r="KA15" s="16"/>
      <c r="KB15" s="16"/>
      <c r="KC15" s="16"/>
      <c r="KD15" s="16"/>
      <c r="KE15" s="16"/>
      <c r="KF15" s="16"/>
      <c r="KG15" s="16"/>
      <c r="KH15" s="16"/>
      <c r="KI15" s="16"/>
      <c r="KJ15" s="16"/>
      <c r="KK15" s="16"/>
      <c r="KL15" s="16"/>
      <c r="KM15" s="16"/>
      <c r="KN15" s="16"/>
      <c r="KO15" s="16"/>
      <c r="KP15" s="16"/>
      <c r="KQ15" s="16"/>
      <c r="KR15" s="16"/>
      <c r="KS15" s="16"/>
      <c r="KT15" s="16"/>
      <c r="KU15" s="16"/>
      <c r="KV15" s="16"/>
      <c r="KW15" s="16"/>
      <c r="KX15" s="16"/>
      <c r="KY15" s="16"/>
      <c r="KZ15" s="16"/>
      <c r="LA15" s="16"/>
      <c r="LB15" s="16"/>
      <c r="LC15" s="16"/>
      <c r="LD15" s="16"/>
      <c r="LE15" s="16"/>
      <c r="LF15" s="16"/>
      <c r="LG15" s="16"/>
      <c r="LH15" s="16"/>
      <c r="LI15" s="16"/>
      <c r="LJ15" s="16"/>
      <c r="LK15" s="16"/>
      <c r="LL15" s="16"/>
      <c r="LM15" s="16"/>
      <c r="LN15" s="16"/>
      <c r="LO15" s="16"/>
      <c r="LP15" s="16"/>
      <c r="LQ15" s="16"/>
      <c r="LR15" s="16"/>
      <c r="LS15" s="16"/>
      <c r="LT15" s="16"/>
      <c r="LU15" s="16"/>
      <c r="LV15" s="16"/>
      <c r="LW15" s="16"/>
      <c r="LX15" s="16"/>
      <c r="LY15" s="16"/>
      <c r="LZ15" s="16"/>
      <c r="MA15" s="16"/>
      <c r="MB15" s="16"/>
      <c r="MC15" s="16"/>
      <c r="MD15" s="16"/>
      <c r="ME15" s="16"/>
      <c r="MF15" s="16"/>
      <c r="MG15" s="16"/>
      <c r="MH15" s="16"/>
      <c r="MI15" s="16"/>
      <c r="MJ15" s="16"/>
      <c r="MK15" s="16"/>
      <c r="ML15" s="16"/>
      <c r="MM15" s="16"/>
      <c r="MN15" s="16"/>
      <c r="MO15" s="16"/>
      <c r="MP15" s="16"/>
      <c r="MQ15" s="16"/>
      <c r="MR15" s="16"/>
      <c r="MS15" s="16"/>
      <c r="MT15" s="16"/>
      <c r="MU15" s="16"/>
      <c r="MV15" s="16"/>
      <c r="MW15" s="16"/>
      <c r="MX15" s="16"/>
      <c r="MY15" s="16"/>
      <c r="MZ15" s="16"/>
      <c r="NA15" s="16"/>
      <c r="NB15" s="16"/>
      <c r="NC15" s="16"/>
      <c r="ND15" s="16"/>
      <c r="NE15" s="16"/>
      <c r="NF15" s="16"/>
      <c r="NG15" s="16"/>
      <c r="NH15" s="16"/>
      <c r="NI15" s="16"/>
      <c r="NJ15" s="16"/>
      <c r="NK15" s="16"/>
      <c r="NL15" s="16"/>
      <c r="NM15" s="16"/>
      <c r="NN15" s="16"/>
      <c r="NO15" s="16"/>
      <c r="NP15" s="16"/>
      <c r="NQ15" s="16"/>
      <c r="NR15" s="16"/>
      <c r="NS15" s="16"/>
      <c r="NT15" s="16"/>
      <c r="NU15" s="16"/>
      <c r="NV15" s="16"/>
      <c r="NW15" s="16"/>
      <c r="NX15" s="16"/>
      <c r="NY15" s="16"/>
      <c r="NZ15" s="16"/>
      <c r="OA15" s="16"/>
      <c r="OB15" s="16"/>
      <c r="OC15" s="16"/>
      <c r="OD15" s="16"/>
      <c r="OE15" s="16"/>
      <c r="OF15" s="16"/>
      <c r="OG15" s="16"/>
      <c r="OH15" s="16"/>
      <c r="OI15" s="16"/>
      <c r="OJ15" s="16"/>
      <c r="OK15" s="16"/>
      <c r="OL15" s="16"/>
      <c r="OM15" s="16"/>
      <c r="ON15" s="16"/>
      <c r="OO15" s="16"/>
      <c r="OP15" s="16"/>
      <c r="OQ15" s="16"/>
      <c r="OR15" s="16"/>
      <c r="OS15" s="16"/>
      <c r="OT15" s="16"/>
      <c r="OU15" s="16"/>
      <c r="OV15" s="16"/>
      <c r="OW15" s="16"/>
      <c r="OX15" s="16"/>
      <c r="OY15" s="16"/>
      <c r="OZ15" s="16"/>
      <c r="PA15" s="16"/>
      <c r="PB15" s="16"/>
      <c r="PC15" s="16"/>
      <c r="PD15" s="16"/>
      <c r="PE15" s="16"/>
      <c r="PF15" s="16"/>
      <c r="PG15" s="16"/>
      <c r="PH15" s="16"/>
      <c r="PI15" s="16"/>
      <c r="PJ15" s="16"/>
      <c r="PK15" s="16"/>
      <c r="PL15" s="16"/>
      <c r="PM15" s="16"/>
      <c r="PN15" s="16"/>
      <c r="PO15" s="16"/>
      <c r="PP15" s="16"/>
      <c r="PQ15" s="16"/>
      <c r="PR15" s="16"/>
      <c r="PS15" s="16"/>
      <c r="PT15" s="16"/>
      <c r="PU15" s="16"/>
      <c r="PV15" s="16"/>
      <c r="PW15" s="16"/>
      <c r="PX15" s="16"/>
      <c r="PY15" s="16"/>
      <c r="PZ15" s="16"/>
      <c r="QA15" s="16"/>
      <c r="QB15" s="16"/>
      <c r="QC15" s="16"/>
      <c r="QD15" s="16"/>
      <c r="QE15" s="16"/>
      <c r="QF15" s="16"/>
      <c r="QG15" s="16"/>
      <c r="QH15" s="16"/>
      <c r="QI15" s="16"/>
      <c r="QJ15" s="16"/>
      <c r="QK15" s="16"/>
      <c r="QL15" s="16"/>
      <c r="QM15" s="16"/>
      <c r="QN15" s="16"/>
      <c r="QO15" s="16"/>
      <c r="QP15" s="16"/>
      <c r="QQ15" s="16"/>
      <c r="QR15" s="16"/>
      <c r="QS15" s="16"/>
      <c r="QT15" s="16"/>
      <c r="QU15" s="16"/>
      <c r="QV15" s="16"/>
      <c r="QW15" s="16"/>
      <c r="QX15" s="16"/>
      <c r="QY15" s="16"/>
      <c r="QZ15" s="16"/>
      <c r="RA15" s="16"/>
      <c r="RB15" s="16"/>
      <c r="RC15" s="16"/>
      <c r="RD15" s="16"/>
      <c r="RE15" s="16"/>
      <c r="RF15" s="16"/>
      <c r="RG15" s="16"/>
      <c r="RH15" s="16"/>
      <c r="RI15" s="16"/>
      <c r="RJ15" s="16"/>
      <c r="RK15" s="16"/>
      <c r="RL15" s="16"/>
      <c r="RM15" s="16"/>
      <c r="RN15" s="16"/>
      <c r="RO15" s="16"/>
      <c r="RP15" s="16"/>
      <c r="RQ15" s="16"/>
      <c r="RR15" s="16"/>
      <c r="RS15" s="16"/>
      <c r="RT15" s="16"/>
      <c r="RU15" s="16"/>
      <c r="RV15" s="16"/>
      <c r="RW15" s="16"/>
      <c r="RX15" s="16"/>
      <c r="RY15" s="16"/>
      <c r="RZ15" s="16"/>
      <c r="SA15" s="16"/>
      <c r="SB15" s="16"/>
      <c r="SC15" s="16"/>
      <c r="SD15" s="16"/>
      <c r="SE15" s="16"/>
      <c r="SF15" s="16"/>
      <c r="SG15" s="16"/>
      <c r="SH15" s="16"/>
      <c r="SI15" s="16"/>
      <c r="SJ15" s="16"/>
      <c r="SK15" s="16"/>
      <c r="SL15" s="16"/>
      <c r="SM15" s="16"/>
      <c r="SN15" s="16"/>
      <c r="SO15" s="16"/>
      <c r="SP15" s="16"/>
      <c r="SQ15" s="16"/>
      <c r="SR15" s="16"/>
      <c r="SS15" s="16"/>
      <c r="ST15" s="16"/>
      <c r="SU15" s="16"/>
      <c r="SV15" s="16"/>
      <c r="SW15" s="16"/>
      <c r="SX15" s="16"/>
      <c r="SY15" s="16"/>
      <c r="SZ15" s="16"/>
      <c r="TA15" s="16"/>
      <c r="TB15" s="16"/>
      <c r="TC15" s="16"/>
      <c r="TD15" s="16"/>
      <c r="TE15" s="16"/>
      <c r="TF15" s="16"/>
      <c r="TG15" s="16"/>
      <c r="TH15" s="16"/>
      <c r="TI15" s="16"/>
      <c r="TJ15" s="16"/>
      <c r="TK15" s="16"/>
      <c r="TL15" s="16"/>
      <c r="TM15" s="16"/>
      <c r="TN15" s="16"/>
      <c r="TO15" s="16"/>
      <c r="TP15" s="16"/>
      <c r="TQ15" s="16"/>
      <c r="TR15" s="16"/>
      <c r="TS15" s="16"/>
      <c r="TT15" s="16"/>
      <c r="TU15" s="16"/>
      <c r="TV15" s="16"/>
      <c r="TW15" s="16"/>
      <c r="TX15" s="16"/>
      <c r="TY15" s="16"/>
      <c r="TZ15" s="16"/>
      <c r="UA15" s="16"/>
      <c r="UB15" s="16"/>
      <c r="UC15" s="16"/>
      <c r="UD15" s="16"/>
      <c r="UE15" s="16"/>
      <c r="UF15" s="16"/>
      <c r="UG15" s="16"/>
      <c r="UH15" s="16"/>
      <c r="UI15" s="16"/>
      <c r="UJ15" s="16"/>
      <c r="UK15" s="16"/>
      <c r="UL15" s="16"/>
      <c r="UM15" s="16"/>
      <c r="UN15" s="16"/>
      <c r="UO15" s="16"/>
      <c r="UP15" s="16"/>
      <c r="UQ15" s="16"/>
      <c r="UR15" s="16"/>
      <c r="US15" s="16"/>
      <c r="UT15" s="16"/>
      <c r="UU15" s="16"/>
      <c r="UV15" s="16"/>
      <c r="UW15" s="16"/>
      <c r="UX15" s="16"/>
      <c r="UY15" s="16"/>
      <c r="UZ15" s="16"/>
      <c r="VA15" s="16"/>
      <c r="VB15" s="16"/>
      <c r="VC15" s="16"/>
      <c r="VD15" s="16"/>
      <c r="VE15" s="16"/>
      <c r="VF15" s="16"/>
      <c r="VG15" s="16"/>
      <c r="VH15" s="16"/>
      <c r="VI15" s="16"/>
      <c r="VJ15" s="16"/>
      <c r="VK15" s="16"/>
      <c r="VL15" s="16"/>
      <c r="VM15" s="16"/>
      <c r="VN15" s="16"/>
      <c r="VO15" s="16"/>
      <c r="VP15" s="16"/>
      <c r="VQ15" s="16"/>
      <c r="VR15" s="16"/>
      <c r="VS15" s="16"/>
      <c r="VT15" s="16"/>
      <c r="VU15" s="16"/>
      <c r="VV15" s="16"/>
      <c r="VW15" s="16"/>
      <c r="VX15" s="16"/>
      <c r="VY15" s="16"/>
      <c r="VZ15" s="16"/>
      <c r="WA15" s="16"/>
      <c r="WB15" s="16"/>
      <c r="WC15" s="16"/>
      <c r="WD15" s="16"/>
      <c r="WE15" s="16"/>
      <c r="WF15" s="16"/>
      <c r="WG15" s="16"/>
      <c r="WH15" s="16"/>
      <c r="WI15" s="16"/>
      <c r="WJ15" s="16"/>
      <c r="WK15" s="16"/>
      <c r="WL15" s="16"/>
      <c r="WM15" s="16"/>
      <c r="WN15" s="16"/>
      <c r="WO15" s="16"/>
      <c r="WP15" s="16"/>
      <c r="WQ15" s="16"/>
      <c r="WR15" s="16"/>
      <c r="WS15" s="16"/>
      <c r="WT15" s="16"/>
      <c r="WU15" s="16"/>
      <c r="WV15" s="16"/>
      <c r="WW15" s="16"/>
      <c r="WX15" s="16"/>
      <c r="WY15" s="16"/>
      <c r="WZ15" s="16"/>
      <c r="XA15" s="16"/>
      <c r="XB15" s="16"/>
      <c r="XC15" s="16"/>
      <c r="XD15" s="16"/>
      <c r="XE15" s="16"/>
      <c r="XF15" s="16"/>
      <c r="XG15" s="16"/>
      <c r="XH15" s="16"/>
      <c r="XI15" s="16"/>
      <c r="XJ15" s="16"/>
      <c r="XK15" s="16"/>
      <c r="XL15" s="16"/>
      <c r="XM15" s="16"/>
      <c r="XN15" s="16"/>
      <c r="XO15" s="16"/>
      <c r="XP15" s="16"/>
      <c r="XQ15" s="16"/>
      <c r="XR15" s="16"/>
      <c r="XS15" s="16"/>
      <c r="XT15" s="16"/>
      <c r="XU15" s="16"/>
      <c r="XV15" s="16"/>
      <c r="XW15" s="16"/>
      <c r="XX15" s="16"/>
      <c r="XY15" s="16"/>
      <c r="XZ15" s="16"/>
      <c r="YA15" s="16"/>
      <c r="YB15" s="16"/>
      <c r="YC15" s="16"/>
      <c r="YD15" s="16"/>
      <c r="YE15" s="16"/>
      <c r="YF15" s="16"/>
      <c r="YG15" s="16"/>
      <c r="YH15" s="16"/>
      <c r="YI15" s="16"/>
      <c r="YJ15" s="16"/>
      <c r="YK15" s="16"/>
      <c r="YL15" s="16"/>
      <c r="YM15" s="16"/>
      <c r="YN15" s="16"/>
      <c r="YO15" s="16"/>
      <c r="YP15" s="16"/>
      <c r="YQ15" s="16"/>
      <c r="YR15" s="16"/>
      <c r="YS15" s="16"/>
      <c r="YT15" s="16"/>
      <c r="YU15" s="16"/>
      <c r="YV15" s="16"/>
      <c r="YW15" s="16"/>
      <c r="YX15" s="16"/>
      <c r="YY15" s="16"/>
      <c r="YZ15" s="16"/>
      <c r="ZA15" s="16"/>
      <c r="ZB15" s="16"/>
      <c r="ZE15" s="16"/>
      <c r="ZF15" s="16"/>
      <c r="ZG15" s="16"/>
      <c r="ZH15" s="16"/>
      <c r="ZI15" s="16"/>
      <c r="ZJ15" s="16"/>
      <c r="ZK15" s="16"/>
      <c r="ZL15" s="16"/>
      <c r="ZM15" s="16"/>
      <c r="ZN15" s="16"/>
      <c r="ZO15" s="16"/>
      <c r="ZP15" s="16"/>
      <c r="ZQ15" s="16"/>
      <c r="ZR15" s="16"/>
      <c r="ZS15" s="16"/>
      <c r="ZT15" s="16"/>
      <c r="ZU15" s="16"/>
      <c r="ZV15" s="16"/>
      <c r="ZW15" s="16"/>
      <c r="ZX15" s="16"/>
      <c r="ZY15" s="16"/>
      <c r="ZZ15" s="16"/>
      <c r="AAA15" s="16"/>
      <c r="AAB15" s="16"/>
      <c r="AAC15" s="16"/>
      <c r="AAD15" s="16"/>
      <c r="AAE15" s="16"/>
      <c r="AAF15" s="16"/>
      <c r="AAG15" s="16"/>
      <c r="AAH15" s="16"/>
      <c r="AAI15" s="16"/>
      <c r="AAJ15" s="16"/>
      <c r="AAK15" s="16"/>
      <c r="AAL15" s="16"/>
      <c r="AAM15" s="16"/>
      <c r="AAN15" s="16"/>
      <c r="AAO15" s="16"/>
      <c r="AAP15" s="16"/>
      <c r="AAQ15" s="16"/>
      <c r="AAR15" s="16"/>
      <c r="AAS15" s="16"/>
      <c r="AAT15" s="16"/>
      <c r="AAU15" s="16"/>
      <c r="AAV15" s="16"/>
      <c r="AAW15" s="16"/>
      <c r="AAX15" s="16"/>
      <c r="AAY15" s="16"/>
      <c r="AAZ15" s="16"/>
      <c r="ABA15" s="16"/>
      <c r="ABB15" s="16"/>
      <c r="ABC15" s="16"/>
      <c r="ABD15" s="16"/>
      <c r="ABE15" s="16"/>
      <c r="ABF15" s="16"/>
      <c r="ABG15" s="16"/>
      <c r="ABH15" s="16"/>
      <c r="ABI15" s="16"/>
      <c r="ABJ15" s="16"/>
      <c r="ABK15" s="16"/>
      <c r="ABL15" s="16"/>
      <c r="ABM15" s="16"/>
      <c r="ABN15" s="16"/>
      <c r="ABO15" s="16"/>
      <c r="ABP15" s="16"/>
      <c r="ABQ15" s="16"/>
      <c r="ABR15" s="16"/>
      <c r="ABS15" s="16"/>
      <c r="ABT15" s="16"/>
      <c r="ABU15" s="16"/>
      <c r="ABV15" s="16"/>
      <c r="ABW15" s="16"/>
      <c r="ABX15" s="16"/>
      <c r="ABY15" s="16"/>
      <c r="ABZ15" s="16"/>
      <c r="ACA15" s="16"/>
      <c r="ACB15" s="16"/>
      <c r="ACC15" s="16"/>
      <c r="ACD15" s="16"/>
      <c r="ACE15" s="16"/>
      <c r="ACF15" s="16"/>
      <c r="ACG15" s="16"/>
      <c r="ACH15" s="16"/>
      <c r="ACI15" s="16"/>
      <c r="ACJ15" s="16"/>
      <c r="ACK15" s="16"/>
      <c r="ACL15" s="16"/>
      <c r="ACM15" s="16"/>
      <c r="ACN15" s="16"/>
      <c r="ACO15" s="16"/>
      <c r="ACP15" s="16"/>
      <c r="ACQ15" s="16"/>
      <c r="ACR15" s="16"/>
      <c r="ACS15" s="16"/>
      <c r="ACT15" s="16"/>
      <c r="ACU15" s="16"/>
      <c r="ACV15" s="16"/>
      <c r="ACW15" s="16"/>
      <c r="ACX15" s="16"/>
      <c r="ACY15" s="16"/>
      <c r="ACZ15" s="16"/>
      <c r="ADA15" s="16"/>
      <c r="ADB15" s="16"/>
      <c r="ADC15" s="16"/>
      <c r="ADD15" s="16"/>
      <c r="ADE15" s="16"/>
      <c r="ADF15" s="16"/>
      <c r="ADG15" s="16"/>
      <c r="ADH15" s="16"/>
      <c r="ADI15" s="16"/>
      <c r="ADJ15" s="16"/>
      <c r="ADK15" s="16"/>
      <c r="ADL15" s="16"/>
      <c r="ADM15" s="16"/>
      <c r="ADN15" s="16"/>
      <c r="ADO15" s="16"/>
      <c r="ADP15" s="16"/>
      <c r="ADQ15" s="16"/>
      <c r="ADR15" s="16"/>
      <c r="ADS15" s="16"/>
      <c r="ADT15" s="16"/>
      <c r="ADU15" s="16"/>
      <c r="ADV15" s="16"/>
      <c r="ADW15" s="16"/>
      <c r="ADX15" s="16"/>
      <c r="ADY15" s="16"/>
      <c r="ADZ15" s="16"/>
      <c r="AEA15" s="16"/>
      <c r="AEB15" s="16"/>
      <c r="AEC15" s="16"/>
      <c r="AED15" s="16"/>
      <c r="AEE15" s="16"/>
      <c r="AEF15" s="16"/>
      <c r="AEG15" s="16"/>
      <c r="AEH15" s="16"/>
      <c r="AEI15" s="16"/>
      <c r="AEJ15" s="16"/>
      <c r="AEK15" s="16"/>
      <c r="AEL15" s="16"/>
      <c r="AEM15" s="16"/>
      <c r="AEN15" s="16"/>
      <c r="AEO15" s="16"/>
      <c r="AEP15" s="16"/>
      <c r="AEQ15" s="16"/>
      <c r="AER15" s="16"/>
      <c r="AES15" s="16"/>
      <c r="AET15" s="16"/>
      <c r="AEU15" s="16"/>
      <c r="AEV15" s="16"/>
      <c r="AEW15" s="16"/>
      <c r="AEX15" s="16"/>
      <c r="AEY15" s="16"/>
      <c r="AEZ15" s="16"/>
      <c r="AFA15" s="16"/>
      <c r="AFB15" s="16"/>
      <c r="AFC15" s="16"/>
      <c r="AFD15" s="16"/>
      <c r="AFE15" s="16"/>
      <c r="AFF15" s="16"/>
      <c r="AFG15" s="16"/>
      <c r="AFH15" s="16"/>
      <c r="AFI15" s="16"/>
      <c r="AFJ15" s="16"/>
      <c r="AFK15" s="16"/>
      <c r="AFL15" s="16"/>
      <c r="AFM15" s="16"/>
      <c r="AFN15" s="16"/>
      <c r="AFO15" s="16"/>
      <c r="AFP15" s="16"/>
      <c r="AFQ15" s="16"/>
      <c r="AFR15" s="16"/>
      <c r="AFS15" s="16"/>
      <c r="AFT15" s="16"/>
      <c r="AFU15" s="16"/>
      <c r="AFV15" s="16"/>
      <c r="AFW15" s="16"/>
      <c r="AFX15" s="16"/>
      <c r="AFY15" s="16"/>
      <c r="AFZ15" s="16"/>
      <c r="AGA15" s="16"/>
      <c r="AGB15" s="16"/>
      <c r="AGC15" s="16"/>
      <c r="AGD15" s="16"/>
      <c r="AGE15" s="16"/>
      <c r="AGF15" s="16"/>
      <c r="AGG15" s="16"/>
      <c r="AGH15" s="16"/>
      <c r="AGI15" s="16"/>
      <c r="AGJ15" s="16"/>
      <c r="AGK15" s="16"/>
      <c r="AGL15" s="16"/>
      <c r="AGM15" s="16"/>
      <c r="AGN15" s="16"/>
      <c r="AGO15" s="16"/>
      <c r="AGP15" s="16"/>
      <c r="AGQ15" s="16"/>
      <c r="AGR15" s="16"/>
      <c r="AGS15" s="16"/>
      <c r="AGT15" s="16"/>
      <c r="AGU15" s="16"/>
      <c r="AGV15" s="16"/>
      <c r="AGW15" s="16"/>
      <c r="AGX15" s="16"/>
      <c r="AGY15" s="16"/>
      <c r="AGZ15" s="16"/>
      <c r="AHA15" s="16"/>
      <c r="AHB15" s="16"/>
      <c r="AHC15" s="16"/>
      <c r="AHD15" s="16"/>
      <c r="AHE15" s="16"/>
      <c r="AHF15" s="16"/>
      <c r="AHG15" s="16"/>
      <c r="AHH15" s="16"/>
      <c r="AHI15" s="16"/>
      <c r="AHJ15" s="16"/>
      <c r="AHK15" s="16"/>
      <c r="AHL15" s="16"/>
      <c r="AHM15" s="16"/>
      <c r="AHN15" s="16"/>
      <c r="AHO15" s="16"/>
      <c r="AHP15" s="16"/>
      <c r="AHQ15" s="16"/>
      <c r="AHR15" s="16"/>
      <c r="AHS15" s="16"/>
      <c r="AHT15" s="16"/>
      <c r="AHU15" s="16"/>
      <c r="AHV15" s="16"/>
      <c r="AHW15" s="16"/>
      <c r="AHX15" s="16"/>
      <c r="AHY15" s="16"/>
      <c r="AHZ15" s="16"/>
      <c r="AIA15" s="16"/>
      <c r="AIB15" s="16"/>
      <c r="AIC15" s="16"/>
      <c r="AID15" s="16"/>
      <c r="AIE15" s="16"/>
      <c r="AIF15" s="16"/>
      <c r="AIG15" s="16"/>
      <c r="AIH15" s="16"/>
      <c r="AII15" s="16"/>
      <c r="AIJ15" s="16"/>
      <c r="AIK15" s="16"/>
      <c r="AIL15" s="16"/>
      <c r="AIM15" s="16"/>
      <c r="AIN15" s="16"/>
      <c r="AIO15" s="16"/>
      <c r="AIP15" s="16"/>
      <c r="AIQ15" s="16"/>
      <c r="AIR15" s="16"/>
      <c r="AIS15" s="16"/>
      <c r="AIT15" s="16"/>
      <c r="AIU15" s="16"/>
      <c r="AIV15" s="16"/>
      <c r="AIW15" s="16"/>
      <c r="AIX15" s="16"/>
      <c r="AIY15" s="16"/>
      <c r="AIZ15" s="16"/>
      <c r="AJA15" s="16"/>
      <c r="AJB15" s="16"/>
      <c r="AJC15" s="16"/>
      <c r="AJD15" s="16"/>
      <c r="AJE15" s="16"/>
      <c r="AJF15" s="16"/>
      <c r="AJG15" s="16"/>
      <c r="AJH15" s="16"/>
      <c r="AJI15" s="16"/>
      <c r="AJJ15" s="16"/>
      <c r="AJK15" s="16"/>
      <c r="AJL15" s="16"/>
      <c r="AJM15" s="16"/>
      <c r="AJN15" s="16"/>
      <c r="AJO15" s="16"/>
      <c r="AJP15" s="16"/>
      <c r="AJQ15" s="16"/>
      <c r="AJR15" s="16"/>
      <c r="AJS15" s="16"/>
      <c r="AJT15" s="16"/>
      <c r="AJU15" s="16"/>
      <c r="AJV15" s="16"/>
      <c r="AJW15" s="16"/>
      <c r="AJX15" s="16"/>
      <c r="AJY15" s="16"/>
      <c r="AJZ15" s="16"/>
      <c r="AKA15" s="16"/>
      <c r="AKB15" s="16"/>
      <c r="AKC15" s="16"/>
      <c r="AKD15" s="16"/>
      <c r="AKE15" s="16"/>
      <c r="AKF15" s="16"/>
      <c r="AKG15" s="16"/>
      <c r="AKH15" s="16"/>
      <c r="AKI15" s="16"/>
      <c r="AKJ15" s="16"/>
      <c r="AKK15" s="16"/>
      <c r="AKL15" s="16"/>
      <c r="AKM15" s="16"/>
      <c r="AKN15" s="16"/>
      <c r="AKO15" s="16"/>
      <c r="AKP15" s="16"/>
      <c r="AKQ15" s="16"/>
      <c r="AKR15" s="16"/>
      <c r="AKS15" s="16"/>
      <c r="AKT15" s="16"/>
      <c r="AKU15" s="16"/>
      <c r="AKV15" s="16"/>
      <c r="AKW15" s="16"/>
      <c r="AKX15" s="16"/>
      <c r="AKY15" s="16"/>
      <c r="AKZ15" s="16"/>
      <c r="ALA15" s="16"/>
      <c r="ALB15" s="16"/>
      <c r="ALC15" s="16"/>
      <c r="ALD15" s="16"/>
      <c r="ALE15" s="16"/>
      <c r="ALF15" s="16"/>
      <c r="ALG15" s="16"/>
      <c r="ALH15" s="16"/>
      <c r="ALI15" s="16"/>
      <c r="ALJ15" s="16"/>
      <c r="ALK15" s="16"/>
      <c r="ALL15" s="16"/>
      <c r="ALM15" s="16"/>
      <c r="ALN15" s="16"/>
      <c r="ALO15" s="16"/>
      <c r="ALP15" s="16"/>
      <c r="ALQ15" s="16"/>
      <c r="ALR15" s="16"/>
      <c r="ALS15" s="16"/>
      <c r="ALT15" s="16"/>
      <c r="ALU15" s="16"/>
      <c r="ALV15" s="16"/>
      <c r="ALW15" s="16"/>
      <c r="ALX15" s="16"/>
      <c r="ALY15" s="16"/>
      <c r="ALZ15" s="16"/>
      <c r="AMA15" s="16"/>
      <c r="AMB15" s="16"/>
      <c r="AMC15" s="16"/>
      <c r="AMD15" s="16"/>
      <c r="AME15" s="16"/>
      <c r="AMF15" s="16"/>
      <c r="AMG15" s="16"/>
      <c r="AMH15" s="16"/>
      <c r="AMI15" s="16"/>
      <c r="AMJ15" s="16"/>
      <c r="AMK15" s="16"/>
      <c r="AML15" s="16"/>
      <c r="AMM15" s="16"/>
      <c r="AMN15" s="16"/>
      <c r="AMO15" s="16"/>
      <c r="AMP15" s="16"/>
      <c r="AMQ15" s="16"/>
      <c r="AMR15" s="16"/>
      <c r="AMS15" s="16"/>
      <c r="AMT15" s="16"/>
      <c r="AMU15" s="16"/>
      <c r="AMV15" s="16"/>
      <c r="AMW15" s="16"/>
      <c r="AMX15" s="16"/>
      <c r="AMY15" s="16"/>
      <c r="AMZ15" s="16"/>
      <c r="ANA15" s="16"/>
      <c r="ANB15" s="16"/>
      <c r="ANC15" s="16"/>
      <c r="AND15" s="16"/>
      <c r="ANE15" s="16"/>
      <c r="ANF15" s="16"/>
      <c r="ANG15" s="16"/>
      <c r="ANH15" s="16"/>
      <c r="ANI15" s="16"/>
      <c r="ANJ15" s="16"/>
      <c r="ANK15" s="16"/>
      <c r="ANL15" s="16"/>
      <c r="ANM15" s="16"/>
      <c r="ANN15" s="16"/>
      <c r="ANO15" s="16"/>
      <c r="ANP15" s="16"/>
      <c r="ANQ15" s="16"/>
      <c r="ANR15" s="16"/>
      <c r="ANS15" s="16"/>
      <c r="ANT15" s="16"/>
      <c r="ANU15" s="16"/>
      <c r="ANV15" s="16"/>
      <c r="ANW15" s="16"/>
      <c r="ANX15" s="16"/>
      <c r="ANY15" s="16"/>
      <c r="ANZ15" s="16"/>
      <c r="AOA15" s="16"/>
      <c r="AOB15" s="16"/>
      <c r="AOC15" s="16"/>
      <c r="AOD15" s="16"/>
      <c r="AOE15" s="16"/>
      <c r="AOF15" s="16"/>
      <c r="AOG15" s="16"/>
      <c r="AOH15" s="16"/>
      <c r="AOI15" s="16"/>
      <c r="AOJ15" s="16"/>
      <c r="AOK15" s="16"/>
      <c r="AOL15" s="16"/>
      <c r="AOM15" s="16"/>
      <c r="AON15" s="16"/>
      <c r="AOO15" s="16"/>
      <c r="AOP15" s="16"/>
      <c r="AOQ15" s="16"/>
      <c r="AOR15" s="16"/>
      <c r="AOS15" s="16"/>
      <c r="AOT15" s="16"/>
      <c r="AOU15" s="16"/>
      <c r="AOV15" s="16"/>
      <c r="AOW15" s="16"/>
      <c r="AOX15" s="16"/>
      <c r="AOY15" s="16"/>
      <c r="AOZ15" s="16"/>
      <c r="APA15" s="16"/>
      <c r="APB15" s="16"/>
      <c r="APC15" s="16"/>
      <c r="APD15" s="16"/>
      <c r="APE15" s="16"/>
      <c r="APF15" s="16"/>
      <c r="APG15" s="16"/>
      <c r="APH15" s="16"/>
      <c r="API15" s="16"/>
      <c r="APJ15" s="16"/>
      <c r="APK15" s="16"/>
      <c r="APL15" s="16"/>
      <c r="APM15" s="16"/>
      <c r="APN15" s="16"/>
      <c r="APO15" s="16"/>
      <c r="APP15" s="16"/>
      <c r="APQ15" s="16"/>
      <c r="APR15" s="16"/>
      <c r="APS15" s="16"/>
      <c r="APT15" s="16"/>
      <c r="APU15" s="16"/>
      <c r="APV15" s="16"/>
      <c r="APW15" s="16"/>
      <c r="APX15" s="16"/>
      <c r="APY15" s="16"/>
      <c r="APZ15" s="16"/>
      <c r="AQA15" s="16"/>
      <c r="AQB15" s="16"/>
      <c r="AQC15" s="16"/>
      <c r="AQD15" s="16"/>
      <c r="AQE15" s="16"/>
      <c r="AQF15" s="16"/>
      <c r="AQG15" s="16"/>
      <c r="AQH15" s="16"/>
      <c r="AQI15" s="16"/>
      <c r="AQJ15" s="16"/>
      <c r="AQK15" s="16"/>
      <c r="AQL15" s="16"/>
      <c r="AQM15" s="16"/>
      <c r="AQN15" s="16"/>
      <c r="AQO15" s="16"/>
      <c r="AQP15" s="16"/>
      <c r="AQQ15" s="16"/>
      <c r="AQR15" s="16"/>
      <c r="AQS15" s="16"/>
      <c r="AQT15" s="16"/>
      <c r="AQU15" s="16"/>
      <c r="AQV15" s="16"/>
      <c r="AQW15" s="16"/>
      <c r="AQX15" s="16"/>
      <c r="AQY15" s="16"/>
      <c r="AQZ15" s="16"/>
      <c r="ARA15" s="16"/>
      <c r="ARB15" s="16"/>
      <c r="ARC15" s="16"/>
      <c r="ARD15" s="16"/>
      <c r="ARE15" s="16"/>
      <c r="ARF15" s="16"/>
      <c r="ARG15" s="16"/>
      <c r="ARH15" s="16"/>
      <c r="ARI15" s="16"/>
      <c r="ARJ15" s="16"/>
      <c r="ARK15" s="16"/>
      <c r="ARL15" s="16"/>
      <c r="ARM15" s="16"/>
      <c r="ARN15" s="16"/>
      <c r="ARO15" s="16"/>
      <c r="ARP15" s="16"/>
      <c r="ARQ15" s="16"/>
      <c r="ARR15" s="16"/>
      <c r="ARS15" s="16"/>
      <c r="ART15" s="16"/>
      <c r="ARU15" s="16"/>
      <c r="ARV15" s="16"/>
      <c r="ARW15" s="16"/>
      <c r="ARX15" s="16"/>
      <c r="ARY15" s="16"/>
      <c r="ARZ15" s="16"/>
      <c r="ASA15" s="16"/>
      <c r="ASB15" s="16"/>
      <c r="ASC15" s="16"/>
      <c r="ASD15" s="16"/>
      <c r="ASE15" s="16"/>
      <c r="ASF15" s="16"/>
      <c r="ASG15" s="16"/>
      <c r="ASH15" s="16"/>
      <c r="ASI15" s="16"/>
      <c r="ASJ15" s="16"/>
      <c r="ASK15" s="16"/>
      <c r="ASL15" s="16"/>
      <c r="ASM15" s="16"/>
      <c r="ASN15" s="16"/>
      <c r="ASO15" s="16"/>
      <c r="ASP15" s="16"/>
      <c r="ASQ15" s="16"/>
      <c r="ASR15" s="16"/>
      <c r="ASS15" s="16"/>
      <c r="AST15" s="16"/>
      <c r="ASU15" s="16"/>
      <c r="ASV15" s="16"/>
      <c r="ASW15" s="16"/>
      <c r="ASX15" s="16"/>
      <c r="ASY15" s="16"/>
      <c r="ASZ15" s="16"/>
      <c r="ATA15" s="16"/>
      <c r="ATB15" s="16"/>
      <c r="ATC15" s="16"/>
      <c r="ATD15" s="16"/>
      <c r="ATE15" s="16"/>
      <c r="ATF15" s="16"/>
      <c r="ATG15" s="16"/>
      <c r="ATH15" s="16"/>
      <c r="ATI15" s="16"/>
      <c r="ATJ15" s="16"/>
      <c r="ATK15" s="16"/>
      <c r="ATL15" s="16"/>
      <c r="ATM15" s="16"/>
      <c r="ATN15" s="16"/>
      <c r="ATO15" s="16"/>
      <c r="ATP15" s="16"/>
      <c r="ATQ15" s="16"/>
      <c r="ATR15" s="16"/>
      <c r="ATS15" s="16"/>
      <c r="ATT15" s="16"/>
      <c r="ATU15" s="16"/>
      <c r="ATV15" s="16"/>
      <c r="ATW15" s="16"/>
      <c r="ATX15" s="16"/>
      <c r="ATY15" s="16"/>
      <c r="ATZ15" s="16"/>
      <c r="AUA15" s="16"/>
      <c r="AUB15" s="16"/>
      <c r="AUC15" s="16"/>
      <c r="AUD15" s="16"/>
      <c r="AUE15" s="16"/>
      <c r="AUF15" s="16"/>
      <c r="AUG15" s="16"/>
      <c r="AUH15" s="16"/>
      <c r="AUI15" s="16"/>
      <c r="AUJ15" s="16"/>
      <c r="AUK15" s="16"/>
      <c r="AUL15" s="16"/>
      <c r="AUM15" s="16"/>
      <c r="AUN15" s="16"/>
      <c r="AUO15" s="16"/>
      <c r="AUP15" s="16"/>
      <c r="AUQ15" s="16"/>
      <c r="AUR15" s="16"/>
      <c r="AUS15" s="16"/>
      <c r="AUT15" s="16"/>
      <c r="AUU15" s="16"/>
      <c r="AUV15" s="16"/>
      <c r="AUW15" s="16"/>
      <c r="AUX15" s="16"/>
      <c r="AUY15" s="16"/>
      <c r="AUZ15" s="16"/>
      <c r="AVA15" s="16"/>
      <c r="AVB15" s="16"/>
      <c r="AVC15" s="16"/>
      <c r="AVD15" s="16"/>
      <c r="AVE15" s="16"/>
      <c r="AVF15" s="16"/>
      <c r="AVG15" s="16"/>
      <c r="AVH15" s="16"/>
      <c r="AVI15" s="16"/>
      <c r="AVJ15" s="16"/>
      <c r="AVK15" s="16"/>
      <c r="AVL15" s="16"/>
      <c r="AVM15" s="16"/>
      <c r="AVN15" s="16"/>
      <c r="AVO15" s="16"/>
      <c r="AVP15" s="16"/>
      <c r="AVQ15" s="16"/>
      <c r="AVR15" s="16"/>
      <c r="AVS15" s="16"/>
      <c r="AVT15" s="16"/>
      <c r="AVU15" s="16"/>
      <c r="AVV15" s="16"/>
      <c r="AVW15" s="16"/>
      <c r="AVX15" s="16"/>
      <c r="AVY15" s="16"/>
      <c r="AVZ15" s="16"/>
      <c r="AWA15" s="16"/>
      <c r="AWB15" s="16"/>
      <c r="AWC15" s="16"/>
      <c r="AWD15" s="16"/>
      <c r="AWE15" s="16"/>
      <c r="AWF15" s="16"/>
      <c r="AWG15" s="16"/>
      <c r="AWH15" s="16"/>
      <c r="AWI15" s="16"/>
      <c r="AWJ15" s="16"/>
      <c r="AWK15" s="16"/>
      <c r="AWL15" s="16"/>
      <c r="AWM15" s="16"/>
      <c r="AWN15" s="16"/>
      <c r="AWO15" s="16"/>
      <c r="AWP15" s="16"/>
      <c r="AWQ15" s="16"/>
      <c r="AWR15" s="16"/>
      <c r="AWS15" s="16"/>
      <c r="AWT15" s="16"/>
      <c r="AWU15" s="16"/>
      <c r="AWV15" s="16"/>
      <c r="AWW15" s="16"/>
      <c r="AWX15" s="16"/>
      <c r="AWY15" s="16"/>
      <c r="AWZ15" s="16"/>
      <c r="AXA15" s="16"/>
      <c r="AXB15" s="16"/>
      <c r="AXC15" s="16"/>
      <c r="AXD15" s="16"/>
      <c r="AXE15" s="16"/>
      <c r="AXF15" s="16"/>
      <c r="AXG15" s="16"/>
      <c r="AXH15" s="16"/>
      <c r="AXI15" s="16"/>
      <c r="AXJ15" s="16"/>
      <c r="AXK15" s="16"/>
      <c r="AXL15" s="16"/>
      <c r="AXM15" s="16"/>
      <c r="AXN15" s="16"/>
      <c r="AXO15" s="16"/>
      <c r="AXP15" s="16"/>
      <c r="AXQ15" s="16"/>
      <c r="AXR15" s="16"/>
      <c r="AXS15" s="16"/>
      <c r="AXT15" s="16"/>
      <c r="AXU15" s="16"/>
      <c r="AXV15" s="16"/>
      <c r="AXW15" s="16"/>
      <c r="AXX15" s="16"/>
      <c r="AXY15" s="16"/>
      <c r="AXZ15" s="16"/>
      <c r="AYA15" s="16"/>
      <c r="AYB15" s="16"/>
      <c r="AYC15" s="16"/>
      <c r="AYD15" s="16"/>
      <c r="AYE15" s="16"/>
      <c r="AYF15" s="16"/>
      <c r="AYG15" s="16"/>
      <c r="AYH15" s="16"/>
      <c r="AYI15" s="16"/>
      <c r="AYJ15" s="16"/>
      <c r="AYK15" s="16"/>
      <c r="AYL15" s="16"/>
      <c r="AYM15" s="16"/>
      <c r="AYN15" s="16"/>
      <c r="AYO15" s="16"/>
      <c r="AYP15" s="16"/>
      <c r="AYQ15" s="16"/>
      <c r="AYR15" s="16"/>
      <c r="AYS15" s="16"/>
      <c r="AYT15" s="16"/>
      <c r="AYU15" s="16"/>
      <c r="AYV15" s="16"/>
      <c r="AYW15" s="16"/>
      <c r="AYX15" s="16"/>
      <c r="AYY15" s="16"/>
      <c r="AYZ15" s="16"/>
      <c r="AZA15" s="16"/>
      <c r="AZB15" s="16"/>
      <c r="AZC15" s="16"/>
      <c r="AZD15" s="1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40507-35D1-6647-80D6-B28B9EB65304}">
  <sheetPr codeName="Sheet6">
    <tabColor rgb="FFC00000"/>
  </sheetPr>
  <dimension ref="B2:D26"/>
  <sheetViews>
    <sheetView workbookViewId="0"/>
  </sheetViews>
  <sheetFormatPr baseColWidth="10" defaultRowHeight="26" x14ac:dyDescent="0.3"/>
  <cols>
    <col min="1" max="16384" width="10.83203125" style="1"/>
  </cols>
  <sheetData>
    <row r="2" spans="2:4" x14ac:dyDescent="0.3">
      <c r="B2" s="1" t="s">
        <v>29</v>
      </c>
    </row>
    <row r="3" spans="2:4" x14ac:dyDescent="0.3">
      <c r="C3" s="14" t="s">
        <v>30</v>
      </c>
    </row>
    <row r="4" spans="2:4" x14ac:dyDescent="0.3">
      <c r="C4" s="1" t="s">
        <v>31</v>
      </c>
    </row>
    <row r="6" spans="2:4" x14ac:dyDescent="0.3">
      <c r="B6" s="15" t="s">
        <v>32</v>
      </c>
    </row>
    <row r="7" spans="2:4" x14ac:dyDescent="0.3">
      <c r="B7" s="1" t="s">
        <v>33</v>
      </c>
    </row>
    <row r="8" spans="2:4" x14ac:dyDescent="0.3">
      <c r="C8" s="14" t="s">
        <v>34</v>
      </c>
    </row>
    <row r="9" spans="2:4" x14ac:dyDescent="0.3">
      <c r="B9" s="14" t="s">
        <v>35</v>
      </c>
    </row>
    <row r="10" spans="2:4" x14ac:dyDescent="0.3">
      <c r="C10" s="1" t="s">
        <v>36</v>
      </c>
    </row>
    <row r="11" spans="2:4" x14ac:dyDescent="0.3">
      <c r="C11" s="1" t="s">
        <v>37</v>
      </c>
    </row>
    <row r="12" spans="2:4" x14ac:dyDescent="0.3">
      <c r="B12" s="1" t="s">
        <v>35</v>
      </c>
      <c r="C12" s="1" t="s">
        <v>38</v>
      </c>
    </row>
    <row r="13" spans="2:4" x14ac:dyDescent="0.3">
      <c r="B13" s="1" t="s">
        <v>39</v>
      </c>
    </row>
    <row r="14" spans="2:4" x14ac:dyDescent="0.3">
      <c r="C14" s="14" t="s">
        <v>40</v>
      </c>
    </row>
    <row r="15" spans="2:4" x14ac:dyDescent="0.3">
      <c r="D15" s="1" t="s">
        <v>41</v>
      </c>
    </row>
    <row r="16" spans="2:4" x14ac:dyDescent="0.3">
      <c r="D16" s="1" t="s">
        <v>42</v>
      </c>
    </row>
    <row r="21" spans="2:3" x14ac:dyDescent="0.3">
      <c r="C21" s="1" t="s">
        <v>43</v>
      </c>
    </row>
    <row r="22" spans="2:3" x14ac:dyDescent="0.3">
      <c r="B22" s="14" t="s">
        <v>44</v>
      </c>
    </row>
    <row r="23" spans="2:3" x14ac:dyDescent="0.3">
      <c r="C23" s="1" t="s">
        <v>45</v>
      </c>
    </row>
    <row r="24" spans="2:3" x14ac:dyDescent="0.3">
      <c r="B24" s="14" t="s">
        <v>46</v>
      </c>
    </row>
    <row r="25" spans="2:3" x14ac:dyDescent="0.3">
      <c r="C25" s="1" t="s">
        <v>47</v>
      </c>
    </row>
    <row r="26" spans="2:3" x14ac:dyDescent="0.3">
      <c r="C26" s="1" t="s">
        <v>48</v>
      </c>
    </row>
  </sheetData>
  <hyperlinks>
    <hyperlink ref="C3" r:id="rId1" xr:uid="{FF18A105-64F9-CA41-972D-1DB27D9B71B7}"/>
    <hyperlink ref="C8" r:id="rId2" xr:uid="{E73CFD05-382D-3D4D-AEB2-29038FBDC0CA}"/>
    <hyperlink ref="B24" r:id="rId3" xr:uid="{29CC9476-1F45-EA44-BA35-5FFCA9A6E016}"/>
    <hyperlink ref="B22" r:id="rId4" xr:uid="{CDE67249-2496-E14E-8191-032417FD6863}"/>
    <hyperlink ref="B9" r:id="rId5" xr:uid="{9ADE9B96-7B35-5645-BACE-2B340B515CD4}"/>
    <hyperlink ref="C14" r:id="rId6" xr:uid="{C6FC8D89-2FD6-1940-BE0C-DA5F656CD21B}"/>
  </hyperlinks>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E1CD9-52E7-E34E-A2C6-53E4EB79DCF1}">
  <sheetPr codeName="Sheet31">
    <tabColor rgb="FFFF0000"/>
  </sheetPr>
  <dimension ref="A1:G3456"/>
  <sheetViews>
    <sheetView workbookViewId="0"/>
  </sheetViews>
  <sheetFormatPr baseColWidth="10" defaultRowHeight="26" x14ac:dyDescent="0.3"/>
  <cols>
    <col min="8" max="16384" width="10.83203125" style="1"/>
  </cols>
  <sheetData>
    <row r="1" spans="1:7" x14ac:dyDescent="0.3">
      <c r="B1" t="s">
        <v>69</v>
      </c>
      <c r="C1" t="s">
        <v>70</v>
      </c>
      <c r="D1" t="s">
        <v>71</v>
      </c>
      <c r="E1" t="s">
        <v>72</v>
      </c>
      <c r="F1" t="s">
        <v>73</v>
      </c>
      <c r="G1" t="s">
        <v>74</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7" x14ac:dyDescent="0.3">
      <c r="A17">
        <v>16</v>
      </c>
      <c r="B17">
        <v>219.83000200000001</v>
      </c>
      <c r="C17">
        <v>220.509995</v>
      </c>
      <c r="D17">
        <v>212.509995</v>
      </c>
      <c r="E17">
        <v>213.070007</v>
      </c>
      <c r="F17">
        <v>7853800</v>
      </c>
      <c r="G17">
        <v>177.44929500000001</v>
      </c>
    </row>
    <row r="18" spans="1:7" x14ac:dyDescent="0.3">
      <c r="A18">
        <v>17</v>
      </c>
      <c r="B18">
        <v>214.55999800000001</v>
      </c>
      <c r="C18">
        <v>214.89999399999999</v>
      </c>
      <c r="D18">
        <v>210.60000600000001</v>
      </c>
      <c r="E18">
        <v>213.5</v>
      </c>
      <c r="F18">
        <v>7458200</v>
      </c>
      <c r="G18">
        <v>177.807388</v>
      </c>
    </row>
    <row r="19" spans="1:7" x14ac:dyDescent="0.3">
      <c r="A19">
        <v>18</v>
      </c>
      <c r="B19">
        <v>213.89999399999999</v>
      </c>
      <c r="C19">
        <v>215.08000200000001</v>
      </c>
      <c r="D19">
        <v>210.13000500000001</v>
      </c>
      <c r="E19">
        <v>211.03999300000001</v>
      </c>
      <c r="F19">
        <v>5890700</v>
      </c>
      <c r="G19">
        <v>175.75865200000001</v>
      </c>
    </row>
    <row r="20" spans="1:7" x14ac:dyDescent="0.3">
      <c r="A20">
        <v>19</v>
      </c>
      <c r="B20">
        <v>211.08000200000001</v>
      </c>
      <c r="C20">
        <v>212.30999800000001</v>
      </c>
      <c r="D20">
        <v>208.36999499999999</v>
      </c>
      <c r="E20">
        <v>208.779999</v>
      </c>
      <c r="F20">
        <v>6001000</v>
      </c>
      <c r="G20">
        <v>173.87645000000001</v>
      </c>
    </row>
    <row r="21" spans="1:7" x14ac:dyDescent="0.3">
      <c r="A21">
        <v>20</v>
      </c>
      <c r="B21">
        <v>208.300003</v>
      </c>
      <c r="C21">
        <v>212.75</v>
      </c>
      <c r="D21">
        <v>207.28999300000001</v>
      </c>
      <c r="E21">
        <v>212.16000399999999</v>
      </c>
      <c r="F21">
        <v>7235100</v>
      </c>
      <c r="G21">
        <v>176.69143700000001</v>
      </c>
    </row>
    <row r="22" spans="1:7" x14ac:dyDescent="0.3">
      <c r="A22">
        <v>21</v>
      </c>
      <c r="B22">
        <v>213.44000199999999</v>
      </c>
      <c r="C22">
        <v>213.89999399999999</v>
      </c>
      <c r="D22">
        <v>209.729996</v>
      </c>
      <c r="E22">
        <v>212</v>
      </c>
      <c r="F22">
        <v>5734500</v>
      </c>
      <c r="G22">
        <v>176.55810500000001</v>
      </c>
    </row>
    <row r="23" spans="1:7" x14ac:dyDescent="0.3">
      <c r="A23">
        <v>22</v>
      </c>
      <c r="B23">
        <v>211</v>
      </c>
      <c r="C23">
        <v>213.89999399999999</v>
      </c>
      <c r="D23">
        <v>211</v>
      </c>
      <c r="E23">
        <v>213.429993</v>
      </c>
      <c r="F23">
        <v>3527000</v>
      </c>
      <c r="G23">
        <v>177.74908400000001</v>
      </c>
    </row>
    <row r="24" spans="1:7" x14ac:dyDescent="0.3">
      <c r="A24">
        <v>23</v>
      </c>
      <c r="B24">
        <v>213.300003</v>
      </c>
      <c r="C24">
        <v>213.720001</v>
      </c>
      <c r="D24">
        <v>211.5</v>
      </c>
      <c r="E24">
        <v>212.550003</v>
      </c>
      <c r="F24">
        <v>2995700</v>
      </c>
      <c r="G24">
        <v>177.01618999999999</v>
      </c>
    </row>
    <row r="25" spans="1:7" x14ac:dyDescent="0.3">
      <c r="A25">
        <v>24</v>
      </c>
      <c r="B25">
        <v>213.28999300000001</v>
      </c>
      <c r="C25">
        <v>215.86000100000001</v>
      </c>
      <c r="D25">
        <v>212.699997</v>
      </c>
      <c r="E25">
        <v>214.64999399999999</v>
      </c>
      <c r="F25">
        <v>3803100</v>
      </c>
      <c r="G25">
        <v>178.765152</v>
      </c>
    </row>
    <row r="26" spans="1:7" x14ac:dyDescent="0.3">
      <c r="A26">
        <v>25</v>
      </c>
      <c r="B26">
        <v>215.029999</v>
      </c>
      <c r="C26">
        <v>215.85000600000001</v>
      </c>
      <c r="D26">
        <v>213.10000600000001</v>
      </c>
      <c r="E26">
        <v>213.550003</v>
      </c>
      <c r="F26">
        <v>3621700</v>
      </c>
      <c r="G26">
        <v>177.84906000000001</v>
      </c>
    </row>
    <row r="27" spans="1:7" x14ac:dyDescent="0.3">
      <c r="A27">
        <v>26</v>
      </c>
      <c r="B27">
        <v>212.08999600000001</v>
      </c>
      <c r="C27">
        <v>215.21000699999999</v>
      </c>
      <c r="D27">
        <v>209.80999800000001</v>
      </c>
      <c r="E27">
        <v>213.89999399999999</v>
      </c>
      <c r="F27">
        <v>5410500</v>
      </c>
      <c r="G27">
        <v>178.14051799999999</v>
      </c>
    </row>
    <row r="28" spans="1:7" x14ac:dyDescent="0.3">
      <c r="A28">
        <v>27</v>
      </c>
      <c r="B28">
        <v>215.770004</v>
      </c>
      <c r="C28">
        <v>219.259995</v>
      </c>
      <c r="D28">
        <v>210.58000200000001</v>
      </c>
      <c r="E28">
        <v>213.279999</v>
      </c>
      <c r="F28">
        <v>9109300</v>
      </c>
      <c r="G28">
        <v>177.62416099999999</v>
      </c>
    </row>
    <row r="29" spans="1:7" x14ac:dyDescent="0.3">
      <c r="A29">
        <v>28</v>
      </c>
      <c r="B29">
        <v>213.75</v>
      </c>
      <c r="C29">
        <v>214</v>
      </c>
      <c r="D29">
        <v>209.86999499999999</v>
      </c>
      <c r="E29">
        <v>211.13000500000001</v>
      </c>
      <c r="F29">
        <v>5384400</v>
      </c>
      <c r="G29">
        <v>175.83363299999999</v>
      </c>
    </row>
    <row r="30" spans="1:7" x14ac:dyDescent="0.3">
      <c r="A30">
        <v>29</v>
      </c>
      <c r="B30">
        <v>211.979996</v>
      </c>
      <c r="C30">
        <v>213.300003</v>
      </c>
      <c r="D30">
        <v>210.470001</v>
      </c>
      <c r="E30">
        <v>212.529999</v>
      </c>
      <c r="F30">
        <v>4022000</v>
      </c>
      <c r="G30">
        <v>176.99955700000001</v>
      </c>
    </row>
    <row r="31" spans="1:7" x14ac:dyDescent="0.3">
      <c r="A31">
        <v>30</v>
      </c>
      <c r="B31">
        <v>213.699997</v>
      </c>
      <c r="C31">
        <v>219.10000600000001</v>
      </c>
      <c r="D31">
        <v>212.78999300000001</v>
      </c>
      <c r="E31">
        <v>217.39999399999999</v>
      </c>
      <c r="F31">
        <v>7696400</v>
      </c>
      <c r="G31">
        <v>181.05535900000001</v>
      </c>
    </row>
    <row r="32" spans="1:7"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3">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D637D-F2F2-9D48-8B08-81F77CC9C6EA}">
  <dimension ref="B2:D19"/>
  <sheetViews>
    <sheetView workbookViewId="0">
      <selection activeCell="D19" sqref="D19"/>
    </sheetView>
  </sheetViews>
  <sheetFormatPr baseColWidth="10" defaultRowHeight="26" x14ac:dyDescent="0.3"/>
  <cols>
    <col min="1" max="2" width="10.83203125" style="1"/>
    <col min="3" max="3" width="8.5" style="1" customWidth="1"/>
    <col min="4" max="16384" width="10.83203125" style="1"/>
  </cols>
  <sheetData>
    <row r="2" spans="2:4" x14ac:dyDescent="0.3">
      <c r="B2" s="1" t="s">
        <v>143</v>
      </c>
    </row>
    <row r="4" spans="2:4" x14ac:dyDescent="0.3">
      <c r="D4" s="1" t="s">
        <v>144</v>
      </c>
    </row>
    <row r="5" spans="2:4" x14ac:dyDescent="0.3">
      <c r="D5" s="1" t="s">
        <v>104</v>
      </c>
    </row>
    <row r="6" spans="2:4" x14ac:dyDescent="0.3">
      <c r="D6" s="1" t="s">
        <v>145</v>
      </c>
    </row>
    <row r="7" spans="2:4" x14ac:dyDescent="0.3">
      <c r="D7" s="1" t="s">
        <v>146</v>
      </c>
    </row>
    <row r="8" spans="2:4" x14ac:dyDescent="0.3">
      <c r="D8" s="1" t="s">
        <v>147</v>
      </c>
    </row>
    <row r="10" spans="2:4" x14ac:dyDescent="0.3">
      <c r="B10" s="1" t="s">
        <v>102</v>
      </c>
    </row>
    <row r="13" spans="2:4" x14ac:dyDescent="0.3">
      <c r="D13" s="1" t="s">
        <v>148</v>
      </c>
    </row>
    <row r="14" spans="2:4" x14ac:dyDescent="0.3">
      <c r="D14" s="1" t="s">
        <v>140</v>
      </c>
    </row>
    <row r="17" spans="2:4" x14ac:dyDescent="0.3">
      <c r="B17" s="1" t="s">
        <v>103</v>
      </c>
    </row>
    <row r="19" spans="2:4" x14ac:dyDescent="0.3">
      <c r="D19" s="1" t="s">
        <v>149</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E4BDC-7BDB-3945-8239-9A4825F5C65C}">
  <dimension ref="B2:C8"/>
  <sheetViews>
    <sheetView workbookViewId="0">
      <selection activeCell="C4" sqref="C4"/>
    </sheetView>
  </sheetViews>
  <sheetFormatPr baseColWidth="10" defaultRowHeight="26" x14ac:dyDescent="0.3"/>
  <cols>
    <col min="1" max="16384" width="10.83203125" style="1"/>
  </cols>
  <sheetData>
    <row r="2" spans="2:3" x14ac:dyDescent="0.3">
      <c r="B2" s="1" t="s">
        <v>142</v>
      </c>
    </row>
    <row r="4" spans="2:3" x14ac:dyDescent="0.3">
      <c r="C4" s="1" t="s">
        <v>141</v>
      </c>
    </row>
    <row r="6" spans="2:3" x14ac:dyDescent="0.3">
      <c r="C6" s="1" t="s">
        <v>140</v>
      </c>
    </row>
    <row r="8" spans="2:3" x14ac:dyDescent="0.3">
      <c r="C8" s="1" t="s">
        <v>139</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2EFFD-334B-014D-92BD-0AEF2D8FBF2B}">
  <sheetPr>
    <tabColor theme="9"/>
  </sheetPr>
  <dimension ref="B3:C15"/>
  <sheetViews>
    <sheetView workbookViewId="0">
      <selection activeCell="F28" sqref="F28"/>
    </sheetView>
  </sheetViews>
  <sheetFormatPr baseColWidth="10" defaultRowHeight="26" x14ac:dyDescent="0.3"/>
  <cols>
    <col min="1" max="16384" width="10.83203125" style="1"/>
  </cols>
  <sheetData>
    <row r="3" spans="2:3" x14ac:dyDescent="0.3">
      <c r="B3" s="14" t="s">
        <v>138</v>
      </c>
    </row>
    <row r="4" spans="2:3" x14ac:dyDescent="0.3">
      <c r="B4" s="49"/>
    </row>
    <row r="5" spans="2:3" x14ac:dyDescent="0.3">
      <c r="C5" s="1" t="s">
        <v>137</v>
      </c>
    </row>
    <row r="6" spans="2:3" x14ac:dyDescent="0.3">
      <c r="C6" s="1" t="s">
        <v>136</v>
      </c>
    </row>
    <row r="7" spans="2:3" x14ac:dyDescent="0.3">
      <c r="C7" s="1" t="s">
        <v>135</v>
      </c>
    </row>
    <row r="8" spans="2:3" x14ac:dyDescent="0.3">
      <c r="C8" s="1" t="s">
        <v>134</v>
      </c>
    </row>
    <row r="9" spans="2:3" x14ac:dyDescent="0.3">
      <c r="C9" s="1" t="s">
        <v>133</v>
      </c>
    </row>
    <row r="12" spans="2:3" x14ac:dyDescent="0.3">
      <c r="B12" s="1" t="s">
        <v>132</v>
      </c>
    </row>
    <row r="13" spans="2:3" x14ac:dyDescent="0.3">
      <c r="C13" s="1" t="s">
        <v>131</v>
      </c>
    </row>
    <row r="14" spans="2:3" x14ac:dyDescent="0.3">
      <c r="C14" s="1" t="s">
        <v>130</v>
      </c>
    </row>
    <row r="15" spans="2:3" x14ac:dyDescent="0.3">
      <c r="C15" s="1" t="s">
        <v>129</v>
      </c>
    </row>
  </sheetData>
  <hyperlinks>
    <hyperlink ref="B3" r:id="rId1" xr:uid="{FE6E9DB6-B5A9-F645-9A40-0E27922E46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45096-3CC5-764A-9B44-5DD06AAB3CC8}">
  <sheetPr>
    <tabColor theme="9"/>
  </sheetPr>
  <dimension ref="B3:C6"/>
  <sheetViews>
    <sheetView workbookViewId="0">
      <selection activeCell="B3" sqref="B3"/>
    </sheetView>
  </sheetViews>
  <sheetFormatPr baseColWidth="10" defaultRowHeight="26" x14ac:dyDescent="0.3"/>
  <cols>
    <col min="1" max="16384" width="10.83203125" style="1"/>
  </cols>
  <sheetData>
    <row r="3" spans="2:3" x14ac:dyDescent="0.3">
      <c r="B3" s="14" t="s">
        <v>126</v>
      </c>
    </row>
    <row r="5" spans="2:3" x14ac:dyDescent="0.3">
      <c r="C5" s="1" t="s">
        <v>128</v>
      </c>
    </row>
    <row r="6" spans="2:3" x14ac:dyDescent="0.3">
      <c r="C6" s="1" t="s">
        <v>127</v>
      </c>
    </row>
  </sheetData>
  <hyperlinks>
    <hyperlink ref="B3" r:id="rId1" xr:uid="{17961A55-6FA1-D846-B5D8-C3E7982FA8B4}"/>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466EC-4B71-4A47-B3BA-CA536E5CA540}">
  <sheetPr>
    <tabColor theme="9"/>
  </sheetPr>
  <dimension ref="B3:X6"/>
  <sheetViews>
    <sheetView topLeftCell="V1" workbookViewId="0">
      <selection activeCell="W3" sqref="W3"/>
    </sheetView>
  </sheetViews>
  <sheetFormatPr baseColWidth="10" defaultRowHeight="26" x14ac:dyDescent="0.3"/>
  <cols>
    <col min="1" max="16384" width="10.83203125" style="1"/>
  </cols>
  <sheetData>
    <row r="3" spans="2:24" x14ac:dyDescent="0.3">
      <c r="B3" s="49"/>
      <c r="W3" s="14" t="s">
        <v>126</v>
      </c>
    </row>
    <row r="5" spans="2:24" x14ac:dyDescent="0.3">
      <c r="X5" s="1" t="s">
        <v>125</v>
      </c>
    </row>
    <row r="6" spans="2:24" x14ac:dyDescent="0.3">
      <c r="X6" s="1" t="s">
        <v>124</v>
      </c>
    </row>
  </sheetData>
  <hyperlinks>
    <hyperlink ref="W3" r:id="rId1" xr:uid="{11F11E62-B1B8-6C49-A8C8-7F0237F4697D}"/>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758F1-3C8C-0049-BFAB-462908AAAC08}">
  <sheetPr>
    <tabColor theme="9"/>
  </sheetPr>
  <dimension ref="B3"/>
  <sheetViews>
    <sheetView workbookViewId="0">
      <selection activeCell="B3" sqref="B3"/>
    </sheetView>
  </sheetViews>
  <sheetFormatPr baseColWidth="10" defaultRowHeight="26" x14ac:dyDescent="0.3"/>
  <cols>
    <col min="1" max="16384" width="10.83203125" style="1"/>
  </cols>
  <sheetData>
    <row r="3" spans="2:2" x14ac:dyDescent="0.3">
      <c r="B3" s="14" t="s">
        <v>123</v>
      </c>
    </row>
  </sheetData>
  <hyperlinks>
    <hyperlink ref="B3" r:id="rId1" xr:uid="{585E0C20-6FC0-8744-9A19-B23C9FFE0068}"/>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CA9C0-DA7C-1447-9A6D-3A446166F8B1}">
  <sheetPr codeName="Sheet8">
    <tabColor rgb="FF92D050"/>
  </sheetPr>
  <dimension ref="C5:C14"/>
  <sheetViews>
    <sheetView workbookViewId="0">
      <selection activeCell="H27" sqref="H27"/>
    </sheetView>
  </sheetViews>
  <sheetFormatPr baseColWidth="10" defaultRowHeight="26" x14ac:dyDescent="0.3"/>
  <cols>
    <col min="1" max="16384" width="10.83203125" style="1"/>
  </cols>
  <sheetData>
    <row r="5" spans="3:3" x14ac:dyDescent="0.3">
      <c r="C5" s="17"/>
    </row>
    <row r="6" spans="3:3" x14ac:dyDescent="0.3">
      <c r="C6" s="18"/>
    </row>
    <row r="14" spans="3:3" x14ac:dyDescent="0.3">
      <c r="C14" s="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88F1D-EE18-914B-B51E-A7020E9B83DD}">
  <sheetPr codeName="Sheet14">
    <tabColor rgb="FFFFFF00"/>
  </sheetPr>
  <dimension ref="A2:E14"/>
  <sheetViews>
    <sheetView workbookViewId="0">
      <selection activeCell="C6" sqref="C6"/>
    </sheetView>
  </sheetViews>
  <sheetFormatPr baseColWidth="10" defaultRowHeight="26" x14ac:dyDescent="0.3"/>
  <cols>
    <col min="1" max="2" width="10.83203125" style="1"/>
    <col min="3" max="3" width="27.33203125" style="1" bestFit="1" customWidth="1"/>
    <col min="4" max="16384" width="10.83203125" style="1"/>
  </cols>
  <sheetData>
    <row r="2" spans="1:5" x14ac:dyDescent="0.3">
      <c r="B2" s="1" t="s">
        <v>151</v>
      </c>
    </row>
    <row r="4" spans="1:5" x14ac:dyDescent="0.3">
      <c r="B4" s="47" t="s">
        <v>119</v>
      </c>
      <c r="C4" s="48" t="s">
        <v>117</v>
      </c>
      <c r="D4" s="47" t="s">
        <v>118</v>
      </c>
    </row>
    <row r="5" spans="1:5" x14ac:dyDescent="0.3">
      <c r="B5" s="1">
        <v>1</v>
      </c>
      <c r="C5" s="1" t="s">
        <v>120</v>
      </c>
      <c r="D5" s="1">
        <v>1</v>
      </c>
    </row>
    <row r="6" spans="1:5" x14ac:dyDescent="0.3">
      <c r="A6" s="12"/>
      <c r="B6" s="1">
        <v>2</v>
      </c>
      <c r="C6" s="1" t="s">
        <v>109</v>
      </c>
      <c r="D6" s="1">
        <v>1</v>
      </c>
    </row>
    <row r="7" spans="1:5" x14ac:dyDescent="0.3">
      <c r="B7" s="1">
        <v>3</v>
      </c>
      <c r="C7" s="1" t="s">
        <v>152</v>
      </c>
      <c r="D7" s="1">
        <v>1</v>
      </c>
    </row>
    <row r="8" spans="1:5" x14ac:dyDescent="0.3">
      <c r="B8" s="1">
        <v>4</v>
      </c>
      <c r="C8" s="1" t="s">
        <v>111</v>
      </c>
      <c r="D8" s="1">
        <v>1</v>
      </c>
    </row>
    <row r="9" spans="1:5" x14ac:dyDescent="0.3">
      <c r="B9" s="1">
        <v>5</v>
      </c>
      <c r="C9" s="1" t="s">
        <v>112</v>
      </c>
      <c r="D9" s="1">
        <v>1</v>
      </c>
    </row>
    <row r="10" spans="1:5" x14ac:dyDescent="0.3">
      <c r="B10" s="1">
        <v>6</v>
      </c>
      <c r="C10" s="1" t="s">
        <v>113</v>
      </c>
      <c r="D10" s="1">
        <v>1</v>
      </c>
      <c r="E10" s="1" t="s">
        <v>121</v>
      </c>
    </row>
    <row r="11" spans="1:5" x14ac:dyDescent="0.3">
      <c r="B11" s="1">
        <v>7</v>
      </c>
      <c r="C11" s="1" t="s">
        <v>110</v>
      </c>
      <c r="D11" s="1">
        <v>1</v>
      </c>
    </row>
    <row r="12" spans="1:5" x14ac:dyDescent="0.3">
      <c r="B12" s="1">
        <v>8</v>
      </c>
      <c r="C12" s="1" t="s">
        <v>114</v>
      </c>
      <c r="D12" s="1">
        <v>1</v>
      </c>
    </row>
    <row r="13" spans="1:5" x14ac:dyDescent="0.3">
      <c r="B13" s="1">
        <v>9</v>
      </c>
      <c r="C13" s="1" t="s">
        <v>115</v>
      </c>
      <c r="D13" s="1">
        <v>1</v>
      </c>
    </row>
    <row r="14" spans="1:5" x14ac:dyDescent="0.3">
      <c r="B14" s="1">
        <v>10</v>
      </c>
      <c r="C14" s="1" t="s">
        <v>116</v>
      </c>
      <c r="D14" s="1">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80BA7-0CFD-FB4D-8433-AC7D203E0EE3}">
  <sheetPr codeName="Sheet17" filterMode="1">
    <tabColor rgb="FFFFFF00"/>
  </sheetPr>
  <dimension ref="B2:E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5" x14ac:dyDescent="0.3">
      <c r="B2" s="9" t="s">
        <v>10</v>
      </c>
      <c r="C2" s="9" t="s">
        <v>11</v>
      </c>
      <c r="D2" s="9" t="s">
        <v>12</v>
      </c>
      <c r="E2" s="9" t="s">
        <v>13</v>
      </c>
    </row>
    <row r="3" spans="2:5" hidden="1" x14ac:dyDescent="0.3">
      <c r="B3" s="10">
        <v>43982</v>
      </c>
      <c r="C3" s="9">
        <v>13.3</v>
      </c>
      <c r="D3" s="9">
        <v>0.12</v>
      </c>
      <c r="E3" s="9">
        <v>13.42</v>
      </c>
    </row>
    <row r="4" spans="2:5" hidden="1" x14ac:dyDescent="0.3">
      <c r="B4" s="10">
        <v>43951</v>
      </c>
      <c r="C4" s="9">
        <v>14.7</v>
      </c>
      <c r="D4" s="9">
        <v>0.33</v>
      </c>
      <c r="E4" s="9">
        <v>15.03</v>
      </c>
    </row>
    <row r="5" spans="2:5" hidden="1" x14ac:dyDescent="0.3">
      <c r="B5" s="10">
        <v>43921</v>
      </c>
      <c r="C5" s="9">
        <v>4.4000000000000004</v>
      </c>
      <c r="D5" s="9">
        <v>1.54</v>
      </c>
      <c r="E5" s="9">
        <v>5.94</v>
      </c>
    </row>
    <row r="6" spans="2:5" hidden="1" x14ac:dyDescent="0.3">
      <c r="B6" s="10">
        <v>43890</v>
      </c>
      <c r="C6" s="9">
        <v>3.5</v>
      </c>
      <c r="D6" s="9">
        <v>2.33</v>
      </c>
      <c r="E6" s="9">
        <v>5.83</v>
      </c>
    </row>
    <row r="7" spans="2:5" hidden="1" x14ac:dyDescent="0.3">
      <c r="B7" s="10">
        <v>43861</v>
      </c>
      <c r="C7" s="9">
        <v>3.6</v>
      </c>
      <c r="D7" s="9">
        <v>2.4900000000000002</v>
      </c>
      <c r="E7" s="9">
        <v>6.09</v>
      </c>
    </row>
    <row r="8" spans="2:5" hidden="1" x14ac:dyDescent="0.3">
      <c r="B8" s="10">
        <v>43830</v>
      </c>
      <c r="C8" s="9">
        <v>3.5</v>
      </c>
      <c r="D8" s="9">
        <v>2.29</v>
      </c>
      <c r="E8" s="9">
        <v>5.79</v>
      </c>
    </row>
    <row r="9" spans="2:5" hidden="1" x14ac:dyDescent="0.3">
      <c r="B9" s="10">
        <v>43799</v>
      </c>
      <c r="C9" s="9">
        <v>3.5</v>
      </c>
      <c r="D9" s="9">
        <v>2.0499999999999998</v>
      </c>
      <c r="E9" s="9">
        <v>5.55</v>
      </c>
    </row>
    <row r="10" spans="2:5" hidden="1" x14ac:dyDescent="0.3">
      <c r="B10" s="10">
        <v>43769</v>
      </c>
      <c r="C10" s="9">
        <v>3.6</v>
      </c>
      <c r="D10" s="9">
        <v>1.76</v>
      </c>
      <c r="E10" s="9">
        <v>5.36</v>
      </c>
    </row>
    <row r="11" spans="2:5" hidden="1" x14ac:dyDescent="0.3">
      <c r="B11" s="10">
        <v>43738</v>
      </c>
      <c r="C11" s="9">
        <v>3.5</v>
      </c>
      <c r="D11" s="9">
        <v>1.71</v>
      </c>
      <c r="E11" s="9">
        <v>5.21</v>
      </c>
    </row>
    <row r="12" spans="2:5" hidden="1" x14ac:dyDescent="0.3">
      <c r="B12" s="10">
        <v>43708</v>
      </c>
      <c r="C12" s="9">
        <v>3.7</v>
      </c>
      <c r="D12" s="9">
        <v>1.75</v>
      </c>
      <c r="E12" s="9">
        <v>5.45</v>
      </c>
    </row>
    <row r="13" spans="2:5" hidden="1" x14ac:dyDescent="0.3">
      <c r="B13" s="10">
        <v>43616</v>
      </c>
      <c r="C13" s="9">
        <v>3.6</v>
      </c>
      <c r="D13" s="9">
        <v>1.79</v>
      </c>
      <c r="E13" s="9">
        <v>5.39</v>
      </c>
    </row>
    <row r="14" spans="2:5" hidden="1" x14ac:dyDescent="0.3">
      <c r="B14" s="10">
        <v>43585</v>
      </c>
      <c r="C14" s="9">
        <v>3.6</v>
      </c>
      <c r="D14" s="9">
        <v>2</v>
      </c>
      <c r="E14" s="9">
        <v>5.6</v>
      </c>
    </row>
    <row r="15" spans="2:5" hidden="1" x14ac:dyDescent="0.3">
      <c r="B15" s="10">
        <v>43555</v>
      </c>
      <c r="C15" s="9">
        <v>3.8</v>
      </c>
      <c r="D15" s="9">
        <v>1.86</v>
      </c>
      <c r="E15" s="9">
        <v>5.66</v>
      </c>
    </row>
    <row r="16" spans="2:5" hidden="1" x14ac:dyDescent="0.3">
      <c r="B16" s="10">
        <v>43524</v>
      </c>
      <c r="C16" s="9">
        <v>3.8</v>
      </c>
      <c r="D16" s="9">
        <v>1.52</v>
      </c>
      <c r="E16" s="9">
        <v>5.32</v>
      </c>
    </row>
    <row r="17" spans="2:5" hidden="1" x14ac:dyDescent="0.3">
      <c r="B17" s="10">
        <v>43496</v>
      </c>
      <c r="C17" s="9">
        <v>4</v>
      </c>
      <c r="D17" s="9">
        <v>1.55</v>
      </c>
      <c r="E17" s="9">
        <v>5.55</v>
      </c>
    </row>
    <row r="18" spans="2:5" hidden="1" x14ac:dyDescent="0.3">
      <c r="B18" s="10">
        <v>43465</v>
      </c>
      <c r="C18" s="9">
        <v>3.9</v>
      </c>
      <c r="D18" s="9">
        <v>1.91</v>
      </c>
      <c r="E18" s="9">
        <v>5.81</v>
      </c>
    </row>
    <row r="19" spans="2:5" hidden="1" x14ac:dyDescent="0.3">
      <c r="B19" s="10">
        <v>43434</v>
      </c>
      <c r="C19" s="9">
        <v>3.7</v>
      </c>
      <c r="D19" s="9">
        <v>2.1800000000000002</v>
      </c>
      <c r="E19" s="9">
        <v>5.88</v>
      </c>
    </row>
    <row r="20" spans="2:5" hidden="1" x14ac:dyDescent="0.3">
      <c r="B20" s="10">
        <v>43404</v>
      </c>
      <c r="C20" s="9">
        <v>3.7</v>
      </c>
      <c r="D20" s="9">
        <v>2.52</v>
      </c>
      <c r="E20" s="9">
        <v>6.22</v>
      </c>
    </row>
    <row r="21" spans="2:5" hidden="1" x14ac:dyDescent="0.3">
      <c r="B21" s="10">
        <v>43373</v>
      </c>
      <c r="C21" s="9">
        <v>3.7</v>
      </c>
      <c r="D21" s="9">
        <v>2.2799999999999998</v>
      </c>
      <c r="E21" s="9">
        <v>5.98</v>
      </c>
    </row>
    <row r="22" spans="2:5" hidden="1" x14ac:dyDescent="0.3">
      <c r="B22" s="10">
        <v>43343</v>
      </c>
      <c r="C22" s="9">
        <v>3.9</v>
      </c>
      <c r="D22" s="9">
        <v>2.7</v>
      </c>
      <c r="E22" s="9">
        <v>6.6</v>
      </c>
    </row>
    <row r="23" spans="2:5" hidden="1" x14ac:dyDescent="0.3">
      <c r="B23" s="10">
        <v>43312</v>
      </c>
      <c r="C23" s="9">
        <v>3.9</v>
      </c>
      <c r="D23" s="9">
        <v>2.95</v>
      </c>
      <c r="E23" s="9">
        <v>6.85</v>
      </c>
    </row>
    <row r="24" spans="2:5" hidden="1" x14ac:dyDescent="0.3">
      <c r="B24" s="10">
        <v>43281</v>
      </c>
      <c r="C24" s="9">
        <v>4</v>
      </c>
      <c r="D24" s="9">
        <v>2.87</v>
      </c>
      <c r="E24" s="9">
        <v>6.87</v>
      </c>
    </row>
    <row r="25" spans="2:5" hidden="1" x14ac:dyDescent="0.3">
      <c r="B25" s="10">
        <v>43251</v>
      </c>
      <c r="C25" s="9">
        <v>3.8</v>
      </c>
      <c r="D25" s="9">
        <v>2.8</v>
      </c>
      <c r="E25" s="9">
        <v>6.6</v>
      </c>
    </row>
    <row r="26" spans="2:5" hidden="1" x14ac:dyDescent="0.3">
      <c r="B26" s="10">
        <v>43220</v>
      </c>
      <c r="C26" s="9">
        <v>3.9</v>
      </c>
      <c r="D26" s="9">
        <v>2.46</v>
      </c>
      <c r="E26" s="9">
        <v>6.36</v>
      </c>
    </row>
    <row r="27" spans="2:5" hidden="1" x14ac:dyDescent="0.3">
      <c r="B27" s="10">
        <v>43190</v>
      </c>
      <c r="C27" s="9">
        <v>4.0999999999999996</v>
      </c>
      <c r="D27" s="9">
        <v>2.36</v>
      </c>
      <c r="E27" s="9">
        <v>6.46</v>
      </c>
    </row>
    <row r="28" spans="2:5" x14ac:dyDescent="0.3">
      <c r="B28" s="10">
        <v>43159</v>
      </c>
      <c r="C28" s="9">
        <v>4.0999999999999996</v>
      </c>
      <c r="D28" s="9">
        <v>2.21</v>
      </c>
      <c r="E28" s="9">
        <v>6.31</v>
      </c>
    </row>
    <row r="29" spans="2:5" x14ac:dyDescent="0.3">
      <c r="B29" s="10">
        <v>43131</v>
      </c>
      <c r="C29" s="9">
        <v>4.0999999999999996</v>
      </c>
      <c r="D29" s="9">
        <v>2.0699999999999998</v>
      </c>
      <c r="E29" s="9">
        <v>6.17</v>
      </c>
    </row>
    <row r="30" spans="2:5" x14ac:dyDescent="0.3">
      <c r="B30" s="10">
        <v>43100</v>
      </c>
      <c r="C30" s="9">
        <v>4.0999999999999996</v>
      </c>
      <c r="D30" s="9">
        <v>2.11</v>
      </c>
      <c r="E30" s="9">
        <v>6.21</v>
      </c>
    </row>
    <row r="31" spans="2:5" x14ac:dyDescent="0.3">
      <c r="B31" s="10">
        <v>43069</v>
      </c>
      <c r="C31" s="9">
        <v>4.0999999999999996</v>
      </c>
      <c r="D31" s="9">
        <v>2.2000000000000002</v>
      </c>
      <c r="E31" s="9">
        <v>6.3</v>
      </c>
    </row>
    <row r="32" spans="2:5" x14ac:dyDescent="0.3">
      <c r="B32" s="10">
        <v>43039</v>
      </c>
      <c r="C32" s="9">
        <v>4.0999999999999996</v>
      </c>
      <c r="D32" s="9">
        <v>2.04</v>
      </c>
      <c r="E32" s="9">
        <v>6.14</v>
      </c>
    </row>
    <row r="33" spans="2:5" x14ac:dyDescent="0.3">
      <c r="B33" s="10">
        <v>43008</v>
      </c>
      <c r="C33" s="9">
        <v>4.2</v>
      </c>
      <c r="D33" s="9">
        <v>2.23</v>
      </c>
      <c r="E33" s="9">
        <v>6.43</v>
      </c>
    </row>
    <row r="34" spans="2:5" x14ac:dyDescent="0.3">
      <c r="B34" s="10">
        <v>42978</v>
      </c>
      <c r="C34" s="9">
        <v>4.4000000000000004</v>
      </c>
      <c r="D34" s="9">
        <v>1.94</v>
      </c>
      <c r="E34" s="9">
        <v>6.34</v>
      </c>
    </row>
    <row r="35" spans="2:5" x14ac:dyDescent="0.3">
      <c r="B35" s="10">
        <v>42947</v>
      </c>
      <c r="C35" s="9">
        <v>4.3</v>
      </c>
      <c r="D35" s="9">
        <v>1.73</v>
      </c>
      <c r="E35" s="9">
        <v>6.03</v>
      </c>
    </row>
    <row r="36" spans="2:5" x14ac:dyDescent="0.3">
      <c r="B36" s="10">
        <v>42916</v>
      </c>
      <c r="C36" s="9">
        <v>4.4000000000000004</v>
      </c>
      <c r="D36" s="9">
        <v>1.63</v>
      </c>
      <c r="E36" s="9">
        <v>6.03</v>
      </c>
    </row>
    <row r="37" spans="2:5" x14ac:dyDescent="0.3">
      <c r="B37" s="10">
        <v>42886</v>
      </c>
      <c r="C37" s="9">
        <v>4.3</v>
      </c>
      <c r="D37" s="9">
        <v>1.87</v>
      </c>
      <c r="E37" s="9">
        <v>6.17</v>
      </c>
    </row>
    <row r="38" spans="2:5" x14ac:dyDescent="0.3">
      <c r="B38" s="10">
        <v>42855</v>
      </c>
      <c r="C38" s="9">
        <v>4.4000000000000004</v>
      </c>
      <c r="D38" s="9">
        <v>2.2000000000000002</v>
      </c>
      <c r="E38" s="9">
        <v>6.6</v>
      </c>
    </row>
    <row r="39" spans="2:5" x14ac:dyDescent="0.3">
      <c r="B39" s="10">
        <v>42825</v>
      </c>
      <c r="C39" s="9">
        <v>4.5</v>
      </c>
      <c r="D39" s="9">
        <v>2.38</v>
      </c>
      <c r="E39" s="9">
        <v>6.88</v>
      </c>
    </row>
    <row r="40" spans="2:5" x14ac:dyDescent="0.3">
      <c r="B40" s="10">
        <v>42794</v>
      </c>
      <c r="C40" s="9">
        <v>4.7</v>
      </c>
      <c r="D40" s="9">
        <v>2.74</v>
      </c>
      <c r="E40" s="9">
        <v>7.44</v>
      </c>
    </row>
    <row r="41" spans="2:5" x14ac:dyDescent="0.3">
      <c r="B41" s="10">
        <v>42766</v>
      </c>
      <c r="C41" s="9">
        <v>4.8</v>
      </c>
      <c r="D41" s="9">
        <v>2.5</v>
      </c>
      <c r="E41" s="9">
        <v>7.3</v>
      </c>
    </row>
    <row r="42" spans="2:5" x14ac:dyDescent="0.3">
      <c r="B42" s="10">
        <v>42735</v>
      </c>
      <c r="C42" s="9">
        <v>4.7</v>
      </c>
      <c r="D42" s="9">
        <v>2.0699999999999998</v>
      </c>
      <c r="E42" s="9">
        <v>6.77</v>
      </c>
    </row>
    <row r="43" spans="2:5" x14ac:dyDescent="0.3">
      <c r="B43" s="10">
        <v>42704</v>
      </c>
      <c r="C43" s="9">
        <v>4.5999999999999996</v>
      </c>
      <c r="D43" s="9">
        <v>1.69</v>
      </c>
      <c r="E43" s="9">
        <v>6.29</v>
      </c>
    </row>
    <row r="44" spans="2:5" x14ac:dyDescent="0.3">
      <c r="B44" s="10">
        <v>42674</v>
      </c>
      <c r="C44" s="9">
        <v>4.9000000000000004</v>
      </c>
      <c r="D44" s="9">
        <v>1.64</v>
      </c>
      <c r="E44" s="9">
        <v>6.54</v>
      </c>
    </row>
    <row r="45" spans="2:5" x14ac:dyDescent="0.3">
      <c r="B45" s="10">
        <v>42643</v>
      </c>
      <c r="C45" s="9">
        <v>5</v>
      </c>
      <c r="D45" s="9">
        <v>1.46</v>
      </c>
      <c r="E45" s="9">
        <v>6.46</v>
      </c>
    </row>
    <row r="46" spans="2:5" x14ac:dyDescent="0.3">
      <c r="B46" s="10">
        <v>42613</v>
      </c>
      <c r="C46" s="9">
        <v>4.9000000000000004</v>
      </c>
      <c r="D46" s="9">
        <v>1.06</v>
      </c>
      <c r="E46" s="9">
        <v>5.96</v>
      </c>
    </row>
    <row r="47" spans="2:5" x14ac:dyDescent="0.3">
      <c r="B47" s="10">
        <v>42582</v>
      </c>
      <c r="C47" s="9">
        <v>4.9000000000000004</v>
      </c>
      <c r="D47" s="9">
        <v>0.84</v>
      </c>
      <c r="E47" s="9">
        <v>5.74</v>
      </c>
    </row>
    <row r="48" spans="2:5" x14ac:dyDescent="0.3">
      <c r="B48" s="10">
        <v>42551</v>
      </c>
      <c r="C48" s="9">
        <v>4.9000000000000004</v>
      </c>
      <c r="D48" s="9">
        <v>1.01</v>
      </c>
      <c r="E48" s="9">
        <v>5.91</v>
      </c>
    </row>
    <row r="49" spans="2:5" x14ac:dyDescent="0.3">
      <c r="B49" s="10">
        <v>42521</v>
      </c>
      <c r="C49" s="9">
        <v>4.7</v>
      </c>
      <c r="D49" s="9">
        <v>1.02</v>
      </c>
      <c r="E49" s="9">
        <v>5.72</v>
      </c>
    </row>
    <row r="50" spans="2:5" x14ac:dyDescent="0.3">
      <c r="B50" s="10">
        <v>42490</v>
      </c>
      <c r="C50" s="9">
        <v>5</v>
      </c>
      <c r="D50" s="9">
        <v>1.1299999999999999</v>
      </c>
      <c r="E50" s="9">
        <v>6.13</v>
      </c>
    </row>
    <row r="51" spans="2:5" x14ac:dyDescent="0.3">
      <c r="B51" s="10">
        <v>42460</v>
      </c>
      <c r="C51" s="9">
        <v>5</v>
      </c>
      <c r="D51" s="9">
        <v>0.85</v>
      </c>
      <c r="E51" s="9">
        <v>5.85</v>
      </c>
    </row>
    <row r="52" spans="2:5" x14ac:dyDescent="0.3">
      <c r="B52" s="10">
        <v>42429</v>
      </c>
      <c r="C52" s="9">
        <v>4.9000000000000004</v>
      </c>
      <c r="D52" s="9">
        <v>1.02</v>
      </c>
      <c r="E52" s="9">
        <v>5.92</v>
      </c>
    </row>
    <row r="53" spans="2:5" x14ac:dyDescent="0.3">
      <c r="B53" s="10">
        <v>42400</v>
      </c>
      <c r="C53" s="9">
        <v>4.9000000000000004</v>
      </c>
      <c r="D53" s="9">
        <v>1.37</v>
      </c>
      <c r="E53" s="9">
        <v>6.27</v>
      </c>
    </row>
    <row r="54" spans="2:5" x14ac:dyDescent="0.3">
      <c r="B54" s="10">
        <v>42369</v>
      </c>
      <c r="C54" s="9">
        <v>5</v>
      </c>
      <c r="D54" s="9">
        <v>0.73</v>
      </c>
      <c r="E54" s="9">
        <v>5.73</v>
      </c>
    </row>
    <row r="55" spans="2:5" x14ac:dyDescent="0.3">
      <c r="B55" s="10">
        <v>42338</v>
      </c>
      <c r="C55" s="9">
        <v>5</v>
      </c>
      <c r="D55" s="9">
        <v>0.5</v>
      </c>
      <c r="E55" s="9">
        <v>5.5</v>
      </c>
    </row>
    <row r="56" spans="2:5" x14ac:dyDescent="0.3">
      <c r="B56" s="10">
        <v>42308</v>
      </c>
      <c r="C56" s="9">
        <v>5</v>
      </c>
      <c r="D56" s="9">
        <v>0.17</v>
      </c>
      <c r="E56" s="9">
        <v>5.17</v>
      </c>
    </row>
    <row r="57" spans="2:5" x14ac:dyDescent="0.3">
      <c r="B57" s="10">
        <v>42277</v>
      </c>
      <c r="C57" s="9">
        <v>5.0999999999999996</v>
      </c>
      <c r="D57" s="9">
        <v>-0.04</v>
      </c>
      <c r="E57" s="9">
        <v>5.0599999999999996</v>
      </c>
    </row>
    <row r="58" spans="2:5" x14ac:dyDescent="0.3">
      <c r="B58" s="10">
        <v>42247</v>
      </c>
      <c r="C58" s="9">
        <v>5.0999999999999996</v>
      </c>
      <c r="D58" s="9">
        <v>0.2</v>
      </c>
      <c r="E58" s="9">
        <v>5.3</v>
      </c>
    </row>
    <row r="59" spans="2:5" x14ac:dyDescent="0.3">
      <c r="B59" s="10">
        <v>42216</v>
      </c>
      <c r="C59" s="9">
        <v>5.3</v>
      </c>
      <c r="D59" s="9">
        <v>0.17</v>
      </c>
      <c r="E59" s="9">
        <v>5.47</v>
      </c>
    </row>
    <row r="60" spans="2:5" x14ac:dyDescent="0.3">
      <c r="B60" s="10">
        <v>42185</v>
      </c>
      <c r="C60" s="9">
        <v>5.3</v>
      </c>
      <c r="D60" s="9">
        <v>0.12</v>
      </c>
      <c r="E60" s="9">
        <v>5.42</v>
      </c>
    </row>
    <row r="61" spans="2:5" x14ac:dyDescent="0.3">
      <c r="B61" s="10">
        <v>42155</v>
      </c>
      <c r="C61" s="9">
        <v>5.5</v>
      </c>
      <c r="D61" s="9">
        <v>-0.04</v>
      </c>
      <c r="E61" s="9">
        <v>5.46</v>
      </c>
    </row>
    <row r="62" spans="2:5" x14ac:dyDescent="0.3">
      <c r="B62" s="10">
        <v>42124</v>
      </c>
      <c r="C62" s="9">
        <v>5.4</v>
      </c>
      <c r="D62" s="9">
        <v>-0.2</v>
      </c>
      <c r="E62" s="9">
        <v>5.2</v>
      </c>
    </row>
    <row r="63" spans="2:5" x14ac:dyDescent="0.3">
      <c r="B63" s="10">
        <v>42094</v>
      </c>
      <c r="C63" s="9">
        <v>5.5</v>
      </c>
      <c r="D63" s="9">
        <v>-7.0000000000000007E-2</v>
      </c>
      <c r="E63" s="9">
        <v>5.43</v>
      </c>
    </row>
    <row r="64" spans="2:5" x14ac:dyDescent="0.3">
      <c r="B64" s="10">
        <v>42063</v>
      </c>
      <c r="C64" s="9">
        <v>5.5</v>
      </c>
      <c r="D64" s="9">
        <v>-0.03</v>
      </c>
      <c r="E64" s="9">
        <v>5.47</v>
      </c>
    </row>
    <row r="65" spans="2:5" x14ac:dyDescent="0.3">
      <c r="B65" s="10">
        <v>42035</v>
      </c>
      <c r="C65" s="9">
        <v>5.7</v>
      </c>
      <c r="D65" s="9">
        <v>-0.09</v>
      </c>
      <c r="E65" s="9">
        <v>5.61</v>
      </c>
    </row>
    <row r="66" spans="2:5" x14ac:dyDescent="0.3">
      <c r="B66" s="10">
        <v>42004</v>
      </c>
      <c r="C66" s="9">
        <v>5.6</v>
      </c>
      <c r="D66" s="9">
        <v>0.76</v>
      </c>
      <c r="E66" s="9">
        <v>6.36</v>
      </c>
    </row>
    <row r="67" spans="2:5" x14ac:dyDescent="0.3">
      <c r="B67" s="10">
        <v>41973</v>
      </c>
      <c r="C67" s="9">
        <v>5.8</v>
      </c>
      <c r="D67" s="9">
        <v>1.32</v>
      </c>
      <c r="E67" s="9">
        <v>7.12</v>
      </c>
    </row>
    <row r="68" spans="2:5" x14ac:dyDescent="0.3">
      <c r="B68" s="10">
        <v>41943</v>
      </c>
      <c r="C68" s="9">
        <v>5.8</v>
      </c>
      <c r="D68" s="9">
        <v>1.66</v>
      </c>
      <c r="E68" s="9">
        <v>7.46</v>
      </c>
    </row>
    <row r="69" spans="2:5" x14ac:dyDescent="0.3">
      <c r="B69" s="10">
        <v>41912</v>
      </c>
      <c r="C69" s="9">
        <v>5.9</v>
      </c>
      <c r="D69" s="9">
        <v>1.66</v>
      </c>
      <c r="E69" s="9">
        <v>7.56</v>
      </c>
    </row>
    <row r="70" spans="2:5" x14ac:dyDescent="0.3">
      <c r="B70" s="10">
        <v>41882</v>
      </c>
      <c r="C70" s="9">
        <v>6.1</v>
      </c>
      <c r="D70" s="9">
        <v>1.7</v>
      </c>
      <c r="E70" s="9">
        <v>7.8</v>
      </c>
    </row>
    <row r="71" spans="2:5" x14ac:dyDescent="0.3">
      <c r="B71" s="10">
        <v>41851</v>
      </c>
      <c r="C71" s="9">
        <v>6.2</v>
      </c>
      <c r="D71" s="9">
        <v>1.99</v>
      </c>
      <c r="E71" s="9">
        <v>8.19</v>
      </c>
    </row>
    <row r="72" spans="2:5" x14ac:dyDescent="0.3">
      <c r="B72" s="10">
        <v>41820</v>
      </c>
      <c r="C72" s="9">
        <v>6.1</v>
      </c>
      <c r="D72" s="9">
        <v>2.0699999999999998</v>
      </c>
      <c r="E72" s="9">
        <v>8.17</v>
      </c>
    </row>
    <row r="73" spans="2:5" x14ac:dyDescent="0.3">
      <c r="B73" s="10">
        <v>41790</v>
      </c>
      <c r="C73" s="9">
        <v>6.3</v>
      </c>
      <c r="D73" s="9">
        <v>2.13</v>
      </c>
      <c r="E73" s="9">
        <v>8.43</v>
      </c>
    </row>
    <row r="74" spans="2:5" x14ac:dyDescent="0.3">
      <c r="B74" s="10">
        <v>41759</v>
      </c>
      <c r="C74" s="9">
        <v>6.3</v>
      </c>
      <c r="D74" s="9">
        <v>1.95</v>
      </c>
      <c r="E74" s="9">
        <v>8.25</v>
      </c>
    </row>
    <row r="75" spans="2:5" x14ac:dyDescent="0.3">
      <c r="B75" s="10">
        <v>41729</v>
      </c>
      <c r="C75" s="9">
        <v>6.7</v>
      </c>
      <c r="D75" s="9">
        <v>1.51</v>
      </c>
      <c r="E75" s="9">
        <v>8.2100000000000009</v>
      </c>
    </row>
    <row r="76" spans="2:5" x14ac:dyDescent="0.3">
      <c r="B76" s="10">
        <v>41698</v>
      </c>
      <c r="C76" s="9">
        <v>6.7</v>
      </c>
      <c r="D76" s="9">
        <v>1.1299999999999999</v>
      </c>
      <c r="E76" s="9">
        <v>7.83</v>
      </c>
    </row>
    <row r="77" spans="2:5" x14ac:dyDescent="0.3">
      <c r="B77" s="10">
        <v>41670</v>
      </c>
      <c r="C77" s="9">
        <v>6.6</v>
      </c>
      <c r="D77" s="9">
        <v>1.58</v>
      </c>
      <c r="E77" s="9">
        <v>8.18</v>
      </c>
    </row>
    <row r="78" spans="2:5" x14ac:dyDescent="0.3">
      <c r="B78" s="10">
        <v>41639</v>
      </c>
      <c r="C78" s="9">
        <v>6.7</v>
      </c>
      <c r="D78" s="9">
        <v>1.5</v>
      </c>
      <c r="E78" s="9">
        <v>8.1999999999999993</v>
      </c>
    </row>
    <row r="79" spans="2:5" x14ac:dyDescent="0.3">
      <c r="B79" s="10">
        <v>41608</v>
      </c>
      <c r="C79" s="9">
        <v>7</v>
      </c>
      <c r="D79" s="9">
        <v>1.24</v>
      </c>
      <c r="E79" s="9">
        <v>8.24</v>
      </c>
    </row>
    <row r="80" spans="2:5" x14ac:dyDescent="0.3">
      <c r="B80" s="10">
        <v>41578</v>
      </c>
      <c r="C80" s="9">
        <v>7.3</v>
      </c>
      <c r="D80" s="9">
        <v>0.96</v>
      </c>
      <c r="E80" s="9">
        <v>8.26</v>
      </c>
    </row>
    <row r="81" spans="2:5" x14ac:dyDescent="0.3">
      <c r="B81" s="10">
        <v>41547</v>
      </c>
      <c r="C81" s="9">
        <v>7.2</v>
      </c>
      <c r="D81" s="9">
        <v>1.18</v>
      </c>
      <c r="E81" s="9">
        <v>8.3800000000000008</v>
      </c>
    </row>
    <row r="82" spans="2:5" x14ac:dyDescent="0.3">
      <c r="B82" s="10">
        <v>41517</v>
      </c>
      <c r="C82" s="9">
        <v>7.3</v>
      </c>
      <c r="D82" s="9">
        <v>1.52</v>
      </c>
      <c r="E82" s="9">
        <v>8.82</v>
      </c>
    </row>
    <row r="83" spans="2:5" x14ac:dyDescent="0.3">
      <c r="B83" s="10">
        <v>41486</v>
      </c>
      <c r="C83" s="9">
        <v>7.4</v>
      </c>
      <c r="D83" s="9">
        <v>1.96</v>
      </c>
      <c r="E83" s="9">
        <v>9.36</v>
      </c>
    </row>
    <row r="84" spans="2:5" x14ac:dyDescent="0.3">
      <c r="B84" s="10">
        <v>41455</v>
      </c>
      <c r="C84" s="9">
        <v>7.6</v>
      </c>
      <c r="D84" s="9">
        <v>1.75</v>
      </c>
      <c r="E84" s="9">
        <v>9.35</v>
      </c>
    </row>
    <row r="85" spans="2:5" x14ac:dyDescent="0.3">
      <c r="B85" s="10">
        <v>41425</v>
      </c>
      <c r="C85" s="9">
        <v>7.6</v>
      </c>
      <c r="D85" s="9">
        <v>1.36</v>
      </c>
      <c r="E85" s="9">
        <v>8.9600000000000009</v>
      </c>
    </row>
    <row r="86" spans="2:5" x14ac:dyDescent="0.3">
      <c r="B86" s="10">
        <v>41394</v>
      </c>
      <c r="C86" s="9">
        <v>7.5</v>
      </c>
      <c r="D86" s="9">
        <v>1.06</v>
      </c>
      <c r="E86" s="9">
        <v>8.56</v>
      </c>
    </row>
    <row r="87" spans="2:5" x14ac:dyDescent="0.3">
      <c r="B87" s="10">
        <v>41364</v>
      </c>
      <c r="C87" s="9">
        <v>7.6</v>
      </c>
      <c r="D87" s="9">
        <v>1.47</v>
      </c>
      <c r="E87" s="9">
        <v>9.07</v>
      </c>
    </row>
    <row r="88" spans="2:5" x14ac:dyDescent="0.3">
      <c r="B88" s="10">
        <v>41333</v>
      </c>
      <c r="C88" s="9">
        <v>7.7</v>
      </c>
      <c r="D88" s="9">
        <v>1.98</v>
      </c>
      <c r="E88" s="9">
        <v>9.68</v>
      </c>
    </row>
    <row r="89" spans="2:5" x14ac:dyDescent="0.3">
      <c r="B89" s="10">
        <v>41305</v>
      </c>
      <c r="C89" s="9">
        <v>7.9</v>
      </c>
      <c r="D89" s="9">
        <v>1.59</v>
      </c>
      <c r="E89" s="9">
        <v>9.49</v>
      </c>
    </row>
    <row r="90" spans="2:5" x14ac:dyDescent="0.3">
      <c r="B90" s="10">
        <v>41274</v>
      </c>
      <c r="C90" s="9">
        <v>7.8</v>
      </c>
      <c r="D90" s="9">
        <v>1.74</v>
      </c>
      <c r="E90" s="9">
        <v>9.5399999999999991</v>
      </c>
    </row>
    <row r="91" spans="2:5" x14ac:dyDescent="0.3">
      <c r="B91" s="10">
        <v>41243</v>
      </c>
      <c r="C91" s="9">
        <v>7.7</v>
      </c>
      <c r="D91" s="9">
        <v>1.76</v>
      </c>
      <c r="E91" s="9">
        <v>9.4600000000000009</v>
      </c>
    </row>
    <row r="92" spans="2:5" x14ac:dyDescent="0.3">
      <c r="B92" s="10">
        <v>41213</v>
      </c>
      <c r="C92" s="9">
        <v>7.9</v>
      </c>
      <c r="D92" s="9">
        <v>2.16</v>
      </c>
      <c r="E92" s="9">
        <v>10.06</v>
      </c>
    </row>
    <row r="93" spans="2:5" x14ac:dyDescent="0.3">
      <c r="B93" s="10">
        <v>41182</v>
      </c>
      <c r="C93" s="9">
        <v>7.8</v>
      </c>
      <c r="D93" s="9">
        <v>1.99</v>
      </c>
      <c r="E93" s="9">
        <v>9.7899999999999991</v>
      </c>
    </row>
    <row r="94" spans="2:5" x14ac:dyDescent="0.3">
      <c r="B94" s="10">
        <v>41152</v>
      </c>
      <c r="C94" s="9">
        <v>8.1</v>
      </c>
      <c r="D94" s="9">
        <v>1.69</v>
      </c>
      <c r="E94" s="9">
        <v>9.7899999999999991</v>
      </c>
    </row>
    <row r="95" spans="2:5" x14ac:dyDescent="0.3">
      <c r="B95" s="10">
        <v>41121</v>
      </c>
      <c r="C95" s="9">
        <v>8.3000000000000007</v>
      </c>
      <c r="D95" s="9">
        <v>1.41</v>
      </c>
      <c r="E95" s="9">
        <v>9.7100000000000009</v>
      </c>
    </row>
    <row r="96" spans="2:5" x14ac:dyDescent="0.3">
      <c r="B96" s="10">
        <v>41090</v>
      </c>
      <c r="C96" s="9">
        <v>8.1999999999999993</v>
      </c>
      <c r="D96" s="9">
        <v>1.66</v>
      </c>
      <c r="E96" s="9">
        <v>9.86</v>
      </c>
    </row>
    <row r="97" spans="2:5" x14ac:dyDescent="0.3">
      <c r="B97" s="10">
        <v>41060</v>
      </c>
      <c r="C97" s="9">
        <v>8.1999999999999993</v>
      </c>
      <c r="D97" s="9">
        <v>1.7</v>
      </c>
      <c r="E97" s="9">
        <v>9.9</v>
      </c>
    </row>
    <row r="98" spans="2:5" x14ac:dyDescent="0.3">
      <c r="B98" s="10">
        <v>41029</v>
      </c>
      <c r="C98" s="9">
        <v>8.1</v>
      </c>
      <c r="D98" s="9">
        <v>2.2999999999999998</v>
      </c>
      <c r="E98" s="9">
        <v>10.4</v>
      </c>
    </row>
    <row r="99" spans="2:5" x14ac:dyDescent="0.3">
      <c r="B99" s="10">
        <v>40999</v>
      </c>
      <c r="C99" s="9">
        <v>8.1999999999999993</v>
      </c>
      <c r="D99" s="9">
        <v>2.65</v>
      </c>
      <c r="E99" s="9">
        <v>10.85</v>
      </c>
    </row>
    <row r="100" spans="2:5" x14ac:dyDescent="0.3">
      <c r="B100" s="10">
        <v>40968</v>
      </c>
      <c r="C100" s="9">
        <v>8.3000000000000007</v>
      </c>
      <c r="D100" s="9">
        <v>2.87</v>
      </c>
      <c r="E100" s="9">
        <v>11.17</v>
      </c>
    </row>
    <row r="101" spans="2:5" x14ac:dyDescent="0.3">
      <c r="B101" s="10">
        <v>40939</v>
      </c>
      <c r="C101" s="9">
        <v>8.3000000000000007</v>
      </c>
      <c r="D101" s="9">
        <v>2.93</v>
      </c>
      <c r="E101" s="9">
        <v>11.23</v>
      </c>
    </row>
    <row r="102" spans="2:5" x14ac:dyDescent="0.3">
      <c r="B102" s="10">
        <v>40908</v>
      </c>
      <c r="C102" s="9">
        <v>8.5</v>
      </c>
      <c r="D102" s="9">
        <v>2.96</v>
      </c>
      <c r="E102" s="9">
        <v>11.46</v>
      </c>
    </row>
    <row r="103" spans="2:5" x14ac:dyDescent="0.3">
      <c r="B103" s="10">
        <v>40877</v>
      </c>
      <c r="C103" s="9">
        <v>8.6999999999999993</v>
      </c>
      <c r="D103" s="9">
        <v>3.39</v>
      </c>
      <c r="E103" s="9">
        <v>12.09</v>
      </c>
    </row>
    <row r="104" spans="2:5" x14ac:dyDescent="0.3">
      <c r="B104" s="10">
        <v>40847</v>
      </c>
      <c r="C104" s="9">
        <v>8.9</v>
      </c>
      <c r="D104" s="9">
        <v>3.53</v>
      </c>
      <c r="E104" s="9">
        <v>12.43</v>
      </c>
    </row>
    <row r="105" spans="2:5" x14ac:dyDescent="0.3">
      <c r="B105" s="10">
        <v>40816</v>
      </c>
      <c r="C105" s="9">
        <v>9</v>
      </c>
      <c r="D105" s="9">
        <v>3.87</v>
      </c>
      <c r="E105" s="9">
        <v>12.87</v>
      </c>
    </row>
    <row r="106" spans="2:5" x14ac:dyDescent="0.3">
      <c r="B106" s="10">
        <v>40786</v>
      </c>
      <c r="C106" s="9">
        <v>9.1</v>
      </c>
      <c r="D106" s="9">
        <v>3.77</v>
      </c>
      <c r="E106" s="9">
        <v>12.87</v>
      </c>
    </row>
    <row r="107" spans="2:5" x14ac:dyDescent="0.3">
      <c r="B107" s="10">
        <v>40755</v>
      </c>
      <c r="C107" s="9">
        <v>9.1</v>
      </c>
      <c r="D107" s="9">
        <v>3.63</v>
      </c>
      <c r="E107" s="9">
        <v>12.73</v>
      </c>
    </row>
    <row r="108" spans="2:5" x14ac:dyDescent="0.3">
      <c r="B108" s="10">
        <v>40724</v>
      </c>
      <c r="C108" s="9">
        <v>9.1</v>
      </c>
      <c r="D108" s="9">
        <v>3.56</v>
      </c>
      <c r="E108" s="9">
        <v>12.66</v>
      </c>
    </row>
    <row r="109" spans="2:5" x14ac:dyDescent="0.3">
      <c r="B109" s="10">
        <v>40694</v>
      </c>
      <c r="C109" s="9">
        <v>9</v>
      </c>
      <c r="D109" s="9">
        <v>3.57</v>
      </c>
      <c r="E109" s="9">
        <v>12.57</v>
      </c>
    </row>
    <row r="110" spans="2:5" x14ac:dyDescent="0.3">
      <c r="B110" s="10">
        <v>40663</v>
      </c>
      <c r="C110" s="9">
        <v>9</v>
      </c>
      <c r="D110" s="9">
        <v>3.16</v>
      </c>
      <c r="E110" s="9">
        <v>12.16</v>
      </c>
    </row>
    <row r="111" spans="2:5" x14ac:dyDescent="0.3">
      <c r="B111" s="10">
        <v>40633</v>
      </c>
      <c r="C111" s="9">
        <v>8.9</v>
      </c>
      <c r="D111" s="9">
        <v>2.68</v>
      </c>
      <c r="E111" s="9">
        <v>11.58</v>
      </c>
    </row>
    <row r="112" spans="2:5" x14ac:dyDescent="0.3">
      <c r="B112" s="10">
        <v>40602</v>
      </c>
      <c r="C112" s="9">
        <v>9</v>
      </c>
      <c r="D112" s="9">
        <v>2.11</v>
      </c>
      <c r="E112" s="9">
        <v>11.11</v>
      </c>
    </row>
    <row r="113" spans="2:5" x14ac:dyDescent="0.3">
      <c r="B113" s="10">
        <v>40574</v>
      </c>
      <c r="C113" s="9">
        <v>9.1</v>
      </c>
      <c r="D113" s="9">
        <v>1.63</v>
      </c>
      <c r="E113" s="9">
        <v>10.73</v>
      </c>
    </row>
    <row r="114" spans="2:5" x14ac:dyDescent="0.3">
      <c r="B114" s="10">
        <v>40543</v>
      </c>
      <c r="C114" s="9">
        <v>9.4</v>
      </c>
      <c r="D114" s="9">
        <v>1.5</v>
      </c>
      <c r="E114" s="9">
        <v>10.9</v>
      </c>
    </row>
    <row r="115" spans="2:5" x14ac:dyDescent="0.3">
      <c r="B115" s="10">
        <v>40512</v>
      </c>
      <c r="C115" s="9">
        <v>9.8000000000000007</v>
      </c>
      <c r="D115" s="9">
        <v>1.1399999999999999</v>
      </c>
      <c r="E115" s="9">
        <v>10.94</v>
      </c>
    </row>
    <row r="116" spans="2:5" x14ac:dyDescent="0.3">
      <c r="B116" s="10">
        <v>40482</v>
      </c>
      <c r="C116" s="9">
        <v>9.6999999999999993</v>
      </c>
      <c r="D116" s="9">
        <v>1.17</v>
      </c>
      <c r="E116" s="9">
        <v>10.87</v>
      </c>
    </row>
    <row r="117" spans="2:5" x14ac:dyDescent="0.3">
      <c r="B117" s="10">
        <v>40451</v>
      </c>
      <c r="C117" s="9">
        <v>9.6</v>
      </c>
      <c r="D117" s="9">
        <v>1.1399999999999999</v>
      </c>
      <c r="E117" s="9">
        <v>10.74</v>
      </c>
    </row>
    <row r="118" spans="2:5" x14ac:dyDescent="0.3">
      <c r="B118" s="10">
        <v>40421</v>
      </c>
      <c r="C118" s="9">
        <v>9.6</v>
      </c>
      <c r="D118" s="9">
        <v>1.1499999999999999</v>
      </c>
      <c r="E118" s="9">
        <v>10.75</v>
      </c>
    </row>
    <row r="119" spans="2:5" x14ac:dyDescent="0.3">
      <c r="B119" s="10">
        <v>40390</v>
      </c>
      <c r="C119" s="9">
        <v>9.5</v>
      </c>
      <c r="D119" s="9">
        <v>1.24</v>
      </c>
      <c r="E119" s="9">
        <v>10.74</v>
      </c>
    </row>
    <row r="120" spans="2:5" x14ac:dyDescent="0.3">
      <c r="B120" s="10">
        <v>40359</v>
      </c>
      <c r="C120" s="9">
        <v>9.5</v>
      </c>
      <c r="D120" s="9">
        <v>1.05</v>
      </c>
      <c r="E120" s="9">
        <v>10.55</v>
      </c>
    </row>
    <row r="121" spans="2:5" x14ac:dyDescent="0.3">
      <c r="B121" s="10">
        <v>40329</v>
      </c>
      <c r="C121" s="9">
        <v>9.6</v>
      </c>
      <c r="D121" s="9">
        <v>2.02</v>
      </c>
      <c r="E121" s="9">
        <v>11.62</v>
      </c>
    </row>
    <row r="122" spans="2:5" x14ac:dyDescent="0.3">
      <c r="B122" s="10">
        <v>40298</v>
      </c>
      <c r="C122" s="9">
        <v>9.8000000000000007</v>
      </c>
      <c r="D122" s="9">
        <v>2.2400000000000002</v>
      </c>
      <c r="E122" s="9">
        <v>12.04</v>
      </c>
    </row>
    <row r="123" spans="2:5" x14ac:dyDescent="0.3">
      <c r="B123" s="10">
        <v>40268</v>
      </c>
      <c r="C123" s="9">
        <v>9.6999999999999993</v>
      </c>
      <c r="D123" s="9">
        <v>2.31</v>
      </c>
      <c r="E123" s="9">
        <v>12.01</v>
      </c>
    </row>
    <row r="124" spans="2:5" x14ac:dyDescent="0.3">
      <c r="B124" s="10">
        <v>40237</v>
      </c>
      <c r="C124" s="9">
        <v>9.6999999999999993</v>
      </c>
      <c r="D124" s="9">
        <v>2.14</v>
      </c>
      <c r="E124" s="9">
        <v>11.84</v>
      </c>
    </row>
    <row r="125" spans="2:5" x14ac:dyDescent="0.3">
      <c r="B125" s="10">
        <v>40209</v>
      </c>
      <c r="C125" s="9">
        <v>9.6999999999999993</v>
      </c>
      <c r="D125" s="9">
        <v>2.63</v>
      </c>
      <c r="E125" s="9">
        <v>12.33</v>
      </c>
    </row>
    <row r="126" spans="2:5" x14ac:dyDescent="0.3">
      <c r="B126" s="10">
        <v>40178</v>
      </c>
      <c r="C126" s="9">
        <v>9.9</v>
      </c>
      <c r="D126" s="9">
        <v>2.72</v>
      </c>
      <c r="E126" s="9">
        <v>12.62</v>
      </c>
    </row>
    <row r="127" spans="2:5" x14ac:dyDescent="0.3">
      <c r="B127" s="10">
        <v>40147</v>
      </c>
      <c r="C127" s="9">
        <v>9.9</v>
      </c>
      <c r="D127" s="9">
        <v>1.84</v>
      </c>
      <c r="E127" s="9">
        <v>11.74</v>
      </c>
    </row>
    <row r="128" spans="2:5" x14ac:dyDescent="0.3">
      <c r="B128" s="10">
        <v>40117</v>
      </c>
      <c r="C128" s="9">
        <v>10.1</v>
      </c>
      <c r="D128" s="9">
        <v>-0.18</v>
      </c>
      <c r="E128" s="9">
        <v>9.92</v>
      </c>
    </row>
    <row r="129" spans="2:5" x14ac:dyDescent="0.3">
      <c r="B129" s="10">
        <v>40086</v>
      </c>
      <c r="C129" s="9">
        <v>9.8000000000000007</v>
      </c>
      <c r="D129" s="9">
        <v>-1.29</v>
      </c>
      <c r="E129" s="9">
        <v>8.51</v>
      </c>
    </row>
    <row r="130" spans="2:5" x14ac:dyDescent="0.3">
      <c r="B130" s="10">
        <v>40056</v>
      </c>
      <c r="C130" s="9">
        <v>9.6999999999999993</v>
      </c>
      <c r="D130" s="9">
        <v>-1.48</v>
      </c>
      <c r="E130" s="9">
        <v>8.2200000000000006</v>
      </c>
    </row>
    <row r="131" spans="2:5" x14ac:dyDescent="0.3">
      <c r="B131" s="10">
        <v>40025</v>
      </c>
      <c r="C131" s="9">
        <v>9.5</v>
      </c>
      <c r="D131" s="9">
        <v>-2.1</v>
      </c>
      <c r="E131" s="9">
        <v>7.4</v>
      </c>
    </row>
    <row r="132" spans="2:5" x14ac:dyDescent="0.3">
      <c r="B132" s="10">
        <v>39994</v>
      </c>
      <c r="C132" s="9">
        <v>9.5</v>
      </c>
      <c r="D132" s="9">
        <v>-1.43</v>
      </c>
      <c r="E132" s="9">
        <v>8.07</v>
      </c>
    </row>
    <row r="133" spans="2:5" x14ac:dyDescent="0.3">
      <c r="B133" s="10">
        <v>39964</v>
      </c>
      <c r="C133" s="9">
        <v>9.4</v>
      </c>
      <c r="D133" s="9">
        <v>-1.28</v>
      </c>
      <c r="E133" s="9">
        <v>8.1199999999999992</v>
      </c>
    </row>
    <row r="134" spans="2:5" x14ac:dyDescent="0.3">
      <c r="B134" s="10">
        <v>39933</v>
      </c>
      <c r="C134" s="9">
        <v>8.9</v>
      </c>
      <c r="D134" s="9">
        <v>-0.74</v>
      </c>
      <c r="E134" s="9">
        <v>8.16</v>
      </c>
    </row>
    <row r="135" spans="2:5" x14ac:dyDescent="0.3">
      <c r="B135" s="10">
        <v>39903</v>
      </c>
      <c r="C135" s="9">
        <v>8.6</v>
      </c>
      <c r="D135" s="9">
        <v>-0.38</v>
      </c>
      <c r="E135" s="9">
        <v>8.2200000000000006</v>
      </c>
    </row>
    <row r="136" spans="2:5" x14ac:dyDescent="0.3">
      <c r="B136" s="10">
        <v>39872</v>
      </c>
      <c r="C136" s="9">
        <v>8.1999999999999993</v>
      </c>
      <c r="D136" s="9">
        <v>0.24</v>
      </c>
      <c r="E136" s="9">
        <v>8.44</v>
      </c>
    </row>
    <row r="137" spans="2:5" x14ac:dyDescent="0.3">
      <c r="B137" s="10">
        <v>39844</v>
      </c>
      <c r="C137" s="9">
        <v>7.8</v>
      </c>
      <c r="D137" s="9">
        <v>0.03</v>
      </c>
      <c r="E137" s="9">
        <v>7.83</v>
      </c>
    </row>
    <row r="138" spans="2:5" x14ac:dyDescent="0.3">
      <c r="B138" s="10">
        <v>39813</v>
      </c>
      <c r="C138" s="9">
        <v>7.3</v>
      </c>
      <c r="D138" s="9">
        <v>0.09</v>
      </c>
      <c r="E138" s="9">
        <v>7.39</v>
      </c>
    </row>
    <row r="139" spans="2:5" x14ac:dyDescent="0.3">
      <c r="B139" s="10">
        <v>39782</v>
      </c>
      <c r="C139" s="9">
        <v>6.8</v>
      </c>
      <c r="D139" s="9">
        <v>1.07</v>
      </c>
      <c r="E139" s="9">
        <v>7.87</v>
      </c>
    </row>
    <row r="140" spans="2:5" x14ac:dyDescent="0.3">
      <c r="B140" s="10">
        <v>39752</v>
      </c>
      <c r="C140" s="9">
        <v>6.5</v>
      </c>
      <c r="D140" s="9">
        <v>3.66</v>
      </c>
      <c r="E140" s="9">
        <v>10.16</v>
      </c>
    </row>
    <row r="141" spans="2:5" x14ac:dyDescent="0.3">
      <c r="B141" s="10">
        <v>39721</v>
      </c>
      <c r="C141" s="9">
        <v>6.1</v>
      </c>
      <c r="D141" s="9">
        <v>4.9400000000000004</v>
      </c>
      <c r="E141" s="9">
        <v>11.04</v>
      </c>
    </row>
    <row r="142" spans="2:5" x14ac:dyDescent="0.3">
      <c r="B142" s="10">
        <v>39691</v>
      </c>
      <c r="C142" s="9">
        <v>6.1</v>
      </c>
      <c r="D142" s="9">
        <v>5.37</v>
      </c>
      <c r="E142" s="9">
        <v>11.47</v>
      </c>
    </row>
    <row r="143" spans="2:5" x14ac:dyDescent="0.3">
      <c r="B143" s="10">
        <v>39660</v>
      </c>
      <c r="C143" s="9">
        <v>5.8</v>
      </c>
      <c r="D143" s="9">
        <v>5.6</v>
      </c>
      <c r="E143" s="9">
        <v>11.4</v>
      </c>
    </row>
    <row r="144" spans="2:5" x14ac:dyDescent="0.3">
      <c r="B144" s="10">
        <v>39629</v>
      </c>
      <c r="C144" s="9">
        <v>5.6</v>
      </c>
      <c r="D144" s="9">
        <v>5.0199999999999996</v>
      </c>
      <c r="E144" s="9">
        <v>10.62</v>
      </c>
    </row>
    <row r="145" spans="2:5" x14ac:dyDescent="0.3">
      <c r="B145" s="10">
        <v>39599</v>
      </c>
      <c r="C145" s="9">
        <v>5.4</v>
      </c>
      <c r="D145" s="9">
        <v>4.18</v>
      </c>
      <c r="E145" s="9">
        <v>9.58</v>
      </c>
    </row>
    <row r="146" spans="2:5" x14ac:dyDescent="0.3">
      <c r="B146" s="10">
        <v>39568</v>
      </c>
      <c r="C146" s="9">
        <v>5</v>
      </c>
      <c r="D146" s="9">
        <v>3.94</v>
      </c>
      <c r="E146" s="9">
        <v>8.94</v>
      </c>
    </row>
    <row r="147" spans="2:5" x14ac:dyDescent="0.3">
      <c r="B147" s="10">
        <v>39538</v>
      </c>
      <c r="C147" s="9">
        <v>5.0999999999999996</v>
      </c>
      <c r="D147" s="9">
        <v>3.98</v>
      </c>
      <c r="E147" s="9">
        <v>9.08</v>
      </c>
    </row>
    <row r="148" spans="2:5" x14ac:dyDescent="0.3">
      <c r="B148" s="10">
        <v>39507</v>
      </c>
      <c r="C148" s="9">
        <v>4.9000000000000004</v>
      </c>
      <c r="D148" s="9">
        <v>4.03</v>
      </c>
      <c r="E148" s="9">
        <v>8.93</v>
      </c>
    </row>
    <row r="149" spans="2:5" x14ac:dyDescent="0.3">
      <c r="B149" s="10">
        <v>39478</v>
      </c>
      <c r="C149" s="9">
        <v>5</v>
      </c>
      <c r="D149" s="9">
        <v>4.28</v>
      </c>
      <c r="E149" s="9">
        <v>9.2799999999999994</v>
      </c>
    </row>
    <row r="150" spans="2:5" x14ac:dyDescent="0.3">
      <c r="B150" s="10">
        <v>39447</v>
      </c>
      <c r="C150" s="9">
        <v>5</v>
      </c>
      <c r="D150" s="9">
        <v>4.08</v>
      </c>
      <c r="E150" s="9">
        <v>9.08</v>
      </c>
    </row>
    <row r="151" spans="2:5" x14ac:dyDescent="0.3">
      <c r="B151" s="10">
        <v>39416</v>
      </c>
      <c r="C151" s="9">
        <v>4.7</v>
      </c>
      <c r="D151" s="9">
        <v>4.3099999999999996</v>
      </c>
      <c r="E151" s="9">
        <v>9.01</v>
      </c>
    </row>
    <row r="152" spans="2:5" x14ac:dyDescent="0.3">
      <c r="B152" s="10">
        <v>39386</v>
      </c>
      <c r="C152" s="9">
        <v>4.7</v>
      </c>
      <c r="D152" s="9">
        <v>3.54</v>
      </c>
      <c r="E152" s="9">
        <v>8.24</v>
      </c>
    </row>
    <row r="153" spans="2:5" x14ac:dyDescent="0.3">
      <c r="B153" s="10">
        <v>39355</v>
      </c>
      <c r="C153" s="9">
        <v>4.7</v>
      </c>
      <c r="D153" s="9">
        <v>2.76</v>
      </c>
      <c r="E153" s="9">
        <v>7.46</v>
      </c>
    </row>
    <row r="154" spans="2:5" x14ac:dyDescent="0.3">
      <c r="B154" s="10">
        <v>39325</v>
      </c>
      <c r="C154" s="9">
        <v>4.5999999999999996</v>
      </c>
      <c r="D154" s="9">
        <v>1.97</v>
      </c>
      <c r="E154" s="9">
        <v>6.57</v>
      </c>
    </row>
    <row r="155" spans="2:5" x14ac:dyDescent="0.3">
      <c r="B155" s="10">
        <v>39294</v>
      </c>
      <c r="C155" s="9">
        <v>4.7</v>
      </c>
      <c r="D155" s="9">
        <v>2.36</v>
      </c>
      <c r="E155" s="9">
        <v>7.06</v>
      </c>
    </row>
    <row r="156" spans="2:5" x14ac:dyDescent="0.3">
      <c r="B156" s="10">
        <v>39263</v>
      </c>
      <c r="C156" s="9">
        <v>4.5999999999999996</v>
      </c>
      <c r="D156" s="9">
        <v>2.69</v>
      </c>
      <c r="E156" s="9">
        <v>7.29</v>
      </c>
    </row>
    <row r="157" spans="2:5" x14ac:dyDescent="0.3">
      <c r="B157" s="10">
        <v>39233</v>
      </c>
      <c r="C157" s="9">
        <v>4.4000000000000004</v>
      </c>
      <c r="D157" s="9">
        <v>2.69</v>
      </c>
      <c r="E157" s="9">
        <v>7.09</v>
      </c>
    </row>
    <row r="158" spans="2:5" x14ac:dyDescent="0.3">
      <c r="B158" s="10">
        <v>39202</v>
      </c>
      <c r="C158" s="9">
        <v>4.5</v>
      </c>
      <c r="D158" s="9">
        <v>2.57</v>
      </c>
      <c r="E158" s="9">
        <v>7.07</v>
      </c>
    </row>
    <row r="159" spans="2:5" x14ac:dyDescent="0.3">
      <c r="B159" s="10">
        <v>39172</v>
      </c>
      <c r="C159" s="9">
        <v>4.4000000000000004</v>
      </c>
      <c r="D159" s="9">
        <v>2.78</v>
      </c>
      <c r="E159" s="9">
        <v>7.18</v>
      </c>
    </row>
    <row r="160" spans="2:5" x14ac:dyDescent="0.3">
      <c r="B160" s="10">
        <v>39141</v>
      </c>
      <c r="C160" s="9">
        <v>4.5</v>
      </c>
      <c r="D160" s="9">
        <v>2.42</v>
      </c>
      <c r="E160" s="9">
        <v>6.92</v>
      </c>
    </row>
    <row r="161" spans="2:5" x14ac:dyDescent="0.3">
      <c r="B161" s="10">
        <v>39113</v>
      </c>
      <c r="C161" s="9">
        <v>4.5999999999999996</v>
      </c>
      <c r="D161" s="9">
        <v>2.08</v>
      </c>
      <c r="E161" s="9">
        <v>6.68</v>
      </c>
    </row>
    <row r="162" spans="2:5" x14ac:dyDescent="0.3">
      <c r="B162" s="10">
        <v>39082</v>
      </c>
      <c r="C162" s="9">
        <v>4.4000000000000004</v>
      </c>
      <c r="D162" s="9">
        <v>2.54</v>
      </c>
      <c r="E162" s="9">
        <v>6.94</v>
      </c>
    </row>
    <row r="163" spans="2:5" x14ac:dyDescent="0.3">
      <c r="B163" s="10">
        <v>39051</v>
      </c>
      <c r="C163" s="9">
        <v>4.5</v>
      </c>
      <c r="D163" s="9">
        <v>1.97</v>
      </c>
      <c r="E163" s="9">
        <v>6.47</v>
      </c>
    </row>
    <row r="164" spans="2:5" x14ac:dyDescent="0.3">
      <c r="B164" s="10">
        <v>39021</v>
      </c>
      <c r="C164" s="9">
        <v>4.4000000000000004</v>
      </c>
      <c r="D164" s="9">
        <v>1.31</v>
      </c>
      <c r="E164" s="9">
        <v>5.71</v>
      </c>
    </row>
    <row r="165" spans="2:5" x14ac:dyDescent="0.3">
      <c r="B165" s="10">
        <v>38990</v>
      </c>
      <c r="C165" s="9">
        <v>4.5</v>
      </c>
      <c r="D165" s="9">
        <v>2.06</v>
      </c>
      <c r="E165" s="9">
        <v>6.56</v>
      </c>
    </row>
    <row r="166" spans="2:5" x14ac:dyDescent="0.3">
      <c r="B166" s="10">
        <v>38960</v>
      </c>
      <c r="C166" s="9">
        <v>4.7</v>
      </c>
      <c r="D166" s="9">
        <v>3.82</v>
      </c>
      <c r="E166" s="9">
        <v>8.52</v>
      </c>
    </row>
    <row r="167" spans="2:5" x14ac:dyDescent="0.3">
      <c r="B167" s="10">
        <v>38929</v>
      </c>
      <c r="C167" s="9">
        <v>4.7</v>
      </c>
      <c r="D167" s="9">
        <v>4.1500000000000004</v>
      </c>
      <c r="E167" s="9">
        <v>8.85</v>
      </c>
    </row>
    <row r="168" spans="2:5" x14ac:dyDescent="0.3">
      <c r="B168" s="10">
        <v>38898</v>
      </c>
      <c r="C168" s="9">
        <v>4.5999999999999996</v>
      </c>
      <c r="D168" s="9">
        <v>4.32</v>
      </c>
      <c r="E168" s="9">
        <v>8.92</v>
      </c>
    </row>
    <row r="169" spans="2:5" x14ac:dyDescent="0.3">
      <c r="B169" s="10">
        <v>38868</v>
      </c>
      <c r="C169" s="9">
        <v>4.5999999999999996</v>
      </c>
      <c r="D169" s="9">
        <v>4.17</v>
      </c>
      <c r="E169" s="9">
        <v>8.77</v>
      </c>
    </row>
    <row r="170" spans="2:5" x14ac:dyDescent="0.3">
      <c r="B170" s="10">
        <v>38837</v>
      </c>
      <c r="C170" s="9">
        <v>4.7</v>
      </c>
      <c r="D170" s="9">
        <v>3.55</v>
      </c>
      <c r="E170" s="9">
        <v>8.25</v>
      </c>
    </row>
    <row r="171" spans="2:5" x14ac:dyDescent="0.3">
      <c r="B171" s="10">
        <v>38807</v>
      </c>
      <c r="C171" s="9">
        <v>4.7</v>
      </c>
      <c r="D171" s="9">
        <v>3.36</v>
      </c>
      <c r="E171" s="9">
        <v>8.06</v>
      </c>
    </row>
    <row r="172" spans="2:5" x14ac:dyDescent="0.3">
      <c r="B172" s="10">
        <v>38776</v>
      </c>
      <c r="C172" s="9">
        <v>4.8</v>
      </c>
      <c r="D172" s="9">
        <v>3.6</v>
      </c>
      <c r="E172" s="9">
        <v>8.4</v>
      </c>
    </row>
    <row r="173" spans="2:5" x14ac:dyDescent="0.3">
      <c r="B173" s="10">
        <v>38748</v>
      </c>
      <c r="C173" s="9">
        <v>4.7</v>
      </c>
      <c r="D173" s="9">
        <v>3.99</v>
      </c>
      <c r="E173" s="9">
        <v>8.69</v>
      </c>
    </row>
    <row r="174" spans="2:5" x14ac:dyDescent="0.3">
      <c r="B174" s="10">
        <v>38717</v>
      </c>
      <c r="C174" s="9">
        <v>4.9000000000000004</v>
      </c>
      <c r="D174" s="9">
        <v>3.42</v>
      </c>
      <c r="E174" s="9">
        <v>8.32</v>
      </c>
    </row>
    <row r="175" spans="2:5" x14ac:dyDescent="0.3">
      <c r="B175" s="10">
        <v>38686</v>
      </c>
      <c r="C175" s="9">
        <v>5</v>
      </c>
      <c r="D175" s="9">
        <v>3.46</v>
      </c>
      <c r="E175" s="9">
        <v>8.4600000000000009</v>
      </c>
    </row>
    <row r="176" spans="2:5" x14ac:dyDescent="0.3">
      <c r="B176" s="10">
        <v>38656</v>
      </c>
      <c r="C176" s="9">
        <v>5</v>
      </c>
      <c r="D176" s="9">
        <v>4.3499999999999996</v>
      </c>
      <c r="E176" s="9">
        <v>9.35</v>
      </c>
    </row>
    <row r="177" spans="2:5" x14ac:dyDescent="0.3">
      <c r="B177" s="10">
        <v>38625</v>
      </c>
      <c r="C177" s="9">
        <v>5</v>
      </c>
      <c r="D177" s="9">
        <v>4.6900000000000004</v>
      </c>
      <c r="E177" s="9">
        <v>9.69</v>
      </c>
    </row>
    <row r="178" spans="2:5" x14ac:dyDescent="0.3">
      <c r="B178" s="10">
        <v>38595</v>
      </c>
      <c r="C178" s="9">
        <v>4.9000000000000004</v>
      </c>
      <c r="D178" s="9">
        <v>3.64</v>
      </c>
      <c r="E178" s="9">
        <v>8.5399999999999991</v>
      </c>
    </row>
    <row r="179" spans="2:5" x14ac:dyDescent="0.3">
      <c r="B179" s="10">
        <v>38564</v>
      </c>
      <c r="C179" s="9">
        <v>5</v>
      </c>
      <c r="D179" s="9">
        <v>3.17</v>
      </c>
      <c r="E179" s="9">
        <v>8.17</v>
      </c>
    </row>
    <row r="180" spans="2:5" x14ac:dyDescent="0.3">
      <c r="B180" s="10">
        <v>38533</v>
      </c>
      <c r="C180" s="9">
        <v>5</v>
      </c>
      <c r="D180" s="9">
        <v>2.5299999999999998</v>
      </c>
      <c r="E180" s="9">
        <v>7.53</v>
      </c>
    </row>
    <row r="181" spans="2:5" x14ac:dyDescent="0.3">
      <c r="B181" s="10">
        <v>38503</v>
      </c>
      <c r="C181" s="9">
        <v>5.0999999999999996</v>
      </c>
      <c r="D181" s="9">
        <v>2.8</v>
      </c>
      <c r="E181" s="9">
        <v>7.9</v>
      </c>
    </row>
    <row r="182" spans="2:5" x14ac:dyDescent="0.3">
      <c r="B182" s="10">
        <v>38472</v>
      </c>
      <c r="C182" s="9">
        <v>5.2</v>
      </c>
      <c r="D182" s="9">
        <v>3.51</v>
      </c>
      <c r="E182" s="9">
        <v>8.7100000000000009</v>
      </c>
    </row>
    <row r="183" spans="2:5" x14ac:dyDescent="0.3">
      <c r="B183" s="10">
        <v>38442</v>
      </c>
      <c r="C183" s="9">
        <v>5.2</v>
      </c>
      <c r="D183" s="9">
        <v>3.15</v>
      </c>
      <c r="E183" s="9">
        <v>8.35</v>
      </c>
    </row>
    <row r="184" spans="2:5" x14ac:dyDescent="0.3">
      <c r="B184" s="10">
        <v>38411</v>
      </c>
      <c r="C184" s="9">
        <v>5.4</v>
      </c>
      <c r="D184" s="9">
        <v>3.01</v>
      </c>
      <c r="E184" s="9">
        <v>8.41</v>
      </c>
    </row>
    <row r="185" spans="2:5" x14ac:dyDescent="0.3">
      <c r="B185" s="10">
        <v>38383</v>
      </c>
      <c r="C185" s="9">
        <v>5.3</v>
      </c>
      <c r="D185" s="9">
        <v>2.97</v>
      </c>
      <c r="E185" s="9">
        <v>8.27</v>
      </c>
    </row>
    <row r="186" spans="2:5" x14ac:dyDescent="0.3">
      <c r="B186" s="10">
        <v>38352</v>
      </c>
      <c r="C186" s="9">
        <v>5.4</v>
      </c>
      <c r="D186" s="9">
        <v>3.26</v>
      </c>
      <c r="E186" s="9">
        <v>8.66</v>
      </c>
    </row>
    <row r="187" spans="2:5" x14ac:dyDescent="0.3">
      <c r="B187" s="10">
        <v>38321</v>
      </c>
      <c r="C187" s="9">
        <v>5.4</v>
      </c>
      <c r="D187" s="9">
        <v>3.52</v>
      </c>
      <c r="E187" s="9">
        <v>8.92</v>
      </c>
    </row>
    <row r="188" spans="2:5" x14ac:dyDescent="0.3">
      <c r="B188" s="10">
        <v>38291</v>
      </c>
      <c r="C188" s="9">
        <v>5.5</v>
      </c>
      <c r="D188" s="9">
        <v>3.19</v>
      </c>
      <c r="E188" s="9">
        <v>8.69</v>
      </c>
    </row>
    <row r="189" spans="2:5" x14ac:dyDescent="0.3">
      <c r="B189" s="10">
        <v>38260</v>
      </c>
      <c r="C189" s="9">
        <v>5.4</v>
      </c>
      <c r="D189" s="9">
        <v>2.54</v>
      </c>
      <c r="E189" s="9">
        <v>7.94</v>
      </c>
    </row>
    <row r="190" spans="2:5" x14ac:dyDescent="0.3">
      <c r="B190" s="10">
        <v>38230</v>
      </c>
      <c r="C190" s="9">
        <v>5.4</v>
      </c>
      <c r="D190" s="9">
        <v>2.65</v>
      </c>
      <c r="E190" s="9">
        <v>8.0500000000000007</v>
      </c>
    </row>
    <row r="191" spans="2:5" x14ac:dyDescent="0.3">
      <c r="B191" s="10">
        <v>38199</v>
      </c>
      <c r="C191" s="9">
        <v>5.5</v>
      </c>
      <c r="D191" s="9">
        <v>2.99</v>
      </c>
      <c r="E191" s="9">
        <v>8.49</v>
      </c>
    </row>
    <row r="192" spans="2:5" x14ac:dyDescent="0.3">
      <c r="B192" s="10">
        <v>38168</v>
      </c>
      <c r="C192" s="9">
        <v>5.6</v>
      </c>
      <c r="D192" s="9">
        <v>3.27</v>
      </c>
      <c r="E192" s="9">
        <v>8.8699999999999992</v>
      </c>
    </row>
    <row r="193" spans="2:5" x14ac:dyDescent="0.3">
      <c r="B193" s="10">
        <v>38138</v>
      </c>
      <c r="C193" s="9">
        <v>5.6</v>
      </c>
      <c r="D193" s="9">
        <v>3.05</v>
      </c>
      <c r="E193" s="9">
        <v>8.65</v>
      </c>
    </row>
    <row r="194" spans="2:5" x14ac:dyDescent="0.3">
      <c r="B194" s="10">
        <v>38107</v>
      </c>
      <c r="C194" s="9">
        <v>5.6</v>
      </c>
      <c r="D194" s="9">
        <v>2.29</v>
      </c>
      <c r="E194" s="9">
        <v>7.89</v>
      </c>
    </row>
    <row r="195" spans="2:5" x14ac:dyDescent="0.3">
      <c r="B195" s="10">
        <v>38077</v>
      </c>
      <c r="C195" s="9">
        <v>5.8</v>
      </c>
      <c r="D195" s="9">
        <v>1.74</v>
      </c>
      <c r="E195" s="9">
        <v>7.54</v>
      </c>
    </row>
    <row r="196" spans="2:5" x14ac:dyDescent="0.3">
      <c r="B196" s="10">
        <v>38046</v>
      </c>
      <c r="C196" s="9">
        <v>5.6</v>
      </c>
      <c r="D196" s="9">
        <v>1.69</v>
      </c>
      <c r="E196" s="9">
        <v>7.29</v>
      </c>
    </row>
    <row r="197" spans="2:5" x14ac:dyDescent="0.3">
      <c r="B197" s="10">
        <v>38017</v>
      </c>
      <c r="C197" s="9">
        <v>5.7</v>
      </c>
      <c r="D197" s="9">
        <v>1.93</v>
      </c>
      <c r="E197" s="9">
        <v>7.63</v>
      </c>
    </row>
    <row r="198" spans="2:5" x14ac:dyDescent="0.3">
      <c r="B198" s="10">
        <v>37986</v>
      </c>
      <c r="C198" s="9">
        <v>5.7</v>
      </c>
      <c r="D198" s="9">
        <v>1.88</v>
      </c>
      <c r="E198" s="9">
        <v>7.58</v>
      </c>
    </row>
    <row r="199" spans="2:5" x14ac:dyDescent="0.3">
      <c r="B199" s="10">
        <v>37955</v>
      </c>
      <c r="C199" s="9">
        <v>5.8</v>
      </c>
      <c r="D199" s="9">
        <v>1.77</v>
      </c>
      <c r="E199" s="9">
        <v>7.57</v>
      </c>
    </row>
    <row r="200" spans="2:5" x14ac:dyDescent="0.3">
      <c r="B200" s="10">
        <v>37925</v>
      </c>
      <c r="C200" s="9">
        <v>6</v>
      </c>
      <c r="D200" s="9">
        <v>2.04</v>
      </c>
      <c r="E200" s="9">
        <v>8.0399999999999991</v>
      </c>
    </row>
    <row r="201" spans="2:5" x14ac:dyDescent="0.3">
      <c r="B201" s="10">
        <v>37894</v>
      </c>
      <c r="C201" s="9">
        <v>6.1</v>
      </c>
      <c r="D201" s="9">
        <v>2.3199999999999998</v>
      </c>
      <c r="E201" s="9">
        <v>8.42</v>
      </c>
    </row>
    <row r="202" spans="2:5" x14ac:dyDescent="0.3">
      <c r="B202" s="10">
        <v>37864</v>
      </c>
      <c r="C202" s="9">
        <v>6.1</v>
      </c>
      <c r="D202" s="9">
        <v>2.16</v>
      </c>
      <c r="E202" s="9">
        <v>8.26</v>
      </c>
    </row>
    <row r="203" spans="2:5" x14ac:dyDescent="0.3">
      <c r="B203" s="10">
        <v>37833</v>
      </c>
      <c r="C203" s="9">
        <v>6.2</v>
      </c>
      <c r="D203" s="9">
        <v>2.11</v>
      </c>
      <c r="E203" s="9">
        <v>8.31</v>
      </c>
    </row>
    <row r="204" spans="2:5" x14ac:dyDescent="0.3">
      <c r="B204" s="10">
        <v>37802</v>
      </c>
      <c r="C204" s="9">
        <v>6.3</v>
      </c>
      <c r="D204" s="9">
        <v>2.11</v>
      </c>
      <c r="E204" s="9">
        <v>8.41</v>
      </c>
    </row>
    <row r="205" spans="2:5" x14ac:dyDescent="0.3">
      <c r="B205" s="10">
        <v>37772</v>
      </c>
      <c r="C205" s="9">
        <v>6.1</v>
      </c>
      <c r="D205" s="9">
        <v>2.06</v>
      </c>
      <c r="E205" s="9">
        <v>8.16</v>
      </c>
    </row>
    <row r="206" spans="2:5" x14ac:dyDescent="0.3">
      <c r="B206" s="10">
        <v>37741</v>
      </c>
      <c r="C206" s="9">
        <v>6</v>
      </c>
      <c r="D206" s="9">
        <v>2.2200000000000002</v>
      </c>
      <c r="E206" s="9">
        <v>8.2200000000000006</v>
      </c>
    </row>
    <row r="207" spans="2:5" x14ac:dyDescent="0.3">
      <c r="B207" s="10">
        <v>37711</v>
      </c>
      <c r="C207" s="9">
        <v>5.9</v>
      </c>
      <c r="D207" s="9">
        <v>3.02</v>
      </c>
      <c r="E207" s="9">
        <v>8.92</v>
      </c>
    </row>
    <row r="208" spans="2:5" x14ac:dyDescent="0.3">
      <c r="B208" s="10">
        <v>37680</v>
      </c>
      <c r="C208" s="9">
        <v>5.9</v>
      </c>
      <c r="D208" s="9">
        <v>2.98</v>
      </c>
      <c r="E208" s="9">
        <v>8.8800000000000008</v>
      </c>
    </row>
    <row r="209" spans="2:5" x14ac:dyDescent="0.3">
      <c r="B209" s="10">
        <v>37652</v>
      </c>
      <c r="C209" s="9">
        <v>5.8</v>
      </c>
      <c r="D209" s="9">
        <v>2.6</v>
      </c>
      <c r="E209" s="9">
        <v>8.4</v>
      </c>
    </row>
    <row r="210" spans="2:5" x14ac:dyDescent="0.3">
      <c r="B210" s="10">
        <v>37621</v>
      </c>
      <c r="C210" s="9">
        <v>6</v>
      </c>
      <c r="D210" s="9">
        <v>2.38</v>
      </c>
      <c r="E210" s="9">
        <v>8.3800000000000008</v>
      </c>
    </row>
    <row r="211" spans="2:5" x14ac:dyDescent="0.3">
      <c r="B211" s="10">
        <v>37590</v>
      </c>
      <c r="C211" s="9">
        <v>5.9</v>
      </c>
      <c r="D211" s="9">
        <v>2.2000000000000002</v>
      </c>
      <c r="E211" s="9">
        <v>8.1</v>
      </c>
    </row>
    <row r="212" spans="2:5" x14ac:dyDescent="0.3">
      <c r="B212" s="10">
        <v>37560</v>
      </c>
      <c r="C212" s="9">
        <v>5.7</v>
      </c>
      <c r="D212" s="9">
        <v>2.0299999999999998</v>
      </c>
      <c r="E212" s="9">
        <v>7.73</v>
      </c>
    </row>
    <row r="213" spans="2:5" x14ac:dyDescent="0.3">
      <c r="B213" s="10">
        <v>37529</v>
      </c>
      <c r="C213" s="9">
        <v>5.7</v>
      </c>
      <c r="D213" s="9">
        <v>1.51</v>
      </c>
      <c r="E213" s="9">
        <v>7.21</v>
      </c>
    </row>
    <row r="214" spans="2:5" x14ac:dyDescent="0.3">
      <c r="B214" s="10">
        <v>37499</v>
      </c>
      <c r="C214" s="9">
        <v>5.7</v>
      </c>
      <c r="D214" s="9">
        <v>1.8</v>
      </c>
      <c r="E214" s="9">
        <v>7.5</v>
      </c>
    </row>
    <row r="215" spans="2:5" x14ac:dyDescent="0.3">
      <c r="B215" s="10">
        <v>37468</v>
      </c>
      <c r="C215" s="9">
        <v>5.8</v>
      </c>
      <c r="D215" s="9">
        <v>1.46</v>
      </c>
      <c r="E215" s="9">
        <v>7.26</v>
      </c>
    </row>
    <row r="216" spans="2:5" x14ac:dyDescent="0.3">
      <c r="B216" s="10">
        <v>37437</v>
      </c>
      <c r="C216" s="9">
        <v>5.8</v>
      </c>
      <c r="D216" s="9">
        <v>1.07</v>
      </c>
      <c r="E216" s="9">
        <v>6.87</v>
      </c>
    </row>
    <row r="217" spans="2:5" x14ac:dyDescent="0.3">
      <c r="B217" s="10">
        <v>37407</v>
      </c>
      <c r="C217" s="9">
        <v>5.8</v>
      </c>
      <c r="D217" s="9">
        <v>1.18</v>
      </c>
      <c r="E217" s="9">
        <v>6.98</v>
      </c>
    </row>
    <row r="218" spans="2:5" x14ac:dyDescent="0.3">
      <c r="B218" s="10">
        <v>37376</v>
      </c>
      <c r="C218" s="9">
        <v>5.9</v>
      </c>
      <c r="D218" s="9">
        <v>1.64</v>
      </c>
      <c r="E218" s="9">
        <v>7.54</v>
      </c>
    </row>
    <row r="219" spans="2:5" x14ac:dyDescent="0.3">
      <c r="B219" s="10">
        <v>37346</v>
      </c>
      <c r="C219" s="9">
        <v>5.7</v>
      </c>
      <c r="D219" s="9">
        <v>1.48</v>
      </c>
      <c r="E219" s="9">
        <v>7.18</v>
      </c>
    </row>
    <row r="220" spans="2:5" x14ac:dyDescent="0.3">
      <c r="B220" s="10">
        <v>37315</v>
      </c>
      <c r="C220" s="9">
        <v>5.7</v>
      </c>
      <c r="D220" s="9">
        <v>1.1399999999999999</v>
      </c>
      <c r="E220" s="9">
        <v>6.84</v>
      </c>
    </row>
    <row r="221" spans="2:5" x14ac:dyDescent="0.3">
      <c r="B221" s="10">
        <v>37287</v>
      </c>
      <c r="C221" s="9">
        <v>5.7</v>
      </c>
      <c r="D221" s="9">
        <v>1.1399999999999999</v>
      </c>
      <c r="E221" s="9">
        <v>6.84</v>
      </c>
    </row>
    <row r="222" spans="2:5" x14ac:dyDescent="0.3">
      <c r="B222" s="10">
        <v>37256</v>
      </c>
      <c r="C222" s="9">
        <v>5.7</v>
      </c>
      <c r="D222" s="9">
        <v>1.55</v>
      </c>
      <c r="E222" s="9">
        <v>7.25</v>
      </c>
    </row>
    <row r="223" spans="2:5" x14ac:dyDescent="0.3">
      <c r="B223" s="10">
        <v>37225</v>
      </c>
      <c r="C223" s="9">
        <v>5.5</v>
      </c>
      <c r="D223" s="9">
        <v>1.9</v>
      </c>
      <c r="E223" s="9">
        <v>7.4</v>
      </c>
    </row>
    <row r="224" spans="2:5" x14ac:dyDescent="0.3">
      <c r="B224" s="10">
        <v>37195</v>
      </c>
      <c r="C224" s="9">
        <v>5.3</v>
      </c>
      <c r="D224" s="9">
        <v>2.13</v>
      </c>
      <c r="E224" s="9">
        <v>7.43</v>
      </c>
    </row>
    <row r="225" spans="2:5" x14ac:dyDescent="0.3">
      <c r="B225" s="10">
        <v>37164</v>
      </c>
      <c r="C225" s="9">
        <v>5</v>
      </c>
      <c r="D225" s="9">
        <v>2.65</v>
      </c>
      <c r="E225" s="9">
        <v>7.65</v>
      </c>
    </row>
    <row r="226" spans="2:5" x14ac:dyDescent="0.3">
      <c r="B226" s="10">
        <v>37134</v>
      </c>
      <c r="C226" s="9">
        <v>4.9000000000000004</v>
      </c>
      <c r="D226" s="9">
        <v>2.72</v>
      </c>
      <c r="E226" s="9">
        <v>7.62</v>
      </c>
    </row>
    <row r="227" spans="2:5" x14ac:dyDescent="0.3">
      <c r="B227" s="10">
        <v>37103</v>
      </c>
      <c r="C227" s="9">
        <v>4.5999999999999996</v>
      </c>
      <c r="D227" s="9">
        <v>2.72</v>
      </c>
      <c r="E227" s="9">
        <v>7.32</v>
      </c>
    </row>
    <row r="228" spans="2:5" x14ac:dyDescent="0.3">
      <c r="B228" s="10">
        <v>37072</v>
      </c>
      <c r="C228" s="9">
        <v>4.5</v>
      </c>
      <c r="D228" s="9">
        <v>3.25</v>
      </c>
      <c r="E228" s="9">
        <v>7.75</v>
      </c>
    </row>
    <row r="229" spans="2:5" x14ac:dyDescent="0.3">
      <c r="B229" s="10">
        <v>37042</v>
      </c>
      <c r="C229" s="9">
        <v>4.3</v>
      </c>
      <c r="D229" s="9">
        <v>3.62</v>
      </c>
      <c r="E229" s="9">
        <v>7.92</v>
      </c>
    </row>
    <row r="230" spans="2:5" x14ac:dyDescent="0.3">
      <c r="B230" s="10">
        <v>37011</v>
      </c>
      <c r="C230" s="9">
        <v>4.4000000000000004</v>
      </c>
      <c r="D230" s="9">
        <v>3.27</v>
      </c>
      <c r="E230" s="9">
        <v>7.67</v>
      </c>
    </row>
    <row r="231" spans="2:5" x14ac:dyDescent="0.3">
      <c r="B231" s="10">
        <v>36981</v>
      </c>
      <c r="C231" s="9">
        <v>4.3</v>
      </c>
      <c r="D231" s="9">
        <v>2.92</v>
      </c>
      <c r="E231" s="9">
        <v>7.22</v>
      </c>
    </row>
    <row r="232" spans="2:5" x14ac:dyDescent="0.3">
      <c r="B232" s="10">
        <v>36950</v>
      </c>
      <c r="C232" s="9">
        <v>4.2</v>
      </c>
      <c r="D232" s="9">
        <v>3.53</v>
      </c>
      <c r="E232" s="9">
        <v>7.73</v>
      </c>
    </row>
    <row r="233" spans="2:5" x14ac:dyDescent="0.3">
      <c r="B233" s="10">
        <v>36922</v>
      </c>
      <c r="C233" s="9">
        <v>4.2</v>
      </c>
      <c r="D233" s="9">
        <v>3.73</v>
      </c>
      <c r="E233" s="9">
        <v>7.93</v>
      </c>
    </row>
    <row r="234" spans="2:5" x14ac:dyDescent="0.3">
      <c r="B234" s="10">
        <v>36891</v>
      </c>
      <c r="C234" s="9">
        <v>3.9</v>
      </c>
      <c r="D234" s="9">
        <v>3.39</v>
      </c>
      <c r="E234" s="9">
        <v>7.29</v>
      </c>
    </row>
    <row r="235" spans="2:5" x14ac:dyDescent="0.3">
      <c r="B235" s="10">
        <v>36860</v>
      </c>
      <c r="C235" s="9">
        <v>3.9</v>
      </c>
      <c r="D235" s="9">
        <v>3.45</v>
      </c>
      <c r="E235" s="9">
        <v>7.35</v>
      </c>
    </row>
    <row r="236" spans="2:5" x14ac:dyDescent="0.3">
      <c r="B236" s="10">
        <v>36830</v>
      </c>
      <c r="C236" s="9">
        <v>3.9</v>
      </c>
      <c r="D236" s="9">
        <v>3.45</v>
      </c>
      <c r="E236" s="9">
        <v>7.35</v>
      </c>
    </row>
    <row r="237" spans="2:5" x14ac:dyDescent="0.3">
      <c r="B237" s="10">
        <v>36799</v>
      </c>
      <c r="C237" s="9">
        <v>3.9</v>
      </c>
      <c r="D237" s="9">
        <v>3.45</v>
      </c>
      <c r="E237" s="9">
        <v>7.35</v>
      </c>
    </row>
    <row r="238" spans="2:5" x14ac:dyDescent="0.3">
      <c r="B238" s="10">
        <v>36769</v>
      </c>
      <c r="C238" s="9">
        <v>4.0999999999999996</v>
      </c>
      <c r="D238" s="9">
        <v>3.41</v>
      </c>
      <c r="E238" s="9">
        <v>7.51</v>
      </c>
    </row>
    <row r="239" spans="2:5" x14ac:dyDescent="0.3">
      <c r="B239" s="10">
        <v>36738</v>
      </c>
      <c r="C239" s="9">
        <v>4</v>
      </c>
      <c r="D239" s="9">
        <v>3.66</v>
      </c>
      <c r="E239" s="9">
        <v>7.66</v>
      </c>
    </row>
    <row r="240" spans="2:5" x14ac:dyDescent="0.3">
      <c r="B240" s="10">
        <v>36707</v>
      </c>
      <c r="C240" s="9">
        <v>4</v>
      </c>
      <c r="D240" s="9">
        <v>3.73</v>
      </c>
      <c r="E240" s="9">
        <v>7.73</v>
      </c>
    </row>
    <row r="241" spans="2:5" x14ac:dyDescent="0.3">
      <c r="B241" s="10">
        <v>36677</v>
      </c>
      <c r="C241" s="9">
        <v>4</v>
      </c>
      <c r="D241" s="9">
        <v>3.19</v>
      </c>
      <c r="E241" s="9">
        <v>7.19</v>
      </c>
    </row>
    <row r="242" spans="2:5" x14ac:dyDescent="0.3">
      <c r="B242" s="10">
        <v>36646</v>
      </c>
      <c r="C242" s="9">
        <v>3.8</v>
      </c>
      <c r="D242" s="9">
        <v>3.07</v>
      </c>
      <c r="E242" s="9">
        <v>6.87</v>
      </c>
    </row>
    <row r="243" spans="2:5" x14ac:dyDescent="0.3">
      <c r="B243" s="10">
        <v>36616</v>
      </c>
      <c r="C243" s="9">
        <v>4</v>
      </c>
      <c r="D243" s="9">
        <v>3.76</v>
      </c>
      <c r="E243" s="9">
        <v>7.76</v>
      </c>
    </row>
    <row r="244" spans="2:5" x14ac:dyDescent="0.3">
      <c r="B244" s="10">
        <v>36585</v>
      </c>
      <c r="C244" s="9">
        <v>4.0999999999999996</v>
      </c>
      <c r="D244" s="9">
        <v>3.22</v>
      </c>
      <c r="E244" s="9">
        <v>7.32</v>
      </c>
    </row>
    <row r="245" spans="2:5" x14ac:dyDescent="0.3">
      <c r="B245" s="10">
        <v>36556</v>
      </c>
      <c r="C245" s="9">
        <v>4</v>
      </c>
      <c r="D245" s="9">
        <v>2.74</v>
      </c>
      <c r="E245" s="9">
        <v>6.74</v>
      </c>
    </row>
    <row r="246" spans="2:5" x14ac:dyDescent="0.3">
      <c r="B246" s="10">
        <v>36525</v>
      </c>
      <c r="C246" s="9">
        <v>4</v>
      </c>
      <c r="D246" s="9">
        <v>2.68</v>
      </c>
      <c r="E246" s="9">
        <v>6.68</v>
      </c>
    </row>
    <row r="247" spans="2:5" x14ac:dyDescent="0.3">
      <c r="B247" s="10">
        <v>36494</v>
      </c>
      <c r="C247" s="9">
        <v>4.0999999999999996</v>
      </c>
      <c r="D247" s="9">
        <v>2.62</v>
      </c>
      <c r="E247" s="9">
        <v>6.72</v>
      </c>
    </row>
    <row r="248" spans="2:5" x14ac:dyDescent="0.3">
      <c r="B248" s="10">
        <v>36464</v>
      </c>
      <c r="C248" s="9">
        <v>4.0999999999999996</v>
      </c>
      <c r="D248" s="9">
        <v>2.56</v>
      </c>
      <c r="E248" s="9">
        <v>6.66</v>
      </c>
    </row>
    <row r="249" spans="2:5" x14ac:dyDescent="0.3">
      <c r="B249" s="10">
        <v>36433</v>
      </c>
      <c r="C249" s="9">
        <v>4.2</v>
      </c>
      <c r="D249" s="9">
        <v>2.63</v>
      </c>
      <c r="E249" s="9">
        <v>6.83</v>
      </c>
    </row>
    <row r="250" spans="2:5" x14ac:dyDescent="0.3">
      <c r="B250" s="10">
        <v>36403</v>
      </c>
      <c r="C250" s="9">
        <v>4.2</v>
      </c>
      <c r="D250" s="9">
        <v>2.2599999999999998</v>
      </c>
      <c r="E250" s="9">
        <v>6.46</v>
      </c>
    </row>
    <row r="251" spans="2:5" x14ac:dyDescent="0.3">
      <c r="B251" s="10">
        <v>36372</v>
      </c>
      <c r="C251" s="9">
        <v>4.3</v>
      </c>
      <c r="D251" s="9">
        <v>2.14</v>
      </c>
      <c r="E251" s="9">
        <v>6.44</v>
      </c>
    </row>
    <row r="252" spans="2:5" x14ac:dyDescent="0.3">
      <c r="B252" s="10">
        <v>36341</v>
      </c>
      <c r="C252" s="9">
        <v>4.3</v>
      </c>
      <c r="D252" s="9">
        <v>1.96</v>
      </c>
      <c r="E252" s="9">
        <v>6.26</v>
      </c>
    </row>
    <row r="253" spans="2:5" x14ac:dyDescent="0.3">
      <c r="B253" s="10">
        <v>36311</v>
      </c>
      <c r="C253" s="9">
        <v>4.2</v>
      </c>
      <c r="D253" s="9">
        <v>2.09</v>
      </c>
      <c r="E253" s="9">
        <v>6.29</v>
      </c>
    </row>
    <row r="254" spans="2:5" x14ac:dyDescent="0.3">
      <c r="B254" s="10">
        <v>36280</v>
      </c>
      <c r="C254" s="9">
        <v>4.3</v>
      </c>
      <c r="D254" s="9">
        <v>2.2799999999999998</v>
      </c>
      <c r="E254" s="9">
        <v>6.58</v>
      </c>
    </row>
    <row r="255" spans="2:5" x14ac:dyDescent="0.3">
      <c r="B255" s="10">
        <v>36250</v>
      </c>
      <c r="C255" s="9">
        <v>4.2</v>
      </c>
      <c r="D255" s="9">
        <v>1.73</v>
      </c>
      <c r="E255" s="9">
        <v>5.93</v>
      </c>
    </row>
    <row r="256" spans="2:5" x14ac:dyDescent="0.3">
      <c r="B256" s="10">
        <v>36219</v>
      </c>
      <c r="C256" s="9">
        <v>4.4000000000000004</v>
      </c>
      <c r="D256" s="9">
        <v>1.61</v>
      </c>
      <c r="E256" s="9">
        <v>6.01</v>
      </c>
    </row>
    <row r="257" spans="2:5" x14ac:dyDescent="0.3">
      <c r="B257" s="10">
        <v>36191</v>
      </c>
      <c r="C257" s="9">
        <v>4.3</v>
      </c>
      <c r="D257" s="9">
        <v>1.67</v>
      </c>
      <c r="E257" s="9">
        <v>5.97</v>
      </c>
    </row>
    <row r="258" spans="2:5" x14ac:dyDescent="0.3">
      <c r="B258" s="10">
        <v>36160</v>
      </c>
      <c r="C258" s="9">
        <v>4.4000000000000004</v>
      </c>
      <c r="D258" s="9">
        <v>1.61</v>
      </c>
      <c r="E258" s="9">
        <v>6.01</v>
      </c>
    </row>
    <row r="259" spans="2:5" x14ac:dyDescent="0.3">
      <c r="B259" s="10">
        <v>36129</v>
      </c>
      <c r="C259" s="9">
        <v>4.4000000000000004</v>
      </c>
      <c r="D259" s="9">
        <v>1.55</v>
      </c>
      <c r="E259" s="9">
        <v>5.95</v>
      </c>
    </row>
    <row r="260" spans="2:5" x14ac:dyDescent="0.3">
      <c r="B260" s="10">
        <v>36099</v>
      </c>
      <c r="C260" s="9">
        <v>4.5</v>
      </c>
      <c r="D260" s="9">
        <v>1.49</v>
      </c>
      <c r="E260" s="9">
        <v>5.99</v>
      </c>
    </row>
    <row r="261" spans="2:5" x14ac:dyDescent="0.3">
      <c r="B261" s="10">
        <v>36068</v>
      </c>
      <c r="C261" s="9">
        <v>4.5999999999999996</v>
      </c>
      <c r="D261" s="9">
        <v>1.49</v>
      </c>
      <c r="E261" s="9">
        <v>6.09</v>
      </c>
    </row>
    <row r="262" spans="2:5" x14ac:dyDescent="0.3">
      <c r="B262" s="10">
        <v>36038</v>
      </c>
      <c r="C262" s="9">
        <v>4.5</v>
      </c>
      <c r="D262" s="9">
        <v>1.62</v>
      </c>
      <c r="E262" s="9">
        <v>6.12</v>
      </c>
    </row>
    <row r="263" spans="2:5" x14ac:dyDescent="0.3">
      <c r="B263" s="10">
        <v>36007</v>
      </c>
      <c r="C263" s="9">
        <v>4.5</v>
      </c>
      <c r="D263" s="9">
        <v>1.68</v>
      </c>
      <c r="E263" s="9">
        <v>6.18</v>
      </c>
    </row>
    <row r="264" spans="2:5" x14ac:dyDescent="0.3">
      <c r="B264" s="10">
        <v>35976</v>
      </c>
      <c r="C264" s="9">
        <v>4.5</v>
      </c>
      <c r="D264" s="9">
        <v>1.68</v>
      </c>
      <c r="E264" s="9">
        <v>6.18</v>
      </c>
    </row>
    <row r="265" spans="2:5" x14ac:dyDescent="0.3">
      <c r="B265" s="10">
        <v>35946</v>
      </c>
      <c r="C265" s="9">
        <v>4.4000000000000004</v>
      </c>
      <c r="D265" s="9">
        <v>1.69</v>
      </c>
      <c r="E265" s="9">
        <v>6.09</v>
      </c>
    </row>
    <row r="266" spans="2:5" x14ac:dyDescent="0.3">
      <c r="B266" s="10">
        <v>35915</v>
      </c>
      <c r="C266" s="9">
        <v>4.3</v>
      </c>
      <c r="D266" s="9">
        <v>1.44</v>
      </c>
      <c r="E266" s="9">
        <v>5.74</v>
      </c>
    </row>
    <row r="267" spans="2:5" x14ac:dyDescent="0.3">
      <c r="B267" s="10">
        <v>35885</v>
      </c>
      <c r="C267" s="9">
        <v>4.7</v>
      </c>
      <c r="D267" s="9">
        <v>1.37</v>
      </c>
      <c r="E267" s="9">
        <v>6.07</v>
      </c>
    </row>
    <row r="268" spans="2:5" x14ac:dyDescent="0.3">
      <c r="B268" s="10">
        <v>35854</v>
      </c>
      <c r="C268" s="9">
        <v>4.5999999999999996</v>
      </c>
      <c r="D268" s="9">
        <v>1.44</v>
      </c>
      <c r="E268" s="9">
        <v>6.04</v>
      </c>
    </row>
    <row r="269" spans="2:5" x14ac:dyDescent="0.3">
      <c r="B269" s="10">
        <v>35826</v>
      </c>
      <c r="C269" s="9">
        <v>4.5999999999999996</v>
      </c>
      <c r="D269" s="9">
        <v>1.57</v>
      </c>
      <c r="E269" s="9">
        <v>6.17</v>
      </c>
    </row>
    <row r="270" spans="2:5" x14ac:dyDescent="0.3">
      <c r="B270" s="10">
        <v>35795</v>
      </c>
      <c r="C270" s="9">
        <v>4.7</v>
      </c>
      <c r="D270" s="9">
        <v>1.7</v>
      </c>
      <c r="E270" s="9">
        <v>6.4</v>
      </c>
    </row>
    <row r="271" spans="2:5" x14ac:dyDescent="0.3">
      <c r="B271" s="10">
        <v>35764</v>
      </c>
      <c r="C271" s="9">
        <v>4.5999999999999996</v>
      </c>
      <c r="D271" s="9">
        <v>1.83</v>
      </c>
      <c r="E271" s="9">
        <v>6.43</v>
      </c>
    </row>
    <row r="272" spans="2:5" x14ac:dyDescent="0.3">
      <c r="B272" s="10">
        <v>35734</v>
      </c>
      <c r="C272" s="9">
        <v>4.7</v>
      </c>
      <c r="D272" s="9">
        <v>2.08</v>
      </c>
      <c r="E272" s="9">
        <v>6.78</v>
      </c>
    </row>
    <row r="273" spans="2:5" x14ac:dyDescent="0.3">
      <c r="B273" s="10">
        <v>35703</v>
      </c>
      <c r="C273" s="9">
        <v>4.9000000000000004</v>
      </c>
      <c r="D273" s="9">
        <v>2.15</v>
      </c>
      <c r="E273" s="9">
        <v>7.05</v>
      </c>
    </row>
    <row r="274" spans="2:5" x14ac:dyDescent="0.3">
      <c r="B274" s="10">
        <v>35673</v>
      </c>
      <c r="C274" s="9">
        <v>4.8</v>
      </c>
      <c r="D274" s="9">
        <v>2.23</v>
      </c>
      <c r="E274" s="9">
        <v>7.03</v>
      </c>
    </row>
    <row r="275" spans="2:5" x14ac:dyDescent="0.3">
      <c r="B275" s="10">
        <v>35642</v>
      </c>
      <c r="C275" s="9">
        <v>4.9000000000000004</v>
      </c>
      <c r="D275" s="9">
        <v>2.23</v>
      </c>
      <c r="E275" s="9">
        <v>7.13</v>
      </c>
    </row>
    <row r="276" spans="2:5" x14ac:dyDescent="0.3">
      <c r="B276" s="10">
        <v>35611</v>
      </c>
      <c r="C276" s="9">
        <v>5</v>
      </c>
      <c r="D276" s="9">
        <v>2.2999999999999998</v>
      </c>
      <c r="E276" s="9">
        <v>7.3</v>
      </c>
    </row>
    <row r="277" spans="2:5" x14ac:dyDescent="0.3">
      <c r="B277" s="10">
        <v>35581</v>
      </c>
      <c r="C277" s="9">
        <v>4.9000000000000004</v>
      </c>
      <c r="D277" s="9">
        <v>2.23</v>
      </c>
      <c r="E277" s="9">
        <v>7.13</v>
      </c>
    </row>
    <row r="278" spans="2:5" x14ac:dyDescent="0.3">
      <c r="B278" s="10">
        <v>35550</v>
      </c>
      <c r="C278" s="9">
        <v>5.0999999999999996</v>
      </c>
      <c r="D278" s="9">
        <v>2.5</v>
      </c>
      <c r="E278" s="9">
        <v>7.6</v>
      </c>
    </row>
    <row r="279" spans="2:5" x14ac:dyDescent="0.3">
      <c r="B279" s="10">
        <v>35520</v>
      </c>
      <c r="C279" s="9">
        <v>5.2</v>
      </c>
      <c r="D279" s="9">
        <v>2.76</v>
      </c>
      <c r="E279" s="9">
        <v>7.96</v>
      </c>
    </row>
    <row r="280" spans="2:5" x14ac:dyDescent="0.3">
      <c r="B280" s="10">
        <v>35489</v>
      </c>
      <c r="C280" s="9">
        <v>5.2</v>
      </c>
      <c r="D280" s="9">
        <v>3.03</v>
      </c>
      <c r="E280" s="9">
        <v>8.23</v>
      </c>
    </row>
    <row r="281" spans="2:5" x14ac:dyDescent="0.3">
      <c r="B281" s="10">
        <v>35461</v>
      </c>
      <c r="C281" s="9">
        <v>5.3</v>
      </c>
      <c r="D281" s="9">
        <v>3.04</v>
      </c>
      <c r="E281" s="9">
        <v>8.34</v>
      </c>
    </row>
    <row r="282" spans="2:5" x14ac:dyDescent="0.3">
      <c r="B282" s="10">
        <v>35430</v>
      </c>
      <c r="C282" s="9">
        <v>5.4</v>
      </c>
      <c r="D282" s="9">
        <v>3.32</v>
      </c>
      <c r="E282" s="9">
        <v>8.7200000000000006</v>
      </c>
    </row>
    <row r="283" spans="2:5" x14ac:dyDescent="0.3">
      <c r="B283" s="10">
        <v>35399</v>
      </c>
      <c r="C283" s="9">
        <v>5.4</v>
      </c>
      <c r="D283" s="9">
        <v>3.26</v>
      </c>
      <c r="E283" s="9">
        <v>8.66</v>
      </c>
    </row>
    <row r="284" spans="2:5" x14ac:dyDescent="0.3">
      <c r="B284" s="10">
        <v>35369</v>
      </c>
      <c r="C284" s="9">
        <v>5.2</v>
      </c>
      <c r="D284" s="9">
        <v>2.99</v>
      </c>
      <c r="E284" s="9">
        <v>8.19</v>
      </c>
    </row>
    <row r="285" spans="2:5" x14ac:dyDescent="0.3">
      <c r="B285" s="10">
        <v>35338</v>
      </c>
      <c r="C285" s="9">
        <v>5.2</v>
      </c>
      <c r="D285" s="9">
        <v>3</v>
      </c>
      <c r="E285" s="9">
        <v>8.1999999999999993</v>
      </c>
    </row>
    <row r="286" spans="2:5" x14ac:dyDescent="0.3">
      <c r="B286" s="10">
        <v>35308</v>
      </c>
      <c r="C286" s="9">
        <v>5.0999999999999996</v>
      </c>
      <c r="D286" s="9">
        <v>2.88</v>
      </c>
      <c r="E286" s="9">
        <v>7.98</v>
      </c>
    </row>
    <row r="287" spans="2:5" x14ac:dyDescent="0.3">
      <c r="B287" s="10">
        <v>35277</v>
      </c>
      <c r="C287" s="9">
        <v>5.5</v>
      </c>
      <c r="D287" s="9">
        <v>2.95</v>
      </c>
      <c r="E287" s="9">
        <v>8.4499999999999993</v>
      </c>
    </row>
    <row r="288" spans="2:5" x14ac:dyDescent="0.3">
      <c r="B288" s="10">
        <v>35246</v>
      </c>
      <c r="C288" s="9">
        <v>5.3</v>
      </c>
      <c r="D288" s="9">
        <v>2.75</v>
      </c>
      <c r="E288" s="9">
        <v>8.0500000000000007</v>
      </c>
    </row>
    <row r="289" spans="2:5" x14ac:dyDescent="0.3">
      <c r="B289" s="10">
        <v>35216</v>
      </c>
      <c r="C289" s="9">
        <v>5.6</v>
      </c>
      <c r="D289" s="9">
        <v>2.89</v>
      </c>
      <c r="E289" s="9">
        <v>8.49</v>
      </c>
    </row>
    <row r="290" spans="2:5" x14ac:dyDescent="0.3">
      <c r="B290" s="10">
        <v>35185</v>
      </c>
      <c r="C290" s="9">
        <v>5.6</v>
      </c>
      <c r="D290" s="9">
        <v>2.9</v>
      </c>
      <c r="E290" s="9">
        <v>8.5</v>
      </c>
    </row>
    <row r="291" spans="2:5" x14ac:dyDescent="0.3">
      <c r="B291" s="10">
        <v>35155</v>
      </c>
      <c r="C291" s="9">
        <v>5.5</v>
      </c>
      <c r="D291" s="9">
        <v>2.84</v>
      </c>
      <c r="E291" s="9">
        <v>8.34</v>
      </c>
    </row>
    <row r="292" spans="2:5" x14ac:dyDescent="0.3">
      <c r="B292" s="10">
        <v>35124</v>
      </c>
      <c r="C292" s="9">
        <v>5.5</v>
      </c>
      <c r="D292" s="9">
        <v>2.65</v>
      </c>
      <c r="E292" s="9">
        <v>8.15</v>
      </c>
    </row>
    <row r="293" spans="2:5" x14ac:dyDescent="0.3">
      <c r="B293" s="10">
        <v>35095</v>
      </c>
      <c r="C293" s="9">
        <v>5.6</v>
      </c>
      <c r="D293" s="9">
        <v>2.73</v>
      </c>
      <c r="E293" s="9">
        <v>8.33</v>
      </c>
    </row>
    <row r="294" spans="2:5" x14ac:dyDescent="0.3">
      <c r="B294" s="10">
        <v>35064</v>
      </c>
      <c r="C294" s="9">
        <v>5.6</v>
      </c>
      <c r="D294" s="9">
        <v>2.54</v>
      </c>
      <c r="E294" s="9">
        <v>8.14</v>
      </c>
    </row>
    <row r="295" spans="2:5" x14ac:dyDescent="0.3">
      <c r="B295" s="10">
        <v>35033</v>
      </c>
      <c r="C295" s="9">
        <v>5.6</v>
      </c>
      <c r="D295" s="9">
        <v>2.61</v>
      </c>
      <c r="E295" s="9">
        <v>8.2100000000000009</v>
      </c>
    </row>
    <row r="296" spans="2:5" x14ac:dyDescent="0.3">
      <c r="B296" s="10">
        <v>35003</v>
      </c>
      <c r="C296" s="9">
        <v>5.5</v>
      </c>
      <c r="D296" s="9">
        <v>2.81</v>
      </c>
      <c r="E296" s="9">
        <v>8.31</v>
      </c>
    </row>
    <row r="297" spans="2:5" x14ac:dyDescent="0.3">
      <c r="B297" s="10">
        <v>34972</v>
      </c>
      <c r="C297" s="9">
        <v>5.6</v>
      </c>
      <c r="D297" s="9">
        <v>2.54</v>
      </c>
      <c r="E297" s="9">
        <v>8.14</v>
      </c>
    </row>
    <row r="298" spans="2:5" x14ac:dyDescent="0.3">
      <c r="B298" s="10">
        <v>34942</v>
      </c>
      <c r="C298" s="9">
        <v>5.7</v>
      </c>
      <c r="D298" s="9">
        <v>2.62</v>
      </c>
      <c r="E298" s="9">
        <v>8.32</v>
      </c>
    </row>
    <row r="299" spans="2:5" x14ac:dyDescent="0.3">
      <c r="B299" s="10">
        <v>34911</v>
      </c>
      <c r="C299" s="9">
        <v>5.7</v>
      </c>
      <c r="D299" s="9">
        <v>2.76</v>
      </c>
      <c r="E299" s="9">
        <v>8.4600000000000009</v>
      </c>
    </row>
    <row r="300" spans="2:5" x14ac:dyDescent="0.3">
      <c r="B300" s="10">
        <v>34880</v>
      </c>
      <c r="C300" s="9">
        <v>5.6</v>
      </c>
      <c r="D300" s="9">
        <v>3.04</v>
      </c>
      <c r="E300" s="9">
        <v>8.64</v>
      </c>
    </row>
    <row r="301" spans="2:5" x14ac:dyDescent="0.3">
      <c r="B301" s="10">
        <v>34850</v>
      </c>
      <c r="C301" s="9">
        <v>5.6</v>
      </c>
      <c r="D301" s="9">
        <v>3.19</v>
      </c>
      <c r="E301" s="9">
        <v>8.7899999999999991</v>
      </c>
    </row>
    <row r="302" spans="2:5" x14ac:dyDescent="0.3">
      <c r="B302" s="10">
        <v>34819</v>
      </c>
      <c r="C302" s="9">
        <v>5.8</v>
      </c>
      <c r="D302" s="9">
        <v>3.05</v>
      </c>
      <c r="E302" s="9">
        <v>8.85</v>
      </c>
    </row>
    <row r="303" spans="2:5" x14ac:dyDescent="0.3">
      <c r="B303" s="10">
        <v>34789</v>
      </c>
      <c r="C303" s="9">
        <v>5.4</v>
      </c>
      <c r="D303" s="9">
        <v>2.85</v>
      </c>
      <c r="E303" s="9">
        <v>8.25</v>
      </c>
    </row>
    <row r="304" spans="2:5" x14ac:dyDescent="0.3">
      <c r="B304" s="10">
        <v>34758</v>
      </c>
      <c r="C304" s="9">
        <v>5.4</v>
      </c>
      <c r="D304" s="9">
        <v>2.86</v>
      </c>
      <c r="E304" s="9">
        <v>8.26</v>
      </c>
    </row>
    <row r="305" spans="2:5" x14ac:dyDescent="0.3">
      <c r="B305" s="10">
        <v>34730</v>
      </c>
      <c r="C305" s="9">
        <v>5.6</v>
      </c>
      <c r="D305" s="9">
        <v>2.8</v>
      </c>
      <c r="E305" s="9">
        <v>8.4</v>
      </c>
    </row>
    <row r="306" spans="2:5" x14ac:dyDescent="0.3">
      <c r="B306" s="10">
        <v>34699</v>
      </c>
      <c r="C306" s="9">
        <v>5.5</v>
      </c>
      <c r="D306" s="9">
        <v>2.67</v>
      </c>
      <c r="E306" s="9">
        <v>8.17</v>
      </c>
    </row>
    <row r="307" spans="2:5" x14ac:dyDescent="0.3">
      <c r="B307" s="10">
        <v>34668</v>
      </c>
      <c r="C307" s="9">
        <v>5.6</v>
      </c>
      <c r="D307" s="9">
        <v>2.67</v>
      </c>
      <c r="E307" s="9">
        <v>8.27</v>
      </c>
    </row>
    <row r="308" spans="2:5" x14ac:dyDescent="0.3">
      <c r="B308" s="10">
        <v>34638</v>
      </c>
      <c r="C308" s="9">
        <v>5.8</v>
      </c>
      <c r="D308" s="9">
        <v>2.61</v>
      </c>
      <c r="E308" s="9">
        <v>8.41</v>
      </c>
    </row>
    <row r="309" spans="2:5" x14ac:dyDescent="0.3">
      <c r="B309" s="10">
        <v>34607</v>
      </c>
      <c r="C309" s="9">
        <v>5.9</v>
      </c>
      <c r="D309" s="9">
        <v>2.96</v>
      </c>
      <c r="E309" s="9">
        <v>8.86</v>
      </c>
    </row>
    <row r="310" spans="2:5" x14ac:dyDescent="0.3">
      <c r="B310" s="10">
        <v>34577</v>
      </c>
      <c r="C310" s="9">
        <v>6</v>
      </c>
      <c r="D310" s="9">
        <v>2.9</v>
      </c>
      <c r="E310" s="9">
        <v>8.9</v>
      </c>
    </row>
    <row r="311" spans="2:5" x14ac:dyDescent="0.3">
      <c r="B311" s="10">
        <v>34546</v>
      </c>
      <c r="C311" s="9">
        <v>6.1</v>
      </c>
      <c r="D311" s="9">
        <v>2.77</v>
      </c>
      <c r="E311" s="9">
        <v>8.8699999999999992</v>
      </c>
    </row>
    <row r="312" spans="2:5" x14ac:dyDescent="0.3">
      <c r="B312" s="10">
        <v>34515</v>
      </c>
      <c r="C312" s="9">
        <v>6.1</v>
      </c>
      <c r="D312" s="9">
        <v>2.4900000000000002</v>
      </c>
      <c r="E312" s="9">
        <v>8.59</v>
      </c>
    </row>
    <row r="313" spans="2:5" x14ac:dyDescent="0.3">
      <c r="B313" s="10">
        <v>34485</v>
      </c>
      <c r="C313" s="9">
        <v>6.1</v>
      </c>
      <c r="D313" s="9">
        <v>2.29</v>
      </c>
      <c r="E313" s="9">
        <v>8.39</v>
      </c>
    </row>
    <row r="314" spans="2:5" x14ac:dyDescent="0.3">
      <c r="B314" s="10">
        <v>34454</v>
      </c>
      <c r="C314" s="9">
        <v>6.4</v>
      </c>
      <c r="D314" s="9">
        <v>2.36</v>
      </c>
      <c r="E314" s="9">
        <v>8.76</v>
      </c>
    </row>
    <row r="315" spans="2:5" x14ac:dyDescent="0.3">
      <c r="B315" s="10">
        <v>34424</v>
      </c>
      <c r="C315" s="9">
        <v>6.5</v>
      </c>
      <c r="D315" s="9">
        <v>2.5099999999999998</v>
      </c>
      <c r="E315" s="9">
        <v>9.01</v>
      </c>
    </row>
    <row r="316" spans="2:5" x14ac:dyDescent="0.3">
      <c r="B316" s="10">
        <v>34393</v>
      </c>
      <c r="C316" s="9">
        <v>6.6</v>
      </c>
      <c r="D316" s="9">
        <v>2.52</v>
      </c>
      <c r="E316" s="9">
        <v>9.1199999999999992</v>
      </c>
    </row>
    <row r="317" spans="2:5" x14ac:dyDescent="0.3">
      <c r="B317" s="10">
        <v>34365</v>
      </c>
      <c r="C317" s="9">
        <v>6.6</v>
      </c>
      <c r="D317" s="9">
        <v>2.52</v>
      </c>
      <c r="E317" s="9">
        <v>9.1199999999999992</v>
      </c>
    </row>
    <row r="318" spans="2:5" x14ac:dyDescent="0.3">
      <c r="B318" s="10">
        <v>34334</v>
      </c>
      <c r="C318" s="9">
        <v>6.5</v>
      </c>
      <c r="D318" s="9">
        <v>2.75</v>
      </c>
      <c r="E318" s="9">
        <v>9.25</v>
      </c>
    </row>
    <row r="319" spans="2:5" x14ac:dyDescent="0.3">
      <c r="B319" s="10">
        <v>34303</v>
      </c>
      <c r="C319" s="9">
        <v>6.6</v>
      </c>
      <c r="D319" s="9">
        <v>2.68</v>
      </c>
      <c r="E319" s="9">
        <v>9.2799999999999994</v>
      </c>
    </row>
    <row r="320" spans="2:5" x14ac:dyDescent="0.3">
      <c r="B320" s="10">
        <v>34273</v>
      </c>
      <c r="C320" s="9">
        <v>6.8</v>
      </c>
      <c r="D320" s="9">
        <v>2.75</v>
      </c>
      <c r="E320" s="9">
        <v>9.5500000000000007</v>
      </c>
    </row>
    <row r="321" spans="2:5" x14ac:dyDescent="0.3">
      <c r="B321" s="10">
        <v>34242</v>
      </c>
      <c r="C321" s="9">
        <v>6.7</v>
      </c>
      <c r="D321" s="9">
        <v>2.69</v>
      </c>
      <c r="E321" s="9">
        <v>9.39</v>
      </c>
    </row>
    <row r="322" spans="2:5" x14ac:dyDescent="0.3">
      <c r="B322" s="10">
        <v>34212</v>
      </c>
      <c r="C322" s="9">
        <v>6.8</v>
      </c>
      <c r="D322" s="9">
        <v>2.77</v>
      </c>
      <c r="E322" s="9">
        <v>9.57</v>
      </c>
    </row>
    <row r="323" spans="2:5" x14ac:dyDescent="0.3">
      <c r="B323" s="10">
        <v>34181</v>
      </c>
      <c r="C323" s="9">
        <v>6.9</v>
      </c>
      <c r="D323" s="9">
        <v>2.78</v>
      </c>
      <c r="E323" s="9">
        <v>9.68</v>
      </c>
    </row>
    <row r="324" spans="2:5" x14ac:dyDescent="0.3">
      <c r="B324" s="10">
        <v>34150</v>
      </c>
      <c r="C324" s="9">
        <v>7</v>
      </c>
      <c r="D324" s="9">
        <v>3</v>
      </c>
      <c r="E324" s="9">
        <v>10</v>
      </c>
    </row>
    <row r="325" spans="2:5" x14ac:dyDescent="0.3">
      <c r="B325" s="10">
        <v>34120</v>
      </c>
      <c r="C325" s="9">
        <v>7.1</v>
      </c>
      <c r="D325" s="9">
        <v>3.22</v>
      </c>
      <c r="E325" s="9">
        <v>10.32</v>
      </c>
    </row>
    <row r="326" spans="2:5" x14ac:dyDescent="0.3">
      <c r="B326" s="10">
        <v>34089</v>
      </c>
      <c r="C326" s="9">
        <v>7.1</v>
      </c>
      <c r="D326" s="9">
        <v>3.23</v>
      </c>
      <c r="E326" s="9">
        <v>10.33</v>
      </c>
    </row>
    <row r="327" spans="2:5" x14ac:dyDescent="0.3">
      <c r="B327" s="10">
        <v>34059</v>
      </c>
      <c r="C327" s="9">
        <v>7</v>
      </c>
      <c r="D327" s="9">
        <v>3.09</v>
      </c>
      <c r="E327" s="9">
        <v>10.09</v>
      </c>
    </row>
    <row r="328" spans="2:5" x14ac:dyDescent="0.3">
      <c r="B328" s="10">
        <v>34028</v>
      </c>
      <c r="C328" s="9">
        <v>7.1</v>
      </c>
      <c r="D328" s="9">
        <v>3.25</v>
      </c>
      <c r="E328" s="9">
        <v>10.35</v>
      </c>
    </row>
    <row r="329" spans="2:5" x14ac:dyDescent="0.3">
      <c r="B329" s="10">
        <v>34000</v>
      </c>
      <c r="C329" s="9">
        <v>7.3</v>
      </c>
      <c r="D329" s="9">
        <v>3.26</v>
      </c>
      <c r="E329" s="9">
        <v>10.56</v>
      </c>
    </row>
    <row r="330" spans="2:5" x14ac:dyDescent="0.3">
      <c r="B330" s="10">
        <v>33969</v>
      </c>
      <c r="C330" s="9">
        <v>7.4</v>
      </c>
      <c r="D330" s="9">
        <v>2.9</v>
      </c>
      <c r="E330" s="9">
        <v>10.3</v>
      </c>
    </row>
    <row r="331" spans="2:5" x14ac:dyDescent="0.3">
      <c r="B331" s="10">
        <v>33938</v>
      </c>
      <c r="C331" s="9">
        <v>7.4</v>
      </c>
      <c r="D331" s="9">
        <v>3.05</v>
      </c>
      <c r="E331" s="9">
        <v>10.45</v>
      </c>
    </row>
    <row r="332" spans="2:5" x14ac:dyDescent="0.3">
      <c r="B332" s="10">
        <v>33908</v>
      </c>
      <c r="C332" s="9">
        <v>7.3</v>
      </c>
      <c r="D332" s="9">
        <v>3.2</v>
      </c>
      <c r="E332" s="9">
        <v>10.5</v>
      </c>
    </row>
    <row r="333" spans="2:5" x14ac:dyDescent="0.3">
      <c r="B333" s="10">
        <v>33877</v>
      </c>
      <c r="C333" s="9">
        <v>7.6</v>
      </c>
      <c r="D333" s="9">
        <v>2.99</v>
      </c>
      <c r="E333" s="9">
        <v>10.59</v>
      </c>
    </row>
    <row r="334" spans="2:5" x14ac:dyDescent="0.3">
      <c r="B334" s="10">
        <v>33847</v>
      </c>
      <c r="C334" s="9">
        <v>7.6</v>
      </c>
      <c r="D334" s="9">
        <v>3.15</v>
      </c>
      <c r="E334" s="9">
        <v>10.75</v>
      </c>
    </row>
    <row r="335" spans="2:5" x14ac:dyDescent="0.3">
      <c r="B335" s="10">
        <v>33816</v>
      </c>
      <c r="C335" s="9">
        <v>7.7</v>
      </c>
      <c r="D335" s="9">
        <v>3.16</v>
      </c>
      <c r="E335" s="9">
        <v>10.86</v>
      </c>
    </row>
    <row r="336" spans="2:5" x14ac:dyDescent="0.3">
      <c r="B336" s="10">
        <v>33785</v>
      </c>
      <c r="C336" s="9">
        <v>7.8</v>
      </c>
      <c r="D336" s="9">
        <v>3.09</v>
      </c>
      <c r="E336" s="9">
        <v>10.89</v>
      </c>
    </row>
    <row r="337" spans="2:5" x14ac:dyDescent="0.3">
      <c r="B337" s="10">
        <v>33755</v>
      </c>
      <c r="C337" s="9">
        <v>7.6</v>
      </c>
      <c r="D337" s="9">
        <v>3.02</v>
      </c>
      <c r="E337" s="9">
        <v>10.62</v>
      </c>
    </row>
    <row r="338" spans="2:5" x14ac:dyDescent="0.3">
      <c r="B338" s="10">
        <v>33724</v>
      </c>
      <c r="C338" s="9">
        <v>7.4</v>
      </c>
      <c r="D338" s="9">
        <v>3.18</v>
      </c>
      <c r="E338" s="9">
        <v>10.58</v>
      </c>
    </row>
    <row r="339" spans="2:5" x14ac:dyDescent="0.3">
      <c r="B339" s="10">
        <v>33694</v>
      </c>
      <c r="C339" s="9">
        <v>7.4</v>
      </c>
      <c r="D339" s="9">
        <v>3.19</v>
      </c>
      <c r="E339" s="9">
        <v>10.59</v>
      </c>
    </row>
    <row r="340" spans="2:5" x14ac:dyDescent="0.3">
      <c r="B340" s="10">
        <v>33663</v>
      </c>
      <c r="C340" s="9">
        <v>7.4</v>
      </c>
      <c r="D340" s="9">
        <v>2.82</v>
      </c>
      <c r="E340" s="9">
        <v>10.220000000000001</v>
      </c>
    </row>
    <row r="341" spans="2:5" x14ac:dyDescent="0.3">
      <c r="B341" s="10">
        <v>33634</v>
      </c>
      <c r="C341" s="9">
        <v>7.3</v>
      </c>
      <c r="D341" s="9">
        <v>2.6</v>
      </c>
      <c r="E341" s="9">
        <v>9.9</v>
      </c>
    </row>
    <row r="342" spans="2:5" x14ac:dyDescent="0.3">
      <c r="B342" s="10">
        <v>33603</v>
      </c>
      <c r="C342" s="9">
        <v>7.3</v>
      </c>
      <c r="D342" s="9">
        <v>3.06</v>
      </c>
      <c r="E342" s="9">
        <v>10.36</v>
      </c>
    </row>
    <row r="343" spans="2:5" x14ac:dyDescent="0.3">
      <c r="B343" s="10">
        <v>33572</v>
      </c>
      <c r="C343" s="9">
        <v>7</v>
      </c>
      <c r="D343" s="9">
        <v>2.99</v>
      </c>
      <c r="E343" s="9">
        <v>9.99</v>
      </c>
    </row>
    <row r="344" spans="2:5" x14ac:dyDescent="0.3">
      <c r="B344" s="10">
        <v>33542</v>
      </c>
      <c r="C344" s="9">
        <v>7</v>
      </c>
      <c r="D344" s="9">
        <v>2.92</v>
      </c>
      <c r="E344" s="9">
        <v>9.92</v>
      </c>
    </row>
    <row r="345" spans="2:5" x14ac:dyDescent="0.3">
      <c r="B345" s="10">
        <v>33511</v>
      </c>
      <c r="C345" s="9">
        <v>6.9</v>
      </c>
      <c r="D345" s="9">
        <v>3.39</v>
      </c>
      <c r="E345" s="9">
        <v>10.29</v>
      </c>
    </row>
    <row r="346" spans="2:5" x14ac:dyDescent="0.3">
      <c r="B346" s="10">
        <v>33481</v>
      </c>
      <c r="C346" s="9">
        <v>6.9</v>
      </c>
      <c r="D346" s="9">
        <v>3.8</v>
      </c>
      <c r="E346" s="9">
        <v>10.7</v>
      </c>
    </row>
    <row r="347" spans="2:5" x14ac:dyDescent="0.3">
      <c r="B347" s="10">
        <v>33450</v>
      </c>
      <c r="C347" s="9">
        <v>6.8</v>
      </c>
      <c r="D347" s="9">
        <v>4.45</v>
      </c>
      <c r="E347" s="9">
        <v>11.25</v>
      </c>
    </row>
    <row r="348" spans="2:5" x14ac:dyDescent="0.3">
      <c r="B348" s="10">
        <v>33419</v>
      </c>
      <c r="C348" s="9">
        <v>6.9</v>
      </c>
      <c r="D348" s="9">
        <v>4.7</v>
      </c>
      <c r="E348" s="9">
        <v>11.6</v>
      </c>
    </row>
    <row r="349" spans="2:5" x14ac:dyDescent="0.3">
      <c r="B349" s="10">
        <v>33389</v>
      </c>
      <c r="C349" s="9">
        <v>6.9</v>
      </c>
      <c r="D349" s="9">
        <v>4.95</v>
      </c>
      <c r="E349" s="9">
        <v>11.85</v>
      </c>
    </row>
    <row r="350" spans="2:5" x14ac:dyDescent="0.3">
      <c r="B350" s="10">
        <v>33358</v>
      </c>
      <c r="C350" s="9">
        <v>6.7</v>
      </c>
      <c r="D350" s="9">
        <v>4.8899999999999997</v>
      </c>
      <c r="E350" s="9">
        <v>11.59</v>
      </c>
    </row>
    <row r="351" spans="2:5" x14ac:dyDescent="0.3">
      <c r="B351" s="10">
        <v>33328</v>
      </c>
      <c r="C351" s="9">
        <v>6.8</v>
      </c>
      <c r="D351" s="9">
        <v>4.9000000000000004</v>
      </c>
      <c r="E351" s="9">
        <v>11.7</v>
      </c>
    </row>
    <row r="352" spans="2:5" x14ac:dyDescent="0.3">
      <c r="B352" s="10">
        <v>33297</v>
      </c>
      <c r="C352" s="9">
        <v>6.6</v>
      </c>
      <c r="D352" s="9">
        <v>5.31</v>
      </c>
      <c r="E352" s="9">
        <v>11.91</v>
      </c>
    </row>
    <row r="353" spans="2:5" x14ac:dyDescent="0.3">
      <c r="B353" s="10">
        <v>33269</v>
      </c>
      <c r="C353" s="9">
        <v>6.4</v>
      </c>
      <c r="D353" s="9">
        <v>5.65</v>
      </c>
      <c r="E353" s="9">
        <v>12.05</v>
      </c>
    </row>
    <row r="354" spans="2:5" x14ac:dyDescent="0.3">
      <c r="B354" s="10">
        <v>33238</v>
      </c>
      <c r="C354" s="9">
        <v>6.3</v>
      </c>
      <c r="D354" s="9">
        <v>6.11</v>
      </c>
      <c r="E354" s="9">
        <v>12.41</v>
      </c>
    </row>
    <row r="355" spans="2:5" x14ac:dyDescent="0.3">
      <c r="B355" s="10">
        <v>33207</v>
      </c>
      <c r="C355" s="9">
        <v>6.2</v>
      </c>
      <c r="D355" s="9">
        <v>6.27</v>
      </c>
      <c r="E355" s="9">
        <v>12.47</v>
      </c>
    </row>
    <row r="356" spans="2:5" x14ac:dyDescent="0.3">
      <c r="B356" s="10">
        <v>33177</v>
      </c>
      <c r="C356" s="9">
        <v>5.9</v>
      </c>
      <c r="D356" s="9">
        <v>6.29</v>
      </c>
      <c r="E356" s="9">
        <v>12.19</v>
      </c>
    </row>
    <row r="357" spans="2:5" x14ac:dyDescent="0.3">
      <c r="B357" s="10">
        <v>33146</v>
      </c>
      <c r="C357" s="9">
        <v>5.9</v>
      </c>
      <c r="D357" s="9">
        <v>6.16</v>
      </c>
      <c r="E357" s="9">
        <v>12.06</v>
      </c>
    </row>
    <row r="358" spans="2:5" x14ac:dyDescent="0.3">
      <c r="B358" s="10">
        <v>33116</v>
      </c>
      <c r="C358" s="9">
        <v>5.7</v>
      </c>
      <c r="D358" s="9">
        <v>5.62</v>
      </c>
      <c r="E358" s="9">
        <v>11.32</v>
      </c>
    </row>
    <row r="359" spans="2:5" x14ac:dyDescent="0.3">
      <c r="B359" s="10">
        <v>33085</v>
      </c>
      <c r="C359" s="9">
        <v>5.5</v>
      </c>
      <c r="D359" s="9">
        <v>4.82</v>
      </c>
      <c r="E359" s="9">
        <v>10.32</v>
      </c>
    </row>
    <row r="360" spans="2:5" x14ac:dyDescent="0.3">
      <c r="B360" s="10">
        <v>33054</v>
      </c>
      <c r="C360" s="9">
        <v>5.2</v>
      </c>
      <c r="D360" s="9">
        <v>4.67</v>
      </c>
      <c r="E360" s="9">
        <v>9.8699999999999992</v>
      </c>
    </row>
    <row r="361" spans="2:5" x14ac:dyDescent="0.3">
      <c r="B361" s="10">
        <v>33024</v>
      </c>
      <c r="C361" s="9">
        <v>5.4</v>
      </c>
      <c r="D361" s="9">
        <v>4.3600000000000003</v>
      </c>
      <c r="E361" s="9">
        <v>9.76</v>
      </c>
    </row>
    <row r="362" spans="2:5" x14ac:dyDescent="0.3">
      <c r="B362" s="10">
        <v>32993</v>
      </c>
      <c r="C362" s="9">
        <v>5.4</v>
      </c>
      <c r="D362" s="9">
        <v>4.71</v>
      </c>
      <c r="E362" s="9">
        <v>10.11</v>
      </c>
    </row>
    <row r="363" spans="2:5" x14ac:dyDescent="0.3">
      <c r="B363" s="10">
        <v>32963</v>
      </c>
      <c r="C363" s="9">
        <v>5.2</v>
      </c>
      <c r="D363" s="9">
        <v>5.23</v>
      </c>
      <c r="E363" s="9">
        <v>10.43</v>
      </c>
    </row>
    <row r="364" spans="2:5" x14ac:dyDescent="0.3">
      <c r="B364" s="10">
        <v>32932</v>
      </c>
      <c r="C364" s="9">
        <v>5.3</v>
      </c>
      <c r="D364" s="9">
        <v>5.26</v>
      </c>
      <c r="E364" s="9">
        <v>10.56</v>
      </c>
    </row>
    <row r="365" spans="2:5" x14ac:dyDescent="0.3">
      <c r="B365" s="10">
        <v>32904</v>
      </c>
      <c r="C365" s="9">
        <v>5.4</v>
      </c>
      <c r="D365" s="9">
        <v>5.2</v>
      </c>
      <c r="E365" s="9">
        <v>10.6</v>
      </c>
    </row>
    <row r="366" spans="2:5" x14ac:dyDescent="0.3">
      <c r="B366" s="10">
        <v>32873</v>
      </c>
      <c r="C366" s="9">
        <v>5.4</v>
      </c>
      <c r="D366" s="9">
        <v>4.6500000000000004</v>
      </c>
      <c r="E366" s="9">
        <v>10.050000000000001</v>
      </c>
    </row>
    <row r="367" spans="2:5" x14ac:dyDescent="0.3">
      <c r="B367" s="10">
        <v>32842</v>
      </c>
      <c r="C367" s="9">
        <v>5.4</v>
      </c>
      <c r="D367" s="9">
        <v>4.66</v>
      </c>
      <c r="E367" s="9">
        <v>10.06</v>
      </c>
    </row>
    <row r="368" spans="2:5" x14ac:dyDescent="0.3">
      <c r="B368" s="10">
        <v>32812</v>
      </c>
      <c r="C368" s="9">
        <v>5.3</v>
      </c>
      <c r="D368" s="9">
        <v>4.49</v>
      </c>
      <c r="E368" s="9">
        <v>9.7899999999999991</v>
      </c>
    </row>
    <row r="369" spans="2:5" x14ac:dyDescent="0.3">
      <c r="B369" s="10">
        <v>32781</v>
      </c>
      <c r="C369" s="9">
        <v>5.3</v>
      </c>
      <c r="D369" s="9">
        <v>4.34</v>
      </c>
      <c r="E369" s="9">
        <v>9.64</v>
      </c>
    </row>
    <row r="370" spans="2:5" x14ac:dyDescent="0.3">
      <c r="B370" s="10">
        <v>32751</v>
      </c>
      <c r="C370" s="9">
        <v>5.2</v>
      </c>
      <c r="D370" s="9">
        <v>4.71</v>
      </c>
      <c r="E370" s="9">
        <v>9.91</v>
      </c>
    </row>
    <row r="371" spans="2:5" x14ac:dyDescent="0.3">
      <c r="B371" s="10">
        <v>32720</v>
      </c>
      <c r="C371" s="9">
        <v>5.2</v>
      </c>
      <c r="D371" s="9">
        <v>4.9800000000000004</v>
      </c>
      <c r="E371" s="9">
        <v>10.18</v>
      </c>
    </row>
    <row r="372" spans="2:5" x14ac:dyDescent="0.3">
      <c r="B372" s="10">
        <v>32689</v>
      </c>
      <c r="C372" s="9">
        <v>5.3</v>
      </c>
      <c r="D372" s="9">
        <v>5.17</v>
      </c>
      <c r="E372" s="9">
        <v>10.47</v>
      </c>
    </row>
    <row r="373" spans="2:5" x14ac:dyDescent="0.3">
      <c r="B373" s="10">
        <v>32659</v>
      </c>
      <c r="C373" s="9">
        <v>5.2</v>
      </c>
      <c r="D373" s="9">
        <v>5.36</v>
      </c>
      <c r="E373" s="9">
        <v>10.56</v>
      </c>
    </row>
    <row r="374" spans="2:5" x14ac:dyDescent="0.3">
      <c r="B374" s="10">
        <v>32628</v>
      </c>
      <c r="C374" s="9">
        <v>5.2</v>
      </c>
      <c r="D374" s="9">
        <v>5.12</v>
      </c>
      <c r="E374" s="9">
        <v>10.32</v>
      </c>
    </row>
    <row r="375" spans="2:5" x14ac:dyDescent="0.3">
      <c r="B375" s="10">
        <v>32598</v>
      </c>
      <c r="C375" s="9">
        <v>5</v>
      </c>
      <c r="D375" s="9">
        <v>4.9800000000000004</v>
      </c>
      <c r="E375" s="9">
        <v>9.98</v>
      </c>
    </row>
    <row r="376" spans="2:5" x14ac:dyDescent="0.3">
      <c r="B376" s="10">
        <v>32567</v>
      </c>
      <c r="C376" s="9">
        <v>5.2</v>
      </c>
      <c r="D376" s="9">
        <v>4.83</v>
      </c>
      <c r="E376" s="9">
        <v>10.029999999999999</v>
      </c>
    </row>
    <row r="377" spans="2:5" x14ac:dyDescent="0.3">
      <c r="B377" s="10">
        <v>32539</v>
      </c>
      <c r="C377" s="9">
        <v>5.4</v>
      </c>
      <c r="D377" s="9">
        <v>4.67</v>
      </c>
      <c r="E377" s="9">
        <v>10.07</v>
      </c>
    </row>
    <row r="378" spans="2:5" x14ac:dyDescent="0.3">
      <c r="B378" s="10">
        <v>32508</v>
      </c>
      <c r="C378" s="9">
        <v>5.3</v>
      </c>
      <c r="D378" s="9">
        <v>4.42</v>
      </c>
      <c r="E378" s="9">
        <v>9.7200000000000006</v>
      </c>
    </row>
    <row r="379" spans="2:5" x14ac:dyDescent="0.3">
      <c r="B379" s="10">
        <v>32477</v>
      </c>
      <c r="C379" s="9">
        <v>5.3</v>
      </c>
      <c r="D379" s="9">
        <v>4.25</v>
      </c>
      <c r="E379" s="9">
        <v>9.5500000000000007</v>
      </c>
    </row>
    <row r="380" spans="2:5" x14ac:dyDescent="0.3">
      <c r="B380" s="10">
        <v>32447</v>
      </c>
      <c r="C380" s="9">
        <v>5.4</v>
      </c>
      <c r="D380" s="9">
        <v>4.25</v>
      </c>
      <c r="E380" s="9">
        <v>9.65</v>
      </c>
    </row>
    <row r="381" spans="2:5" x14ac:dyDescent="0.3">
      <c r="B381" s="10">
        <v>32416</v>
      </c>
      <c r="C381" s="9">
        <v>5.4</v>
      </c>
      <c r="D381" s="9">
        <v>4.17</v>
      </c>
      <c r="E381" s="9">
        <v>9.57</v>
      </c>
    </row>
    <row r="382" spans="2:5" x14ac:dyDescent="0.3">
      <c r="B382" s="10">
        <v>32386</v>
      </c>
      <c r="C382" s="9">
        <v>5.6</v>
      </c>
      <c r="D382" s="9">
        <v>4.0199999999999996</v>
      </c>
      <c r="E382" s="9">
        <v>9.6199999999999992</v>
      </c>
    </row>
    <row r="383" spans="2:5" x14ac:dyDescent="0.3">
      <c r="B383" s="10">
        <v>32355</v>
      </c>
      <c r="C383" s="9">
        <v>5.4</v>
      </c>
      <c r="D383" s="9">
        <v>4.13</v>
      </c>
      <c r="E383" s="9">
        <v>9.5299999999999994</v>
      </c>
    </row>
    <row r="384" spans="2:5" x14ac:dyDescent="0.3">
      <c r="B384" s="10">
        <v>32324</v>
      </c>
      <c r="C384" s="9">
        <v>5.4</v>
      </c>
      <c r="D384" s="9">
        <v>3.96</v>
      </c>
      <c r="E384" s="9">
        <v>9.36</v>
      </c>
    </row>
    <row r="385" spans="2:5" x14ac:dyDescent="0.3">
      <c r="B385" s="10">
        <v>32294</v>
      </c>
      <c r="C385" s="9">
        <v>5.6</v>
      </c>
      <c r="D385" s="9">
        <v>3.89</v>
      </c>
      <c r="E385" s="9">
        <v>9.49</v>
      </c>
    </row>
    <row r="386" spans="2:5" x14ac:dyDescent="0.3">
      <c r="B386" s="10">
        <v>32263</v>
      </c>
      <c r="C386" s="9">
        <v>5.4</v>
      </c>
      <c r="D386" s="9">
        <v>3.9</v>
      </c>
      <c r="E386" s="9">
        <v>9.3000000000000007</v>
      </c>
    </row>
    <row r="387" spans="2:5" x14ac:dyDescent="0.3">
      <c r="B387" s="10">
        <v>32233</v>
      </c>
      <c r="C387" s="9">
        <v>5.7</v>
      </c>
      <c r="D387" s="9">
        <v>3.93</v>
      </c>
      <c r="E387" s="9">
        <v>9.6300000000000008</v>
      </c>
    </row>
    <row r="388" spans="2:5" x14ac:dyDescent="0.3">
      <c r="B388" s="10">
        <v>32202</v>
      </c>
      <c r="C388" s="9">
        <v>5.7</v>
      </c>
      <c r="D388" s="9">
        <v>3.94</v>
      </c>
      <c r="E388" s="9">
        <v>9.64</v>
      </c>
    </row>
    <row r="389" spans="2:5" x14ac:dyDescent="0.3">
      <c r="B389" s="10">
        <v>32173</v>
      </c>
      <c r="C389" s="9">
        <v>5.7</v>
      </c>
      <c r="D389" s="9">
        <v>4.05</v>
      </c>
      <c r="E389" s="9">
        <v>9.75</v>
      </c>
    </row>
    <row r="390" spans="2:5" x14ac:dyDescent="0.3">
      <c r="B390" s="10">
        <v>32142</v>
      </c>
      <c r="C390" s="9">
        <v>5.7</v>
      </c>
      <c r="D390" s="9">
        <v>4.43</v>
      </c>
      <c r="E390" s="9">
        <v>10.130000000000001</v>
      </c>
    </row>
    <row r="391" spans="2:5" x14ac:dyDescent="0.3">
      <c r="B391" s="10">
        <v>32111</v>
      </c>
      <c r="C391" s="9">
        <v>5.8</v>
      </c>
      <c r="D391" s="9">
        <v>4.53</v>
      </c>
      <c r="E391" s="9">
        <v>10.33</v>
      </c>
    </row>
    <row r="392" spans="2:5" x14ac:dyDescent="0.3">
      <c r="B392" s="10">
        <v>32081</v>
      </c>
      <c r="C392" s="9">
        <v>6</v>
      </c>
      <c r="D392" s="9">
        <v>4.53</v>
      </c>
      <c r="E392" s="9">
        <v>10.53</v>
      </c>
    </row>
    <row r="393" spans="2:5" x14ac:dyDescent="0.3">
      <c r="B393" s="10">
        <v>32050</v>
      </c>
      <c r="C393" s="9">
        <v>5.9</v>
      </c>
      <c r="D393" s="9">
        <v>4.3600000000000003</v>
      </c>
      <c r="E393" s="9">
        <v>10.26</v>
      </c>
    </row>
    <row r="394" spans="2:5" x14ac:dyDescent="0.3">
      <c r="B394" s="10">
        <v>32020</v>
      </c>
      <c r="C394" s="9">
        <v>6</v>
      </c>
      <c r="D394" s="9">
        <v>4.28</v>
      </c>
      <c r="E394" s="9">
        <v>10.28</v>
      </c>
    </row>
    <row r="395" spans="2:5" x14ac:dyDescent="0.3">
      <c r="B395" s="10">
        <v>31989</v>
      </c>
      <c r="C395" s="9">
        <v>6.1</v>
      </c>
      <c r="D395" s="9">
        <v>3.93</v>
      </c>
      <c r="E395" s="9">
        <v>10.029999999999999</v>
      </c>
    </row>
    <row r="396" spans="2:5" x14ac:dyDescent="0.3">
      <c r="B396" s="10">
        <v>31958</v>
      </c>
      <c r="C396" s="9">
        <v>6.2</v>
      </c>
      <c r="D396" s="9">
        <v>3.65</v>
      </c>
      <c r="E396" s="9">
        <v>9.85</v>
      </c>
    </row>
    <row r="397" spans="2:5" x14ac:dyDescent="0.3">
      <c r="B397" s="10">
        <v>31928</v>
      </c>
      <c r="C397" s="9">
        <v>6.3</v>
      </c>
      <c r="D397" s="9">
        <v>3.86</v>
      </c>
      <c r="E397" s="9">
        <v>10.16</v>
      </c>
    </row>
    <row r="398" spans="2:5" x14ac:dyDescent="0.3">
      <c r="B398" s="10">
        <v>31897</v>
      </c>
      <c r="C398" s="9">
        <v>6.3</v>
      </c>
      <c r="D398" s="9">
        <v>3.78</v>
      </c>
      <c r="E398" s="9">
        <v>10.08</v>
      </c>
    </row>
    <row r="399" spans="2:5" x14ac:dyDescent="0.3">
      <c r="B399" s="10">
        <v>31867</v>
      </c>
      <c r="C399" s="9">
        <v>6.6</v>
      </c>
      <c r="D399" s="9">
        <v>3.03</v>
      </c>
      <c r="E399" s="9">
        <v>9.6300000000000008</v>
      </c>
    </row>
    <row r="400" spans="2:5" x14ac:dyDescent="0.3">
      <c r="B400" s="10">
        <v>31836</v>
      </c>
      <c r="C400" s="9">
        <v>6.6</v>
      </c>
      <c r="D400" s="9">
        <v>2.1</v>
      </c>
      <c r="E400" s="9">
        <v>8.6999999999999993</v>
      </c>
    </row>
    <row r="401" spans="2:5" x14ac:dyDescent="0.3">
      <c r="B401" s="10">
        <v>31808</v>
      </c>
      <c r="C401" s="9">
        <v>6.6</v>
      </c>
      <c r="D401" s="9">
        <v>1.46</v>
      </c>
      <c r="E401" s="9">
        <v>8.06</v>
      </c>
    </row>
    <row r="402" spans="2:5" x14ac:dyDescent="0.3">
      <c r="B402" s="10">
        <v>31777</v>
      </c>
      <c r="C402" s="9">
        <v>6.6</v>
      </c>
      <c r="D402" s="9">
        <v>1.1000000000000001</v>
      </c>
      <c r="E402" s="9">
        <v>7.7</v>
      </c>
    </row>
    <row r="403" spans="2:5" x14ac:dyDescent="0.3">
      <c r="B403" s="10">
        <v>31746</v>
      </c>
      <c r="C403" s="9">
        <v>6.9</v>
      </c>
      <c r="D403" s="9">
        <v>1.28</v>
      </c>
      <c r="E403" s="9">
        <v>8.18</v>
      </c>
    </row>
    <row r="404" spans="2:5" x14ac:dyDescent="0.3">
      <c r="B404" s="10">
        <v>31716</v>
      </c>
      <c r="C404" s="9">
        <v>7</v>
      </c>
      <c r="D404" s="9">
        <v>1.47</v>
      </c>
      <c r="E404" s="9">
        <v>8.4700000000000006</v>
      </c>
    </row>
    <row r="405" spans="2:5" x14ac:dyDescent="0.3">
      <c r="B405" s="10">
        <v>31685</v>
      </c>
      <c r="C405" s="9">
        <v>7</v>
      </c>
      <c r="D405" s="9">
        <v>1.75</v>
      </c>
      <c r="E405" s="9">
        <v>8.75</v>
      </c>
    </row>
    <row r="406" spans="2:5" x14ac:dyDescent="0.3">
      <c r="B406" s="10">
        <v>31655</v>
      </c>
      <c r="C406" s="9">
        <v>6.9</v>
      </c>
      <c r="D406" s="9">
        <v>1.57</v>
      </c>
      <c r="E406" s="9">
        <v>8.4700000000000006</v>
      </c>
    </row>
    <row r="407" spans="2:5" x14ac:dyDescent="0.3">
      <c r="B407" s="10">
        <v>31624</v>
      </c>
      <c r="C407" s="9">
        <v>7</v>
      </c>
      <c r="D407" s="9">
        <v>1.58</v>
      </c>
      <c r="E407" s="9">
        <v>8.58</v>
      </c>
    </row>
    <row r="408" spans="2:5" x14ac:dyDescent="0.3">
      <c r="B408" s="10">
        <v>31593</v>
      </c>
      <c r="C408" s="9">
        <v>7.2</v>
      </c>
      <c r="D408" s="9">
        <v>1.77</v>
      </c>
      <c r="E408" s="9">
        <v>8.9700000000000006</v>
      </c>
    </row>
    <row r="409" spans="2:5" x14ac:dyDescent="0.3">
      <c r="B409" s="10">
        <v>31563</v>
      </c>
      <c r="C409" s="9">
        <v>7.2</v>
      </c>
      <c r="D409" s="9">
        <v>1.49</v>
      </c>
      <c r="E409" s="9">
        <v>8.69</v>
      </c>
    </row>
    <row r="410" spans="2:5" x14ac:dyDescent="0.3">
      <c r="B410" s="10">
        <v>31532</v>
      </c>
      <c r="C410" s="9">
        <v>7.1</v>
      </c>
      <c r="D410" s="9">
        <v>1.59</v>
      </c>
      <c r="E410" s="9">
        <v>8.69</v>
      </c>
    </row>
    <row r="411" spans="2:5" x14ac:dyDescent="0.3">
      <c r="B411" s="10">
        <v>31502</v>
      </c>
      <c r="C411" s="9">
        <v>7.2</v>
      </c>
      <c r="D411" s="9">
        <v>2.2599999999999998</v>
      </c>
      <c r="E411" s="9">
        <v>9.4600000000000009</v>
      </c>
    </row>
    <row r="412" spans="2:5" x14ac:dyDescent="0.3">
      <c r="B412" s="10">
        <v>31471</v>
      </c>
      <c r="C412" s="9">
        <v>7.2</v>
      </c>
      <c r="D412" s="9">
        <v>3.11</v>
      </c>
      <c r="E412" s="9">
        <v>10.31</v>
      </c>
    </row>
    <row r="413" spans="2:5" x14ac:dyDescent="0.3">
      <c r="B413" s="10">
        <v>31443</v>
      </c>
      <c r="C413" s="9">
        <v>6.7</v>
      </c>
      <c r="D413" s="9">
        <v>3.89</v>
      </c>
      <c r="E413" s="9">
        <v>10.59</v>
      </c>
    </row>
    <row r="414" spans="2:5" x14ac:dyDescent="0.3">
      <c r="B414" s="10">
        <v>31412</v>
      </c>
      <c r="C414" s="9">
        <v>7</v>
      </c>
      <c r="D414" s="9">
        <v>3.8</v>
      </c>
      <c r="E414" s="9">
        <v>10.8</v>
      </c>
    </row>
    <row r="415" spans="2:5" x14ac:dyDescent="0.3">
      <c r="B415" s="10">
        <v>31381</v>
      </c>
      <c r="C415" s="9">
        <v>7</v>
      </c>
      <c r="D415" s="9">
        <v>3.51</v>
      </c>
      <c r="E415" s="9">
        <v>10.51</v>
      </c>
    </row>
    <row r="416" spans="2:5" x14ac:dyDescent="0.3">
      <c r="B416" s="10">
        <v>31351</v>
      </c>
      <c r="C416" s="9">
        <v>7.1</v>
      </c>
      <c r="D416" s="9">
        <v>3.23</v>
      </c>
      <c r="E416" s="9">
        <v>10.33</v>
      </c>
    </row>
    <row r="417" spans="2:5" x14ac:dyDescent="0.3">
      <c r="B417" s="10">
        <v>31320</v>
      </c>
      <c r="C417" s="9">
        <v>7.1</v>
      </c>
      <c r="D417" s="9">
        <v>3.14</v>
      </c>
      <c r="E417" s="9">
        <v>10.24</v>
      </c>
    </row>
    <row r="418" spans="2:5" x14ac:dyDescent="0.3">
      <c r="B418" s="10">
        <v>31290</v>
      </c>
      <c r="C418" s="9">
        <v>7.1</v>
      </c>
      <c r="D418" s="9">
        <v>3.35</v>
      </c>
      <c r="E418" s="9">
        <v>10.45</v>
      </c>
    </row>
    <row r="419" spans="2:5" x14ac:dyDescent="0.3">
      <c r="B419" s="10">
        <v>31259</v>
      </c>
      <c r="C419" s="9">
        <v>7.4</v>
      </c>
      <c r="D419" s="9">
        <v>3.55</v>
      </c>
      <c r="E419" s="9">
        <v>10.95</v>
      </c>
    </row>
    <row r="420" spans="2:5" x14ac:dyDescent="0.3">
      <c r="B420" s="10">
        <v>31228</v>
      </c>
      <c r="C420" s="9">
        <v>7.4</v>
      </c>
      <c r="D420" s="9">
        <v>3.76</v>
      </c>
      <c r="E420" s="9">
        <v>11.16</v>
      </c>
    </row>
    <row r="421" spans="2:5" x14ac:dyDescent="0.3">
      <c r="B421" s="10">
        <v>31198</v>
      </c>
      <c r="C421" s="9">
        <v>7.2</v>
      </c>
      <c r="D421" s="9">
        <v>3.77</v>
      </c>
      <c r="E421" s="9">
        <v>10.97</v>
      </c>
    </row>
    <row r="422" spans="2:5" x14ac:dyDescent="0.3">
      <c r="B422" s="10">
        <v>31167</v>
      </c>
      <c r="C422" s="9">
        <v>7.3</v>
      </c>
      <c r="D422" s="9">
        <v>3.69</v>
      </c>
      <c r="E422" s="9">
        <v>10.99</v>
      </c>
    </row>
    <row r="423" spans="2:5" x14ac:dyDescent="0.3">
      <c r="B423" s="10">
        <v>31137</v>
      </c>
      <c r="C423" s="9">
        <v>7.2</v>
      </c>
      <c r="D423" s="9">
        <v>3.7</v>
      </c>
      <c r="E423" s="9">
        <v>10.9</v>
      </c>
    </row>
    <row r="424" spans="2:5" x14ac:dyDescent="0.3">
      <c r="B424" s="10">
        <v>31106</v>
      </c>
      <c r="C424" s="9">
        <v>7.2</v>
      </c>
      <c r="D424" s="9">
        <v>3.52</v>
      </c>
      <c r="E424" s="9">
        <v>10.72</v>
      </c>
    </row>
    <row r="425" spans="2:5" x14ac:dyDescent="0.3">
      <c r="B425" s="10">
        <v>31078</v>
      </c>
      <c r="C425" s="9">
        <v>7.3</v>
      </c>
      <c r="D425" s="9">
        <v>3.53</v>
      </c>
      <c r="E425" s="9">
        <v>10.83</v>
      </c>
    </row>
    <row r="426" spans="2:5" x14ac:dyDescent="0.3">
      <c r="B426" s="10">
        <v>31047</v>
      </c>
      <c r="C426" s="9">
        <v>7.3</v>
      </c>
      <c r="D426" s="9">
        <v>3.95</v>
      </c>
      <c r="E426" s="9">
        <v>11.25</v>
      </c>
    </row>
    <row r="427" spans="2:5" x14ac:dyDescent="0.3">
      <c r="B427" s="10">
        <v>31016</v>
      </c>
      <c r="C427" s="9">
        <v>7.2</v>
      </c>
      <c r="D427" s="9">
        <v>4.05</v>
      </c>
      <c r="E427" s="9">
        <v>11.25</v>
      </c>
    </row>
    <row r="428" spans="2:5" x14ac:dyDescent="0.3">
      <c r="B428" s="10">
        <v>30986</v>
      </c>
      <c r="C428" s="9">
        <v>7.4</v>
      </c>
      <c r="D428" s="9">
        <v>4.26</v>
      </c>
      <c r="E428" s="9">
        <v>11.66</v>
      </c>
    </row>
    <row r="429" spans="2:5" x14ac:dyDescent="0.3">
      <c r="B429" s="10">
        <v>30955</v>
      </c>
      <c r="C429" s="9">
        <v>7.3</v>
      </c>
      <c r="D429" s="9">
        <v>4.2699999999999996</v>
      </c>
      <c r="E429" s="9">
        <v>11.57</v>
      </c>
    </row>
    <row r="430" spans="2:5" x14ac:dyDescent="0.3">
      <c r="B430" s="10">
        <v>30925</v>
      </c>
      <c r="C430" s="9">
        <v>7.5</v>
      </c>
      <c r="D430" s="9">
        <v>4.29</v>
      </c>
      <c r="E430" s="9">
        <v>11.79</v>
      </c>
    </row>
    <row r="431" spans="2:5" x14ac:dyDescent="0.3">
      <c r="B431" s="10">
        <v>30894</v>
      </c>
      <c r="C431" s="9">
        <v>7.5</v>
      </c>
      <c r="D431" s="9">
        <v>4.2</v>
      </c>
      <c r="E431" s="9">
        <v>11.7</v>
      </c>
    </row>
    <row r="432" spans="2:5" x14ac:dyDescent="0.3">
      <c r="B432" s="10">
        <v>30863</v>
      </c>
      <c r="C432" s="9">
        <v>7.2</v>
      </c>
      <c r="D432" s="9">
        <v>4.22</v>
      </c>
      <c r="E432" s="9">
        <v>11.42</v>
      </c>
    </row>
    <row r="433" spans="2:5" x14ac:dyDescent="0.3">
      <c r="B433" s="10">
        <v>30833</v>
      </c>
      <c r="C433" s="9">
        <v>7.4</v>
      </c>
      <c r="D433" s="9">
        <v>4.2300000000000004</v>
      </c>
      <c r="E433" s="9">
        <v>11.63</v>
      </c>
    </row>
    <row r="434" spans="2:5" x14ac:dyDescent="0.3">
      <c r="B434" s="10">
        <v>30802</v>
      </c>
      <c r="C434" s="9">
        <v>7.7</v>
      </c>
      <c r="D434" s="9">
        <v>4.5599999999999996</v>
      </c>
      <c r="E434" s="9">
        <v>12.26</v>
      </c>
    </row>
    <row r="435" spans="2:5" x14ac:dyDescent="0.3">
      <c r="B435" s="10">
        <v>30772</v>
      </c>
      <c r="C435" s="9">
        <v>7.8</v>
      </c>
      <c r="D435" s="9">
        <v>4.8</v>
      </c>
      <c r="E435" s="9">
        <v>12.6</v>
      </c>
    </row>
    <row r="436" spans="2:5" x14ac:dyDescent="0.3">
      <c r="B436" s="10">
        <v>30741</v>
      </c>
      <c r="C436" s="9">
        <v>7.8</v>
      </c>
      <c r="D436" s="9">
        <v>4.5999999999999996</v>
      </c>
      <c r="E436" s="9">
        <v>12.4</v>
      </c>
    </row>
    <row r="437" spans="2:5" x14ac:dyDescent="0.3">
      <c r="B437" s="10">
        <v>30712</v>
      </c>
      <c r="C437" s="9">
        <v>8</v>
      </c>
      <c r="D437" s="9">
        <v>4.1900000000000004</v>
      </c>
      <c r="E437" s="9">
        <v>12.19</v>
      </c>
    </row>
    <row r="438" spans="2:5" x14ac:dyDescent="0.3">
      <c r="B438" s="10">
        <v>30681</v>
      </c>
      <c r="C438" s="9">
        <v>8.3000000000000007</v>
      </c>
      <c r="D438" s="9">
        <v>3.79</v>
      </c>
      <c r="E438" s="9">
        <v>12.09</v>
      </c>
    </row>
    <row r="439" spans="2:5" x14ac:dyDescent="0.3">
      <c r="B439" s="10">
        <v>30650</v>
      </c>
      <c r="C439" s="9">
        <v>8.5</v>
      </c>
      <c r="D439" s="9">
        <v>3.27</v>
      </c>
      <c r="E439" s="9">
        <v>11.77</v>
      </c>
    </row>
    <row r="440" spans="2:5" x14ac:dyDescent="0.3">
      <c r="B440" s="10">
        <v>30620</v>
      </c>
      <c r="C440" s="9">
        <v>8.8000000000000007</v>
      </c>
      <c r="D440" s="9">
        <v>2.85</v>
      </c>
      <c r="E440" s="9">
        <v>11.65</v>
      </c>
    </row>
    <row r="441" spans="2:5" x14ac:dyDescent="0.3">
      <c r="B441" s="10">
        <v>30589</v>
      </c>
      <c r="C441" s="9">
        <v>9.1999999999999993</v>
      </c>
      <c r="D441" s="9">
        <v>2.86</v>
      </c>
      <c r="E441" s="9">
        <v>12.06</v>
      </c>
    </row>
    <row r="442" spans="2:5" x14ac:dyDescent="0.3">
      <c r="B442" s="10">
        <v>30559</v>
      </c>
      <c r="C442" s="9">
        <v>9.5</v>
      </c>
      <c r="D442" s="9">
        <v>2.56</v>
      </c>
      <c r="E442" s="9">
        <v>12.06</v>
      </c>
    </row>
    <row r="443" spans="2:5" x14ac:dyDescent="0.3">
      <c r="B443" s="10">
        <v>30528</v>
      </c>
      <c r="C443" s="9">
        <v>9.4</v>
      </c>
      <c r="D443" s="9">
        <v>2.46</v>
      </c>
      <c r="E443" s="9">
        <v>11.86</v>
      </c>
    </row>
    <row r="444" spans="2:5" x14ac:dyDescent="0.3">
      <c r="B444" s="10">
        <v>30497</v>
      </c>
      <c r="C444" s="9">
        <v>10.1</v>
      </c>
      <c r="D444" s="9">
        <v>2.58</v>
      </c>
      <c r="E444" s="9">
        <v>12.68</v>
      </c>
    </row>
    <row r="445" spans="2:5" x14ac:dyDescent="0.3">
      <c r="B445" s="10">
        <v>30467</v>
      </c>
      <c r="C445" s="9">
        <v>10.1</v>
      </c>
      <c r="D445" s="9">
        <v>3.55</v>
      </c>
      <c r="E445" s="9">
        <v>13.65</v>
      </c>
    </row>
    <row r="446" spans="2:5" x14ac:dyDescent="0.3">
      <c r="B446" s="10">
        <v>30436</v>
      </c>
      <c r="C446" s="9">
        <v>10.199999999999999</v>
      </c>
      <c r="D446" s="9">
        <v>3.9</v>
      </c>
      <c r="E446" s="9">
        <v>14.1</v>
      </c>
    </row>
    <row r="447" spans="2:5" x14ac:dyDescent="0.3">
      <c r="B447" s="10">
        <v>30406</v>
      </c>
      <c r="C447" s="9">
        <v>10.3</v>
      </c>
      <c r="D447" s="9">
        <v>3.6</v>
      </c>
      <c r="E447" s="9">
        <v>13.9</v>
      </c>
    </row>
    <row r="448" spans="2:5" x14ac:dyDescent="0.3">
      <c r="B448" s="10">
        <v>30375</v>
      </c>
      <c r="C448" s="9">
        <v>10.4</v>
      </c>
      <c r="D448" s="9">
        <v>3.49</v>
      </c>
      <c r="E448" s="9">
        <v>13.89</v>
      </c>
    </row>
    <row r="449" spans="2:5" x14ac:dyDescent="0.3">
      <c r="B449" s="10">
        <v>30347</v>
      </c>
      <c r="C449" s="9">
        <v>10.4</v>
      </c>
      <c r="D449" s="9">
        <v>3.71</v>
      </c>
      <c r="E449" s="9">
        <v>14.11</v>
      </c>
    </row>
    <row r="450" spans="2:5" x14ac:dyDescent="0.3">
      <c r="B450" s="10">
        <v>30316</v>
      </c>
      <c r="C450" s="9">
        <v>10.8</v>
      </c>
      <c r="D450" s="9">
        <v>3.83</v>
      </c>
      <c r="E450" s="9">
        <v>14.63</v>
      </c>
    </row>
    <row r="451" spans="2:5" x14ac:dyDescent="0.3">
      <c r="B451" s="10">
        <v>30285</v>
      </c>
      <c r="C451" s="9">
        <v>10.8</v>
      </c>
      <c r="D451" s="9">
        <v>4.59</v>
      </c>
      <c r="E451" s="9">
        <v>15.39</v>
      </c>
    </row>
    <row r="452" spans="2:5" x14ac:dyDescent="0.3">
      <c r="B452" s="10">
        <v>30255</v>
      </c>
      <c r="C452" s="9">
        <v>10.4</v>
      </c>
      <c r="D452" s="9">
        <v>5.14</v>
      </c>
      <c r="E452" s="9">
        <v>15.54</v>
      </c>
    </row>
    <row r="453" spans="2:5" x14ac:dyDescent="0.3">
      <c r="B453" s="10">
        <v>30224</v>
      </c>
      <c r="C453" s="9">
        <v>10.1</v>
      </c>
      <c r="D453" s="9">
        <v>5.04</v>
      </c>
      <c r="E453" s="9">
        <v>15.14</v>
      </c>
    </row>
    <row r="454" spans="2:5" x14ac:dyDescent="0.3">
      <c r="B454" s="10">
        <v>30194</v>
      </c>
      <c r="C454" s="9">
        <v>9.8000000000000007</v>
      </c>
      <c r="D454" s="9">
        <v>5.85</v>
      </c>
      <c r="E454" s="9">
        <v>15.65</v>
      </c>
    </row>
    <row r="455" spans="2:5" x14ac:dyDescent="0.3">
      <c r="B455" s="10">
        <v>30163</v>
      </c>
      <c r="C455" s="9">
        <v>9.8000000000000007</v>
      </c>
      <c r="D455" s="9">
        <v>6.44</v>
      </c>
      <c r="E455" s="9">
        <v>16.239999999999998</v>
      </c>
    </row>
    <row r="456" spans="2:5" x14ac:dyDescent="0.3">
      <c r="B456" s="10">
        <v>30132</v>
      </c>
      <c r="C456" s="9">
        <v>9.6</v>
      </c>
      <c r="D456" s="9">
        <v>7.06</v>
      </c>
      <c r="E456" s="9">
        <v>16.66</v>
      </c>
    </row>
    <row r="457" spans="2:5" x14ac:dyDescent="0.3">
      <c r="B457" s="10">
        <v>30102</v>
      </c>
      <c r="C457" s="9">
        <v>9.4</v>
      </c>
      <c r="D457" s="9">
        <v>6.68</v>
      </c>
      <c r="E457" s="9">
        <v>16.079999999999998</v>
      </c>
    </row>
    <row r="458" spans="2:5" x14ac:dyDescent="0.3">
      <c r="B458" s="10">
        <v>30071</v>
      </c>
      <c r="C458" s="9">
        <v>9.3000000000000007</v>
      </c>
      <c r="D458" s="9">
        <v>6.51</v>
      </c>
      <c r="E458" s="9">
        <v>15.81</v>
      </c>
    </row>
    <row r="459" spans="2:5" x14ac:dyDescent="0.3">
      <c r="B459" s="10">
        <v>30041</v>
      </c>
      <c r="C459" s="9">
        <v>9</v>
      </c>
      <c r="D459" s="9">
        <v>6.78</v>
      </c>
      <c r="E459" s="9">
        <v>15.78</v>
      </c>
    </row>
    <row r="460" spans="2:5" x14ac:dyDescent="0.3">
      <c r="B460" s="10">
        <v>30010</v>
      </c>
      <c r="C460" s="9">
        <v>8.9</v>
      </c>
      <c r="D460" s="9">
        <v>7.62</v>
      </c>
      <c r="E460" s="9">
        <v>16.52</v>
      </c>
    </row>
    <row r="461" spans="2:5" x14ac:dyDescent="0.3">
      <c r="B461" s="10">
        <v>29982</v>
      </c>
      <c r="C461" s="9">
        <v>8.6</v>
      </c>
      <c r="D461" s="9">
        <v>8.39</v>
      </c>
      <c r="E461" s="9">
        <v>16.989999999999998</v>
      </c>
    </row>
    <row r="462" spans="2:5" x14ac:dyDescent="0.3">
      <c r="B462" s="10">
        <v>29951</v>
      </c>
      <c r="C462" s="9">
        <v>8.5</v>
      </c>
      <c r="D462" s="9">
        <v>8.92</v>
      </c>
      <c r="E462" s="9">
        <v>17.420000000000002</v>
      </c>
    </row>
    <row r="463" spans="2:5" x14ac:dyDescent="0.3">
      <c r="B463" s="10">
        <v>29920</v>
      </c>
      <c r="C463" s="9">
        <v>8.3000000000000007</v>
      </c>
      <c r="D463" s="9">
        <v>9.59</v>
      </c>
      <c r="E463" s="9">
        <v>17.89</v>
      </c>
    </row>
    <row r="464" spans="2:5" x14ac:dyDescent="0.3">
      <c r="B464" s="10">
        <v>29890</v>
      </c>
      <c r="C464" s="9">
        <v>7.9</v>
      </c>
      <c r="D464" s="9">
        <v>10.14</v>
      </c>
      <c r="E464" s="9">
        <v>18.04</v>
      </c>
    </row>
    <row r="465" spans="2:5" x14ac:dyDescent="0.3">
      <c r="B465" s="10">
        <v>29859</v>
      </c>
      <c r="C465" s="9">
        <v>7.6</v>
      </c>
      <c r="D465" s="9">
        <v>10.95</v>
      </c>
      <c r="E465" s="9">
        <v>18.55</v>
      </c>
    </row>
    <row r="466" spans="2:5" x14ac:dyDescent="0.3">
      <c r="B466" s="10">
        <v>29829</v>
      </c>
      <c r="C466" s="9">
        <v>7.4</v>
      </c>
      <c r="D466" s="9">
        <v>10.8</v>
      </c>
      <c r="E466" s="9">
        <v>18.2</v>
      </c>
    </row>
    <row r="467" spans="2:5" x14ac:dyDescent="0.3">
      <c r="B467" s="10">
        <v>29798</v>
      </c>
      <c r="C467" s="9">
        <v>7.2</v>
      </c>
      <c r="D467" s="9">
        <v>10.76</v>
      </c>
      <c r="E467" s="9">
        <v>17.96</v>
      </c>
    </row>
    <row r="468" spans="2:5" x14ac:dyDescent="0.3">
      <c r="B468" s="10">
        <v>29767</v>
      </c>
      <c r="C468" s="9">
        <v>7.5</v>
      </c>
      <c r="D468" s="9">
        <v>9.5500000000000007</v>
      </c>
      <c r="E468" s="9">
        <v>17.05</v>
      </c>
    </row>
    <row r="469" spans="2:5" x14ac:dyDescent="0.3">
      <c r="B469" s="10">
        <v>29737</v>
      </c>
      <c r="C469" s="9">
        <v>7.5</v>
      </c>
      <c r="D469" s="9">
        <v>9.7799999999999994</v>
      </c>
      <c r="E469" s="9">
        <v>17.28</v>
      </c>
    </row>
    <row r="470" spans="2:5" x14ac:dyDescent="0.3">
      <c r="B470" s="10">
        <v>29706</v>
      </c>
      <c r="C470" s="9">
        <v>7.2</v>
      </c>
      <c r="D470" s="9">
        <v>10</v>
      </c>
      <c r="E470" s="9">
        <v>17.2</v>
      </c>
    </row>
    <row r="471" spans="2:5" x14ac:dyDescent="0.3">
      <c r="B471" s="10">
        <v>29676</v>
      </c>
      <c r="C471" s="9">
        <v>7.4</v>
      </c>
      <c r="D471" s="9">
        <v>10.49</v>
      </c>
      <c r="E471" s="9">
        <v>17.89</v>
      </c>
    </row>
    <row r="472" spans="2:5" x14ac:dyDescent="0.3">
      <c r="B472" s="10">
        <v>29645</v>
      </c>
      <c r="C472" s="9">
        <v>7.4</v>
      </c>
      <c r="D472" s="9">
        <v>11.41</v>
      </c>
      <c r="E472" s="9">
        <v>18.809999999999999</v>
      </c>
    </row>
    <row r="473" spans="2:5" x14ac:dyDescent="0.3">
      <c r="B473" s="10">
        <v>29617</v>
      </c>
      <c r="C473" s="9">
        <v>7.5</v>
      </c>
      <c r="D473" s="9">
        <v>11.83</v>
      </c>
      <c r="E473" s="9">
        <v>19.329999999999998</v>
      </c>
    </row>
    <row r="474" spans="2:5" x14ac:dyDescent="0.3">
      <c r="B474" s="10">
        <v>29586</v>
      </c>
      <c r="C474" s="9">
        <v>7.2</v>
      </c>
      <c r="D474" s="9">
        <v>12.52</v>
      </c>
      <c r="E474" s="9">
        <v>19.72</v>
      </c>
    </row>
    <row r="475" spans="2:5" x14ac:dyDescent="0.3">
      <c r="B475" s="10">
        <v>29555</v>
      </c>
      <c r="C475" s="9">
        <v>7.5</v>
      </c>
      <c r="D475" s="9">
        <v>12.65</v>
      </c>
      <c r="E475" s="9">
        <v>20.149999999999999</v>
      </c>
    </row>
    <row r="476" spans="2:5" x14ac:dyDescent="0.3">
      <c r="B476" s="10">
        <v>29525</v>
      </c>
      <c r="C476" s="9">
        <v>7.5</v>
      </c>
      <c r="D476" s="9">
        <v>12.77</v>
      </c>
      <c r="E476" s="9">
        <v>20.27</v>
      </c>
    </row>
    <row r="477" spans="2:5" x14ac:dyDescent="0.3">
      <c r="B477" s="10">
        <v>29494</v>
      </c>
      <c r="C477" s="9">
        <v>7.5</v>
      </c>
      <c r="D477" s="9">
        <v>12.6</v>
      </c>
      <c r="E477" s="9">
        <v>20.100000000000001</v>
      </c>
    </row>
    <row r="478" spans="2:5" x14ac:dyDescent="0.3">
      <c r="B478" s="10">
        <v>29464</v>
      </c>
      <c r="C478" s="9">
        <v>7.7</v>
      </c>
      <c r="D478" s="9">
        <v>12.87</v>
      </c>
      <c r="E478" s="9">
        <v>20.57</v>
      </c>
    </row>
    <row r="479" spans="2:5" x14ac:dyDescent="0.3">
      <c r="B479" s="10">
        <v>29433</v>
      </c>
      <c r="C479" s="9">
        <v>7.8</v>
      </c>
      <c r="D479" s="9">
        <v>13.13</v>
      </c>
      <c r="E479" s="9">
        <v>20.93</v>
      </c>
    </row>
    <row r="480" spans="2:5" x14ac:dyDescent="0.3">
      <c r="B480" s="10">
        <v>29402</v>
      </c>
      <c r="C480" s="9">
        <v>7.6</v>
      </c>
      <c r="D480" s="9">
        <v>14.38</v>
      </c>
      <c r="E480" s="9">
        <v>21.98</v>
      </c>
    </row>
    <row r="481" spans="2:5" x14ac:dyDescent="0.3">
      <c r="B481" s="10">
        <v>29372</v>
      </c>
      <c r="C481" s="9">
        <v>7.5</v>
      </c>
      <c r="D481" s="9">
        <v>14.41</v>
      </c>
      <c r="E481" s="9">
        <v>21.91</v>
      </c>
    </row>
    <row r="482" spans="2:5" x14ac:dyDescent="0.3">
      <c r="B482" s="10">
        <v>29341</v>
      </c>
      <c r="C482" s="9">
        <v>6.9</v>
      </c>
      <c r="D482" s="9">
        <v>14.73</v>
      </c>
      <c r="E482" s="9">
        <v>21.63</v>
      </c>
    </row>
    <row r="483" spans="2:5" x14ac:dyDescent="0.3">
      <c r="B483" s="10">
        <v>29311</v>
      </c>
      <c r="C483" s="9">
        <v>6.3</v>
      </c>
      <c r="D483" s="9">
        <v>14.76</v>
      </c>
      <c r="E483" s="9">
        <v>21.06</v>
      </c>
    </row>
    <row r="484" spans="2:5" x14ac:dyDescent="0.3">
      <c r="B484" s="10">
        <v>29280</v>
      </c>
      <c r="C484" s="9">
        <v>6.3</v>
      </c>
      <c r="D484" s="9">
        <v>14.18</v>
      </c>
      <c r="E484" s="9">
        <v>20.48</v>
      </c>
    </row>
    <row r="485" spans="2:5" x14ac:dyDescent="0.3">
      <c r="B485" s="10">
        <v>29251</v>
      </c>
      <c r="C485" s="9">
        <v>6.3</v>
      </c>
      <c r="D485" s="9">
        <v>13.91</v>
      </c>
      <c r="E485" s="9">
        <v>20.21</v>
      </c>
    </row>
    <row r="486" spans="2:5" x14ac:dyDescent="0.3">
      <c r="B486" s="10">
        <v>29220</v>
      </c>
      <c r="C486" s="9">
        <v>6</v>
      </c>
      <c r="D486" s="9">
        <v>13.29</v>
      </c>
      <c r="E486" s="9">
        <v>19.29</v>
      </c>
    </row>
    <row r="487" spans="2:5" x14ac:dyDescent="0.3">
      <c r="B487" s="10">
        <v>29189</v>
      </c>
      <c r="C487" s="9">
        <v>5.9</v>
      </c>
      <c r="D487" s="9">
        <v>12.61</v>
      </c>
      <c r="E487" s="9">
        <v>18.510000000000002</v>
      </c>
    </row>
    <row r="488" spans="2:5" x14ac:dyDescent="0.3">
      <c r="B488" s="10">
        <v>29159</v>
      </c>
      <c r="C488" s="9">
        <v>6</v>
      </c>
      <c r="D488" s="9">
        <v>12.07</v>
      </c>
      <c r="E488" s="9">
        <v>18.07</v>
      </c>
    </row>
    <row r="489" spans="2:5" x14ac:dyDescent="0.3">
      <c r="B489" s="10">
        <v>29128</v>
      </c>
      <c r="C489" s="9">
        <v>5.9</v>
      </c>
      <c r="D489" s="9">
        <v>12.18</v>
      </c>
      <c r="E489" s="9">
        <v>18.079999999999998</v>
      </c>
    </row>
    <row r="490" spans="2:5" x14ac:dyDescent="0.3">
      <c r="B490" s="10">
        <v>29098</v>
      </c>
      <c r="C490" s="9">
        <v>6</v>
      </c>
      <c r="D490" s="9">
        <v>11.82</v>
      </c>
      <c r="E490" s="9">
        <v>17.82</v>
      </c>
    </row>
    <row r="491" spans="2:5" x14ac:dyDescent="0.3">
      <c r="B491" s="10">
        <v>29067</v>
      </c>
      <c r="C491" s="9">
        <v>5.7</v>
      </c>
      <c r="D491" s="9">
        <v>11.26</v>
      </c>
      <c r="E491" s="9">
        <v>16.96</v>
      </c>
    </row>
    <row r="492" spans="2:5" x14ac:dyDescent="0.3">
      <c r="B492" s="10">
        <v>29036</v>
      </c>
      <c r="C492" s="9">
        <v>5.7</v>
      </c>
      <c r="D492" s="9">
        <v>10.89</v>
      </c>
      <c r="E492" s="9">
        <v>16.59</v>
      </c>
    </row>
    <row r="493" spans="2:5" x14ac:dyDescent="0.3">
      <c r="B493" s="10">
        <v>29006</v>
      </c>
      <c r="C493" s="9">
        <v>5.6</v>
      </c>
      <c r="D493" s="9">
        <v>10.85</v>
      </c>
      <c r="E493" s="9">
        <v>16.45</v>
      </c>
    </row>
    <row r="494" spans="2:5" x14ac:dyDescent="0.3">
      <c r="B494" s="10">
        <v>28975</v>
      </c>
      <c r="C494" s="9">
        <v>5.8</v>
      </c>
      <c r="D494" s="9">
        <v>10.49</v>
      </c>
      <c r="E494" s="9">
        <v>16.29</v>
      </c>
    </row>
    <row r="495" spans="2:5" x14ac:dyDescent="0.3">
      <c r="B495" s="10">
        <v>28945</v>
      </c>
      <c r="C495" s="9">
        <v>5.8</v>
      </c>
      <c r="D495" s="9">
        <v>10.09</v>
      </c>
      <c r="E495" s="9">
        <v>15.89</v>
      </c>
    </row>
    <row r="496" spans="2:5" x14ac:dyDescent="0.3">
      <c r="B496" s="10">
        <v>28914</v>
      </c>
      <c r="C496" s="9">
        <v>5.9</v>
      </c>
      <c r="D496" s="9">
        <v>9.86</v>
      </c>
      <c r="E496" s="9">
        <v>15.76</v>
      </c>
    </row>
    <row r="497" spans="2:5" x14ac:dyDescent="0.3">
      <c r="B497" s="10">
        <v>28886</v>
      </c>
      <c r="C497" s="9">
        <v>5.9</v>
      </c>
      <c r="D497" s="9">
        <v>9.2799999999999994</v>
      </c>
      <c r="E497" s="9">
        <v>15.18</v>
      </c>
    </row>
    <row r="498" spans="2:5" x14ac:dyDescent="0.3">
      <c r="B498" s="10">
        <v>28855</v>
      </c>
      <c r="C498" s="9">
        <v>6</v>
      </c>
      <c r="D498" s="9">
        <v>9.02</v>
      </c>
      <c r="E498" s="9">
        <v>15.02</v>
      </c>
    </row>
    <row r="499" spans="2:5" x14ac:dyDescent="0.3">
      <c r="B499" s="10">
        <v>28824</v>
      </c>
      <c r="C499" s="9">
        <v>5.9</v>
      </c>
      <c r="D499" s="9">
        <v>8.89</v>
      </c>
      <c r="E499" s="9">
        <v>14.79</v>
      </c>
    </row>
    <row r="500" spans="2:5" x14ac:dyDescent="0.3">
      <c r="B500" s="10">
        <v>28794</v>
      </c>
      <c r="C500" s="9">
        <v>5.8</v>
      </c>
      <c r="D500" s="9">
        <v>8.93</v>
      </c>
      <c r="E500" s="9">
        <v>14.73</v>
      </c>
    </row>
    <row r="501" spans="2:5" x14ac:dyDescent="0.3">
      <c r="B501" s="10">
        <v>28763</v>
      </c>
      <c r="C501" s="9">
        <v>6</v>
      </c>
      <c r="D501" s="9">
        <v>8.31</v>
      </c>
      <c r="E501" s="9">
        <v>14.31</v>
      </c>
    </row>
    <row r="502" spans="2:5" x14ac:dyDescent="0.3">
      <c r="B502" s="10">
        <v>28733</v>
      </c>
      <c r="C502" s="9">
        <v>5.9</v>
      </c>
      <c r="D502" s="9">
        <v>7.84</v>
      </c>
      <c r="E502" s="9">
        <v>13.74</v>
      </c>
    </row>
    <row r="503" spans="2:5" x14ac:dyDescent="0.3">
      <c r="B503" s="10">
        <v>28702</v>
      </c>
      <c r="C503" s="9">
        <v>6.2</v>
      </c>
      <c r="D503" s="9">
        <v>7.7</v>
      </c>
      <c r="E503" s="9">
        <v>13.9</v>
      </c>
    </row>
    <row r="504" spans="2:5" x14ac:dyDescent="0.3">
      <c r="B504" s="10">
        <v>28671</v>
      </c>
      <c r="C504" s="9">
        <v>5.9</v>
      </c>
      <c r="D504" s="9">
        <v>7.41</v>
      </c>
      <c r="E504" s="9">
        <v>13.31</v>
      </c>
    </row>
    <row r="505" spans="2:5" x14ac:dyDescent="0.3">
      <c r="B505" s="10">
        <v>28641</v>
      </c>
      <c r="C505" s="9">
        <v>6</v>
      </c>
      <c r="D505" s="9">
        <v>6.97</v>
      </c>
      <c r="E505" s="9">
        <v>12.97</v>
      </c>
    </row>
    <row r="506" spans="2:5" x14ac:dyDescent="0.3">
      <c r="B506" s="10">
        <v>28610</v>
      </c>
      <c r="C506" s="9">
        <v>6.1</v>
      </c>
      <c r="D506" s="9">
        <v>6.5</v>
      </c>
      <c r="E506" s="9">
        <v>12.6</v>
      </c>
    </row>
    <row r="507" spans="2:5" x14ac:dyDescent="0.3">
      <c r="B507" s="10">
        <v>28580</v>
      </c>
      <c r="C507" s="9">
        <v>6.3</v>
      </c>
      <c r="D507" s="9">
        <v>6.55</v>
      </c>
      <c r="E507" s="9">
        <v>12.85</v>
      </c>
    </row>
    <row r="508" spans="2:5" x14ac:dyDescent="0.3">
      <c r="B508" s="10">
        <v>28549</v>
      </c>
      <c r="C508" s="9">
        <v>6.3</v>
      </c>
      <c r="D508" s="9">
        <v>6.43</v>
      </c>
      <c r="E508" s="9">
        <v>12.73</v>
      </c>
    </row>
    <row r="509" spans="2:5" x14ac:dyDescent="0.3">
      <c r="B509" s="10">
        <v>28521</v>
      </c>
      <c r="C509" s="9">
        <v>6.4</v>
      </c>
      <c r="D509" s="9">
        <v>6.84</v>
      </c>
      <c r="E509" s="9">
        <v>13.24</v>
      </c>
    </row>
    <row r="510" spans="2:5" x14ac:dyDescent="0.3">
      <c r="B510" s="10">
        <v>28490</v>
      </c>
      <c r="C510" s="9">
        <v>6.4</v>
      </c>
      <c r="D510" s="9">
        <v>6.7</v>
      </c>
      <c r="E510" s="9">
        <v>13.1</v>
      </c>
    </row>
    <row r="511" spans="2:5" x14ac:dyDescent="0.3">
      <c r="B511" s="10">
        <v>28459</v>
      </c>
      <c r="C511" s="9">
        <v>6.8</v>
      </c>
      <c r="D511" s="9">
        <v>6.72</v>
      </c>
      <c r="E511" s="9">
        <v>13.52</v>
      </c>
    </row>
    <row r="512" spans="2:5" x14ac:dyDescent="0.3">
      <c r="B512" s="10">
        <v>28429</v>
      </c>
      <c r="C512" s="9">
        <v>6.8</v>
      </c>
      <c r="D512" s="9">
        <v>6.39</v>
      </c>
      <c r="E512" s="9">
        <v>13.19</v>
      </c>
    </row>
    <row r="513" spans="2:5" x14ac:dyDescent="0.3">
      <c r="B513" s="10">
        <v>28398</v>
      </c>
      <c r="C513" s="9">
        <v>6.8</v>
      </c>
      <c r="D513" s="9">
        <v>6.6</v>
      </c>
      <c r="E513" s="9">
        <v>13.4</v>
      </c>
    </row>
    <row r="514" spans="2:5" x14ac:dyDescent="0.3">
      <c r="B514" s="10">
        <v>28368</v>
      </c>
      <c r="C514" s="9">
        <v>7</v>
      </c>
      <c r="D514" s="9">
        <v>6.62</v>
      </c>
      <c r="E514" s="9">
        <v>13.62</v>
      </c>
    </row>
    <row r="515" spans="2:5" x14ac:dyDescent="0.3">
      <c r="B515" s="10">
        <v>28337</v>
      </c>
      <c r="C515" s="9">
        <v>6.9</v>
      </c>
      <c r="D515" s="9">
        <v>6.83</v>
      </c>
      <c r="E515" s="9">
        <v>13.73</v>
      </c>
    </row>
    <row r="516" spans="2:5" x14ac:dyDescent="0.3">
      <c r="B516" s="10">
        <v>28306</v>
      </c>
      <c r="C516" s="9">
        <v>7.2</v>
      </c>
      <c r="D516" s="9">
        <v>6.87</v>
      </c>
      <c r="E516" s="9">
        <v>14.07</v>
      </c>
    </row>
    <row r="517" spans="2:5" x14ac:dyDescent="0.3">
      <c r="B517" s="10">
        <v>28276</v>
      </c>
      <c r="C517" s="9">
        <v>7</v>
      </c>
      <c r="D517" s="9">
        <v>6.73</v>
      </c>
      <c r="E517" s="9">
        <v>13.73</v>
      </c>
    </row>
    <row r="518" spans="2:5" x14ac:dyDescent="0.3">
      <c r="B518" s="10">
        <v>28245</v>
      </c>
      <c r="C518" s="9">
        <v>7.2</v>
      </c>
      <c r="D518" s="9">
        <v>6.95</v>
      </c>
      <c r="E518" s="9">
        <v>14.15</v>
      </c>
    </row>
    <row r="519" spans="2:5" x14ac:dyDescent="0.3">
      <c r="B519" s="10">
        <v>28215</v>
      </c>
      <c r="C519" s="9">
        <v>7.4</v>
      </c>
      <c r="D519" s="9">
        <v>6.44</v>
      </c>
      <c r="E519" s="9">
        <v>13.84</v>
      </c>
    </row>
    <row r="520" spans="2:5" x14ac:dyDescent="0.3">
      <c r="B520" s="10">
        <v>28184</v>
      </c>
      <c r="C520" s="9">
        <v>7.6</v>
      </c>
      <c r="D520" s="9">
        <v>5.91</v>
      </c>
      <c r="E520" s="9">
        <v>13.51</v>
      </c>
    </row>
    <row r="521" spans="2:5" x14ac:dyDescent="0.3">
      <c r="B521" s="10">
        <v>28156</v>
      </c>
      <c r="C521" s="9">
        <v>7.5</v>
      </c>
      <c r="D521" s="9">
        <v>5.22</v>
      </c>
      <c r="E521" s="9">
        <v>12.72</v>
      </c>
    </row>
    <row r="522" spans="2:5" x14ac:dyDescent="0.3">
      <c r="B522" s="10">
        <v>28125</v>
      </c>
      <c r="C522" s="9">
        <v>7.8</v>
      </c>
      <c r="D522" s="9">
        <v>4.8600000000000003</v>
      </c>
      <c r="E522" s="9">
        <v>12.66</v>
      </c>
    </row>
    <row r="523" spans="2:5" x14ac:dyDescent="0.3">
      <c r="B523" s="10">
        <v>28094</v>
      </c>
      <c r="C523" s="9">
        <v>7.8</v>
      </c>
      <c r="D523" s="9">
        <v>4.88</v>
      </c>
      <c r="E523" s="9">
        <v>12.68</v>
      </c>
    </row>
    <row r="524" spans="2:5" x14ac:dyDescent="0.3">
      <c r="B524" s="10">
        <v>28064</v>
      </c>
      <c r="C524" s="9">
        <v>7.7</v>
      </c>
      <c r="D524" s="9">
        <v>5.46</v>
      </c>
      <c r="E524" s="9">
        <v>13.16</v>
      </c>
    </row>
    <row r="525" spans="2:5" x14ac:dyDescent="0.3">
      <c r="B525" s="10">
        <v>28033</v>
      </c>
      <c r="C525" s="9">
        <v>7.6</v>
      </c>
      <c r="D525" s="9">
        <v>5.49</v>
      </c>
      <c r="E525" s="9">
        <v>13.09</v>
      </c>
    </row>
    <row r="526" spans="2:5" x14ac:dyDescent="0.3">
      <c r="B526" s="10">
        <v>28003</v>
      </c>
      <c r="C526" s="9">
        <v>7.8</v>
      </c>
      <c r="D526" s="9">
        <v>5.71</v>
      </c>
      <c r="E526" s="9">
        <v>13.51</v>
      </c>
    </row>
    <row r="527" spans="2:5" x14ac:dyDescent="0.3">
      <c r="B527" s="10">
        <v>27972</v>
      </c>
      <c r="C527" s="9">
        <v>7.8</v>
      </c>
      <c r="D527" s="9">
        <v>5.35</v>
      </c>
      <c r="E527" s="9">
        <v>13.15</v>
      </c>
    </row>
    <row r="528" spans="2:5" x14ac:dyDescent="0.3">
      <c r="B528" s="10">
        <v>27941</v>
      </c>
      <c r="C528" s="9">
        <v>7.6</v>
      </c>
      <c r="D528" s="9">
        <v>5.97</v>
      </c>
      <c r="E528" s="9">
        <v>13.57</v>
      </c>
    </row>
    <row r="529" spans="2:5" x14ac:dyDescent="0.3">
      <c r="B529" s="10">
        <v>27911</v>
      </c>
      <c r="C529" s="9">
        <v>7.4</v>
      </c>
      <c r="D529" s="9">
        <v>6.2</v>
      </c>
      <c r="E529" s="9">
        <v>13.6</v>
      </c>
    </row>
    <row r="530" spans="2:5" x14ac:dyDescent="0.3">
      <c r="B530" s="10">
        <v>27880</v>
      </c>
      <c r="C530" s="9">
        <v>7.7</v>
      </c>
      <c r="D530" s="9">
        <v>6.05</v>
      </c>
      <c r="E530" s="9">
        <v>13.75</v>
      </c>
    </row>
    <row r="531" spans="2:5" x14ac:dyDescent="0.3">
      <c r="B531" s="10">
        <v>27850</v>
      </c>
      <c r="C531" s="9">
        <v>7.6</v>
      </c>
      <c r="D531" s="9">
        <v>6.07</v>
      </c>
      <c r="E531" s="9">
        <v>13.67</v>
      </c>
    </row>
    <row r="532" spans="2:5" x14ac:dyDescent="0.3">
      <c r="B532" s="10">
        <v>27819</v>
      </c>
      <c r="C532" s="9">
        <v>7.7</v>
      </c>
      <c r="D532" s="9">
        <v>6.29</v>
      </c>
      <c r="E532" s="9">
        <v>13.99</v>
      </c>
    </row>
    <row r="533" spans="2:5" x14ac:dyDescent="0.3">
      <c r="B533" s="10">
        <v>27790</v>
      </c>
      <c r="C533" s="9">
        <v>7.9</v>
      </c>
      <c r="D533" s="9">
        <v>6.72</v>
      </c>
      <c r="E533" s="9">
        <v>14.62</v>
      </c>
    </row>
    <row r="534" spans="2:5" x14ac:dyDescent="0.3">
      <c r="B534" s="10">
        <v>27759</v>
      </c>
      <c r="C534" s="9">
        <v>8.1999999999999993</v>
      </c>
      <c r="D534" s="9">
        <v>6.94</v>
      </c>
      <c r="E534" s="9">
        <v>15.14</v>
      </c>
    </row>
    <row r="535" spans="2:5" x14ac:dyDescent="0.3">
      <c r="B535" s="10">
        <v>27728</v>
      </c>
      <c r="C535" s="9">
        <v>8.3000000000000007</v>
      </c>
      <c r="D535" s="9">
        <v>7.38</v>
      </c>
      <c r="E535" s="9">
        <v>15.68</v>
      </c>
    </row>
    <row r="536" spans="2:5" x14ac:dyDescent="0.3">
      <c r="B536" s="10">
        <v>27698</v>
      </c>
      <c r="C536" s="9">
        <v>8.4</v>
      </c>
      <c r="D536" s="9">
        <v>7.44</v>
      </c>
      <c r="E536" s="9">
        <v>15.84</v>
      </c>
    </row>
    <row r="537" spans="2:5" x14ac:dyDescent="0.3">
      <c r="B537" s="10">
        <v>27667</v>
      </c>
      <c r="C537" s="9">
        <v>8.4</v>
      </c>
      <c r="D537" s="9">
        <v>7.91</v>
      </c>
      <c r="E537" s="9">
        <v>16.309999999999999</v>
      </c>
    </row>
    <row r="538" spans="2:5" x14ac:dyDescent="0.3">
      <c r="B538" s="10">
        <v>27637</v>
      </c>
      <c r="C538" s="9">
        <v>8.4</v>
      </c>
      <c r="D538" s="9">
        <v>8.6</v>
      </c>
      <c r="E538" s="9">
        <v>17</v>
      </c>
    </row>
    <row r="539" spans="2:5" x14ac:dyDescent="0.3">
      <c r="B539" s="10">
        <v>27606</v>
      </c>
      <c r="C539" s="9">
        <v>8.6</v>
      </c>
      <c r="D539" s="9">
        <v>9.7200000000000006</v>
      </c>
      <c r="E539" s="9">
        <v>18.32</v>
      </c>
    </row>
    <row r="540" spans="2:5" x14ac:dyDescent="0.3">
      <c r="B540" s="10">
        <v>27575</v>
      </c>
      <c r="C540" s="9">
        <v>8.8000000000000007</v>
      </c>
      <c r="D540" s="9">
        <v>9.39</v>
      </c>
      <c r="E540" s="9">
        <v>18.190000000000001</v>
      </c>
    </row>
    <row r="541" spans="2:5" x14ac:dyDescent="0.3">
      <c r="B541" s="10">
        <v>27545</v>
      </c>
      <c r="C541" s="9">
        <v>9</v>
      </c>
      <c r="D541" s="9">
        <v>9.4700000000000006</v>
      </c>
      <c r="E541" s="9">
        <v>18.47</v>
      </c>
    </row>
    <row r="542" spans="2:5" x14ac:dyDescent="0.3">
      <c r="B542" s="10">
        <v>27514</v>
      </c>
      <c r="C542" s="9">
        <v>8.8000000000000007</v>
      </c>
      <c r="D542" s="9">
        <v>10.210000000000001</v>
      </c>
      <c r="E542" s="9">
        <v>19.010000000000002</v>
      </c>
    </row>
    <row r="543" spans="2:5" x14ac:dyDescent="0.3">
      <c r="B543" s="10">
        <v>27484</v>
      </c>
      <c r="C543" s="9">
        <v>8.6</v>
      </c>
      <c r="D543" s="9">
        <v>10.25</v>
      </c>
      <c r="E543" s="9">
        <v>18.850000000000001</v>
      </c>
    </row>
    <row r="544" spans="2:5" x14ac:dyDescent="0.3">
      <c r="B544" s="10">
        <v>27453</v>
      </c>
      <c r="C544" s="9">
        <v>8.1</v>
      </c>
      <c r="D544" s="9">
        <v>11.23</v>
      </c>
      <c r="E544" s="9">
        <v>19.329999999999998</v>
      </c>
    </row>
    <row r="545" spans="2:5" x14ac:dyDescent="0.3">
      <c r="B545" s="10">
        <v>27425</v>
      </c>
      <c r="C545" s="9">
        <v>8.1</v>
      </c>
      <c r="D545" s="9">
        <v>11.8</v>
      </c>
      <c r="E545" s="9">
        <v>19.899999999999999</v>
      </c>
    </row>
    <row r="546" spans="2:5" x14ac:dyDescent="0.3">
      <c r="B546" s="10">
        <v>27394</v>
      </c>
      <c r="C546" s="9">
        <v>7.2</v>
      </c>
      <c r="D546" s="9">
        <v>12.34</v>
      </c>
      <c r="E546" s="9">
        <v>19.54</v>
      </c>
    </row>
    <row r="547" spans="2:5" x14ac:dyDescent="0.3">
      <c r="B547" s="10">
        <v>27363</v>
      </c>
      <c r="C547" s="9">
        <v>6.6</v>
      </c>
      <c r="D547" s="9">
        <v>12.2</v>
      </c>
      <c r="E547" s="9">
        <v>18.8</v>
      </c>
    </row>
    <row r="548" spans="2:5" x14ac:dyDescent="0.3">
      <c r="B548" s="10">
        <v>27333</v>
      </c>
      <c r="C548" s="9">
        <v>6</v>
      </c>
      <c r="D548" s="9">
        <v>12.06</v>
      </c>
      <c r="E548" s="9">
        <v>18.059999999999999</v>
      </c>
    </row>
    <row r="549" spans="2:5" x14ac:dyDescent="0.3">
      <c r="B549" s="10">
        <v>27302</v>
      </c>
      <c r="C549" s="9">
        <v>5.9</v>
      </c>
      <c r="D549" s="9">
        <v>11.95</v>
      </c>
      <c r="E549" s="9">
        <v>17.850000000000001</v>
      </c>
    </row>
    <row r="550" spans="2:5" x14ac:dyDescent="0.3">
      <c r="B550" s="10">
        <v>27272</v>
      </c>
      <c r="C550" s="9">
        <v>5.5</v>
      </c>
      <c r="D550" s="9">
        <v>10.86</v>
      </c>
      <c r="E550" s="9">
        <v>16.36</v>
      </c>
    </row>
    <row r="551" spans="2:5" x14ac:dyDescent="0.3">
      <c r="B551" s="10">
        <v>27241</v>
      </c>
      <c r="C551" s="9">
        <v>5.5</v>
      </c>
      <c r="D551" s="9">
        <v>11.51</v>
      </c>
      <c r="E551" s="9">
        <v>17.010000000000002</v>
      </c>
    </row>
    <row r="552" spans="2:5" x14ac:dyDescent="0.3">
      <c r="B552" s="10">
        <v>27210</v>
      </c>
      <c r="C552" s="9">
        <v>5.4</v>
      </c>
      <c r="D552" s="9">
        <v>10.86</v>
      </c>
      <c r="E552" s="9">
        <v>16.260000000000002</v>
      </c>
    </row>
    <row r="553" spans="2:5" x14ac:dyDescent="0.3">
      <c r="B553" s="10">
        <v>27180</v>
      </c>
      <c r="C553" s="9">
        <v>5.0999999999999996</v>
      </c>
      <c r="D553" s="9">
        <v>10.71</v>
      </c>
      <c r="E553" s="9">
        <v>15.81</v>
      </c>
    </row>
    <row r="554" spans="2:5" x14ac:dyDescent="0.3">
      <c r="B554" s="10">
        <v>27149</v>
      </c>
      <c r="C554" s="9">
        <v>5.0999999999999996</v>
      </c>
      <c r="D554" s="9">
        <v>10.09</v>
      </c>
      <c r="E554" s="9">
        <v>15.19</v>
      </c>
    </row>
    <row r="555" spans="2:5" x14ac:dyDescent="0.3">
      <c r="B555" s="10">
        <v>27119</v>
      </c>
      <c r="C555" s="9">
        <v>5.0999999999999996</v>
      </c>
      <c r="D555" s="9">
        <v>10.39</v>
      </c>
      <c r="E555" s="9">
        <v>15.49</v>
      </c>
    </row>
    <row r="556" spans="2:5" x14ac:dyDescent="0.3">
      <c r="B556" s="10">
        <v>27088</v>
      </c>
      <c r="C556" s="9">
        <v>5.2</v>
      </c>
      <c r="D556" s="9">
        <v>10.02</v>
      </c>
      <c r="E556" s="9">
        <v>15.22</v>
      </c>
    </row>
    <row r="557" spans="2:5" x14ac:dyDescent="0.3">
      <c r="B557" s="10">
        <v>27060</v>
      </c>
      <c r="C557" s="9">
        <v>5.0999999999999996</v>
      </c>
      <c r="D557" s="9">
        <v>9.39</v>
      </c>
      <c r="E557" s="9">
        <v>14.49</v>
      </c>
    </row>
    <row r="558" spans="2:5" x14ac:dyDescent="0.3">
      <c r="B558" s="10">
        <v>27029</v>
      </c>
      <c r="C558" s="9">
        <v>4.9000000000000004</v>
      </c>
      <c r="D558" s="9">
        <v>8.7100000000000009</v>
      </c>
      <c r="E558" s="9">
        <v>13.61</v>
      </c>
    </row>
    <row r="559" spans="2:5" x14ac:dyDescent="0.3">
      <c r="B559" s="10">
        <v>26998</v>
      </c>
      <c r="C559" s="9">
        <v>4.8</v>
      </c>
      <c r="D559" s="9">
        <v>8.25</v>
      </c>
      <c r="E559" s="9">
        <v>13.05</v>
      </c>
    </row>
    <row r="560" spans="2:5" x14ac:dyDescent="0.3">
      <c r="B560" s="10">
        <v>26968</v>
      </c>
      <c r="C560" s="9">
        <v>4.5999999999999996</v>
      </c>
      <c r="D560" s="9">
        <v>7.8</v>
      </c>
      <c r="E560" s="9">
        <v>12.4</v>
      </c>
    </row>
    <row r="561" spans="2:5" x14ac:dyDescent="0.3">
      <c r="B561" s="10">
        <v>26937</v>
      </c>
      <c r="C561" s="9">
        <v>4.8</v>
      </c>
      <c r="D561" s="9">
        <v>7.36</v>
      </c>
      <c r="E561" s="9">
        <v>12.16</v>
      </c>
    </row>
    <row r="562" spans="2:5" x14ac:dyDescent="0.3">
      <c r="B562" s="10">
        <v>26907</v>
      </c>
      <c r="C562" s="9">
        <v>4.8</v>
      </c>
      <c r="D562" s="9">
        <v>7.38</v>
      </c>
      <c r="E562" s="9">
        <v>12.18</v>
      </c>
    </row>
    <row r="563" spans="2:5" x14ac:dyDescent="0.3">
      <c r="B563" s="10">
        <v>26876</v>
      </c>
      <c r="C563" s="9">
        <v>4.8</v>
      </c>
      <c r="D563" s="9">
        <v>5.73</v>
      </c>
      <c r="E563" s="9">
        <v>10.53</v>
      </c>
    </row>
    <row r="564" spans="2:5" x14ac:dyDescent="0.3">
      <c r="B564" s="10">
        <v>26845</v>
      </c>
      <c r="C564" s="9">
        <v>4.9000000000000004</v>
      </c>
      <c r="D564" s="9">
        <v>6</v>
      </c>
      <c r="E564" s="9">
        <v>10.9</v>
      </c>
    </row>
    <row r="565" spans="2:5" x14ac:dyDescent="0.3">
      <c r="B565" s="10">
        <v>26815</v>
      </c>
      <c r="C565" s="9">
        <v>4.9000000000000004</v>
      </c>
      <c r="D565" s="9">
        <v>5.53</v>
      </c>
      <c r="E565" s="9">
        <v>10.43</v>
      </c>
    </row>
    <row r="566" spans="2:5" x14ac:dyDescent="0.3">
      <c r="B566" s="10">
        <v>26784</v>
      </c>
      <c r="C566" s="9">
        <v>5</v>
      </c>
      <c r="D566" s="9">
        <v>5.0599999999999996</v>
      </c>
      <c r="E566" s="9">
        <v>10.06</v>
      </c>
    </row>
    <row r="567" spans="2:5" x14ac:dyDescent="0.3">
      <c r="B567" s="10">
        <v>26754</v>
      </c>
      <c r="C567" s="9">
        <v>4.9000000000000004</v>
      </c>
      <c r="D567" s="9">
        <v>4.59</v>
      </c>
      <c r="E567" s="9">
        <v>9.49</v>
      </c>
    </row>
    <row r="568" spans="2:5" x14ac:dyDescent="0.3">
      <c r="B568" s="10">
        <v>26723</v>
      </c>
      <c r="C568" s="9">
        <v>5</v>
      </c>
      <c r="D568" s="9">
        <v>3.87</v>
      </c>
      <c r="E568" s="9">
        <v>8.8699999999999992</v>
      </c>
    </row>
    <row r="569" spans="2:5" x14ac:dyDescent="0.3">
      <c r="B569" s="10">
        <v>26695</v>
      </c>
      <c r="C569" s="9">
        <v>4.9000000000000004</v>
      </c>
      <c r="D569" s="9">
        <v>3.65</v>
      </c>
      <c r="E569" s="9">
        <v>8.5500000000000007</v>
      </c>
    </row>
    <row r="570" spans="2:5" x14ac:dyDescent="0.3">
      <c r="B570" s="10">
        <v>26664</v>
      </c>
      <c r="C570" s="9">
        <v>5.2</v>
      </c>
      <c r="D570" s="9">
        <v>3.41</v>
      </c>
      <c r="E570" s="9">
        <v>8.61</v>
      </c>
    </row>
    <row r="571" spans="2:5" x14ac:dyDescent="0.3">
      <c r="B571" s="10">
        <v>26633</v>
      </c>
      <c r="C571" s="9">
        <v>5.3</v>
      </c>
      <c r="D571" s="9">
        <v>3.67</v>
      </c>
      <c r="E571" s="9">
        <v>8.9700000000000006</v>
      </c>
    </row>
    <row r="572" spans="2:5" x14ac:dyDescent="0.3">
      <c r="B572" s="10">
        <v>26603</v>
      </c>
      <c r="C572" s="9">
        <v>5.6</v>
      </c>
      <c r="D572" s="9">
        <v>3.42</v>
      </c>
      <c r="E572" s="9">
        <v>9.02</v>
      </c>
    </row>
    <row r="573" spans="2:5" x14ac:dyDescent="0.3">
      <c r="B573" s="10">
        <v>26572</v>
      </c>
      <c r="C573" s="9">
        <v>5.5</v>
      </c>
      <c r="D573" s="9">
        <v>3.19</v>
      </c>
      <c r="E573" s="9">
        <v>8.69</v>
      </c>
    </row>
    <row r="574" spans="2:5" x14ac:dyDescent="0.3">
      <c r="B574" s="10">
        <v>26542</v>
      </c>
      <c r="C574" s="9">
        <v>5.6</v>
      </c>
      <c r="D574" s="9">
        <v>2.94</v>
      </c>
      <c r="E574" s="9">
        <v>8.5399999999999991</v>
      </c>
    </row>
    <row r="575" spans="2:5" x14ac:dyDescent="0.3">
      <c r="B575" s="10">
        <v>26511</v>
      </c>
      <c r="C575" s="9">
        <v>5.6</v>
      </c>
      <c r="D575" s="9">
        <v>2.95</v>
      </c>
      <c r="E575" s="9">
        <v>8.5500000000000007</v>
      </c>
    </row>
    <row r="576" spans="2:5" x14ac:dyDescent="0.3">
      <c r="B576" s="10">
        <v>26480</v>
      </c>
      <c r="C576" s="9">
        <v>5.7</v>
      </c>
      <c r="D576" s="9">
        <v>2.71</v>
      </c>
      <c r="E576" s="9">
        <v>8.41</v>
      </c>
    </row>
    <row r="577" spans="2:5" x14ac:dyDescent="0.3">
      <c r="B577" s="10">
        <v>26450</v>
      </c>
      <c r="C577" s="9">
        <v>5.7</v>
      </c>
      <c r="D577" s="9">
        <v>3.23</v>
      </c>
      <c r="E577" s="9">
        <v>8.93</v>
      </c>
    </row>
    <row r="578" spans="2:5" x14ac:dyDescent="0.3">
      <c r="B578" s="10">
        <v>26419</v>
      </c>
      <c r="C578" s="9">
        <v>5.7</v>
      </c>
      <c r="D578" s="9">
        <v>3.49</v>
      </c>
      <c r="E578" s="9">
        <v>9.19</v>
      </c>
    </row>
    <row r="579" spans="2:5" x14ac:dyDescent="0.3">
      <c r="B579" s="10">
        <v>26389</v>
      </c>
      <c r="C579" s="9">
        <v>5.8</v>
      </c>
      <c r="D579" s="9">
        <v>3.5</v>
      </c>
      <c r="E579" s="9">
        <v>9.3000000000000007</v>
      </c>
    </row>
    <row r="580" spans="2:5" x14ac:dyDescent="0.3">
      <c r="B580" s="10">
        <v>26358</v>
      </c>
      <c r="C580" s="9">
        <v>5.7</v>
      </c>
      <c r="D580" s="9">
        <v>3.51</v>
      </c>
      <c r="E580" s="9">
        <v>9.2100000000000009</v>
      </c>
    </row>
    <row r="581" spans="2:5" x14ac:dyDescent="0.3">
      <c r="B581" s="10">
        <v>26329</v>
      </c>
      <c r="C581" s="9">
        <v>5.8</v>
      </c>
      <c r="D581" s="9">
        <v>3.27</v>
      </c>
      <c r="E581" s="9">
        <v>9.07</v>
      </c>
    </row>
    <row r="582" spans="2:5" x14ac:dyDescent="0.3">
      <c r="B582" s="10">
        <v>26298</v>
      </c>
      <c r="C582" s="9">
        <v>6</v>
      </c>
      <c r="D582" s="9">
        <v>3.27</v>
      </c>
      <c r="E582" s="9">
        <v>9.27</v>
      </c>
    </row>
    <row r="583" spans="2:5" x14ac:dyDescent="0.3">
      <c r="B583" s="10">
        <v>26267</v>
      </c>
      <c r="C583" s="9">
        <v>6</v>
      </c>
      <c r="D583" s="9">
        <v>3.28</v>
      </c>
      <c r="E583" s="9">
        <v>9.2799999999999994</v>
      </c>
    </row>
    <row r="584" spans="2:5" x14ac:dyDescent="0.3">
      <c r="B584" s="10">
        <v>26237</v>
      </c>
      <c r="C584" s="9">
        <v>5.8</v>
      </c>
      <c r="D584" s="9">
        <v>3.81</v>
      </c>
      <c r="E584" s="9">
        <v>9.61</v>
      </c>
    </row>
    <row r="585" spans="2:5" x14ac:dyDescent="0.3">
      <c r="B585" s="10">
        <v>26206</v>
      </c>
      <c r="C585" s="9">
        <v>6</v>
      </c>
      <c r="D585" s="9">
        <v>4.08</v>
      </c>
      <c r="E585" s="9">
        <v>10.08</v>
      </c>
    </row>
    <row r="586" spans="2:5" x14ac:dyDescent="0.3">
      <c r="B586" s="10">
        <v>26176</v>
      </c>
      <c r="C586" s="9">
        <v>6.1</v>
      </c>
      <c r="D586" s="9">
        <v>4.62</v>
      </c>
      <c r="E586" s="9">
        <v>10.72</v>
      </c>
    </row>
    <row r="587" spans="2:5" x14ac:dyDescent="0.3">
      <c r="B587" s="10">
        <v>26145</v>
      </c>
      <c r="C587" s="9">
        <v>6</v>
      </c>
      <c r="D587" s="9">
        <v>4.3600000000000003</v>
      </c>
      <c r="E587" s="9">
        <v>10.36</v>
      </c>
    </row>
    <row r="588" spans="2:5" x14ac:dyDescent="0.3">
      <c r="B588" s="10">
        <v>26114</v>
      </c>
      <c r="C588" s="9">
        <v>5.9</v>
      </c>
      <c r="D588" s="9">
        <v>4.6399999999999997</v>
      </c>
      <c r="E588" s="9">
        <v>10.54</v>
      </c>
    </row>
    <row r="589" spans="2:5" x14ac:dyDescent="0.3">
      <c r="B589" s="10">
        <v>26084</v>
      </c>
      <c r="C589" s="9">
        <v>5.9</v>
      </c>
      <c r="D589" s="9">
        <v>4.4000000000000004</v>
      </c>
      <c r="E589" s="9">
        <v>10.3</v>
      </c>
    </row>
    <row r="590" spans="2:5" x14ac:dyDescent="0.3">
      <c r="B590" s="10">
        <v>26053</v>
      </c>
      <c r="C590" s="9">
        <v>5.9</v>
      </c>
      <c r="D590" s="9">
        <v>4.16</v>
      </c>
      <c r="E590" s="9">
        <v>10.06</v>
      </c>
    </row>
    <row r="591" spans="2:5" x14ac:dyDescent="0.3">
      <c r="B591" s="10">
        <v>26023</v>
      </c>
      <c r="C591" s="9">
        <v>6</v>
      </c>
      <c r="D591" s="9">
        <v>4.71</v>
      </c>
      <c r="E591" s="9">
        <v>10.71</v>
      </c>
    </row>
    <row r="592" spans="2:5" x14ac:dyDescent="0.3">
      <c r="B592" s="10">
        <v>25992</v>
      </c>
      <c r="C592" s="9">
        <v>5.9</v>
      </c>
      <c r="D592" s="9">
        <v>5</v>
      </c>
      <c r="E592" s="9">
        <v>10.9</v>
      </c>
    </row>
    <row r="593" spans="2:5" x14ac:dyDescent="0.3">
      <c r="B593" s="10">
        <v>25964</v>
      </c>
      <c r="C593" s="9">
        <v>5.9</v>
      </c>
      <c r="D593" s="9">
        <v>5.29</v>
      </c>
      <c r="E593" s="9">
        <v>11.19</v>
      </c>
    </row>
    <row r="594" spans="2:5" x14ac:dyDescent="0.3">
      <c r="B594" s="10">
        <v>25933</v>
      </c>
      <c r="C594" s="9">
        <v>6.1</v>
      </c>
      <c r="D594" s="9">
        <v>5.57</v>
      </c>
      <c r="E594" s="9">
        <v>11.67</v>
      </c>
    </row>
    <row r="595" spans="2:5" x14ac:dyDescent="0.3">
      <c r="B595" s="10">
        <v>25902</v>
      </c>
      <c r="C595" s="9">
        <v>5.9</v>
      </c>
      <c r="D595" s="9">
        <v>5.6</v>
      </c>
      <c r="E595" s="9">
        <v>11.5</v>
      </c>
    </row>
    <row r="596" spans="2:5" x14ac:dyDescent="0.3">
      <c r="B596" s="10">
        <v>25872</v>
      </c>
      <c r="C596" s="9">
        <v>5.5</v>
      </c>
      <c r="D596" s="9">
        <v>5.63</v>
      </c>
      <c r="E596" s="9">
        <v>11.13</v>
      </c>
    </row>
    <row r="597" spans="2:5" x14ac:dyDescent="0.3">
      <c r="B597" s="10">
        <v>25841</v>
      </c>
      <c r="C597" s="9">
        <v>5.4</v>
      </c>
      <c r="D597" s="9">
        <v>5.66</v>
      </c>
      <c r="E597" s="9">
        <v>11.06</v>
      </c>
    </row>
    <row r="598" spans="2:5" x14ac:dyDescent="0.3">
      <c r="B598" s="10">
        <v>25811</v>
      </c>
      <c r="C598" s="9">
        <v>5.0999999999999996</v>
      </c>
      <c r="D598" s="9">
        <v>5.41</v>
      </c>
      <c r="E598" s="9">
        <v>10.51</v>
      </c>
    </row>
    <row r="599" spans="2:5" x14ac:dyDescent="0.3">
      <c r="B599" s="10">
        <v>25780</v>
      </c>
      <c r="C599" s="9">
        <v>5</v>
      </c>
      <c r="D599" s="9">
        <v>5.98</v>
      </c>
      <c r="E599" s="9">
        <v>10.98</v>
      </c>
    </row>
    <row r="600" spans="2:5" x14ac:dyDescent="0.3">
      <c r="B600" s="10">
        <v>25749</v>
      </c>
      <c r="C600" s="9">
        <v>4.9000000000000004</v>
      </c>
      <c r="D600" s="9">
        <v>6.01</v>
      </c>
      <c r="E600" s="9">
        <v>10.91</v>
      </c>
    </row>
    <row r="601" spans="2:5" x14ac:dyDescent="0.3">
      <c r="B601" s="10">
        <v>25719</v>
      </c>
      <c r="C601" s="9">
        <v>4.8</v>
      </c>
      <c r="D601" s="9">
        <v>6.04</v>
      </c>
      <c r="E601" s="9">
        <v>10.84</v>
      </c>
    </row>
    <row r="602" spans="2:5" x14ac:dyDescent="0.3">
      <c r="B602" s="10">
        <v>25688</v>
      </c>
      <c r="C602" s="9">
        <v>4.5999999999999996</v>
      </c>
      <c r="D602" s="9">
        <v>6.06</v>
      </c>
      <c r="E602" s="9">
        <v>10.66</v>
      </c>
    </row>
    <row r="603" spans="2:5" x14ac:dyDescent="0.3">
      <c r="B603" s="10">
        <v>25658</v>
      </c>
      <c r="C603" s="9">
        <v>4.4000000000000004</v>
      </c>
      <c r="D603" s="9">
        <v>5.82</v>
      </c>
      <c r="E603" s="9">
        <v>10.220000000000001</v>
      </c>
    </row>
    <row r="604" spans="2:5" x14ac:dyDescent="0.3">
      <c r="B604" s="10">
        <v>25627</v>
      </c>
      <c r="C604" s="9">
        <v>4.2</v>
      </c>
      <c r="D604" s="9">
        <v>6.15</v>
      </c>
      <c r="E604" s="9">
        <v>10.35</v>
      </c>
    </row>
    <row r="605" spans="2:5" x14ac:dyDescent="0.3">
      <c r="B605" s="10">
        <v>25599</v>
      </c>
      <c r="C605" s="9">
        <v>3.9</v>
      </c>
      <c r="D605" s="9">
        <v>6.18</v>
      </c>
      <c r="E605" s="9">
        <v>10.08</v>
      </c>
    </row>
    <row r="606" spans="2:5" x14ac:dyDescent="0.3">
      <c r="B606" s="10">
        <v>25568</v>
      </c>
      <c r="C606" s="9">
        <v>3.5</v>
      </c>
      <c r="D606" s="9">
        <v>6.2</v>
      </c>
      <c r="E606" s="9">
        <v>9.6999999999999993</v>
      </c>
    </row>
    <row r="607" spans="2:5" x14ac:dyDescent="0.3">
      <c r="B607" s="10">
        <v>25537</v>
      </c>
      <c r="C607" s="9">
        <v>3.5</v>
      </c>
      <c r="D607" s="9">
        <v>5.93</v>
      </c>
      <c r="E607" s="9">
        <v>9.43</v>
      </c>
    </row>
    <row r="608" spans="2:5" x14ac:dyDescent="0.3">
      <c r="B608" s="10">
        <v>25507</v>
      </c>
      <c r="C608" s="9">
        <v>3.7</v>
      </c>
      <c r="D608" s="9">
        <v>5.67</v>
      </c>
      <c r="E608" s="9">
        <v>9.3699999999999992</v>
      </c>
    </row>
    <row r="609" spans="2:5" x14ac:dyDescent="0.3">
      <c r="B609" s="10">
        <v>25476</v>
      </c>
      <c r="C609" s="9">
        <v>3.7</v>
      </c>
      <c r="D609" s="9">
        <v>5.7</v>
      </c>
      <c r="E609" s="9">
        <v>9.4</v>
      </c>
    </row>
    <row r="610" spans="2:5" x14ac:dyDescent="0.3">
      <c r="B610" s="10">
        <v>25446</v>
      </c>
      <c r="C610" s="9">
        <v>3.5</v>
      </c>
      <c r="D610" s="9">
        <v>5.71</v>
      </c>
      <c r="E610" s="9">
        <v>9.2100000000000009</v>
      </c>
    </row>
    <row r="611" spans="2:5" x14ac:dyDescent="0.3">
      <c r="B611" s="10">
        <v>25415</v>
      </c>
      <c r="C611" s="9">
        <v>3.5</v>
      </c>
      <c r="D611" s="9">
        <v>5.44</v>
      </c>
      <c r="E611" s="9">
        <v>8.94</v>
      </c>
    </row>
    <row r="612" spans="2:5" x14ac:dyDescent="0.3">
      <c r="B612" s="10">
        <v>25384</v>
      </c>
      <c r="C612" s="9">
        <v>3.5</v>
      </c>
      <c r="D612" s="9">
        <v>5.48</v>
      </c>
      <c r="E612" s="9">
        <v>8.98</v>
      </c>
    </row>
    <row r="613" spans="2:5" x14ac:dyDescent="0.3">
      <c r="B613" s="10">
        <v>25354</v>
      </c>
      <c r="C613" s="9">
        <v>3.4</v>
      </c>
      <c r="D613" s="9">
        <v>5.51</v>
      </c>
      <c r="E613" s="9">
        <v>8.91</v>
      </c>
    </row>
    <row r="614" spans="2:5" x14ac:dyDescent="0.3">
      <c r="B614" s="10">
        <v>25323</v>
      </c>
      <c r="C614" s="9">
        <v>3.4</v>
      </c>
      <c r="D614" s="9">
        <v>5.52</v>
      </c>
      <c r="E614" s="9">
        <v>8.92</v>
      </c>
    </row>
    <row r="615" spans="2:5" x14ac:dyDescent="0.3">
      <c r="B615" s="10">
        <v>25293</v>
      </c>
      <c r="C615" s="9">
        <v>3.4</v>
      </c>
      <c r="D615" s="9">
        <v>5.25</v>
      </c>
      <c r="E615" s="9">
        <v>8.65</v>
      </c>
    </row>
    <row r="616" spans="2:5" x14ac:dyDescent="0.3">
      <c r="B616" s="10">
        <v>25262</v>
      </c>
      <c r="C616" s="9">
        <v>3.4</v>
      </c>
      <c r="D616" s="9">
        <v>4.68</v>
      </c>
      <c r="E616" s="9">
        <v>8.08</v>
      </c>
    </row>
    <row r="617" spans="2:5" x14ac:dyDescent="0.3">
      <c r="B617" s="10">
        <v>25234</v>
      </c>
      <c r="C617" s="9">
        <v>3.4</v>
      </c>
      <c r="D617" s="9">
        <v>4.4000000000000004</v>
      </c>
      <c r="E617" s="9">
        <v>7.8</v>
      </c>
    </row>
    <row r="618" spans="2:5" x14ac:dyDescent="0.3">
      <c r="B618" s="10">
        <v>25203</v>
      </c>
      <c r="C618" s="9">
        <v>3.4</v>
      </c>
      <c r="D618" s="9">
        <v>4.72</v>
      </c>
      <c r="E618" s="9">
        <v>8.1199999999999992</v>
      </c>
    </row>
    <row r="619" spans="2:5" x14ac:dyDescent="0.3">
      <c r="B619" s="10">
        <v>25172</v>
      </c>
      <c r="C619" s="9">
        <v>3.4</v>
      </c>
      <c r="D619" s="9">
        <v>4.7300000000000004</v>
      </c>
      <c r="E619" s="9">
        <v>8.1300000000000008</v>
      </c>
    </row>
    <row r="620" spans="2:5" x14ac:dyDescent="0.3">
      <c r="B620" s="10">
        <v>25142</v>
      </c>
      <c r="C620" s="9">
        <v>3.4</v>
      </c>
      <c r="D620" s="9">
        <v>4.75</v>
      </c>
      <c r="E620" s="9">
        <v>8.15</v>
      </c>
    </row>
    <row r="621" spans="2:5" x14ac:dyDescent="0.3">
      <c r="B621" s="10">
        <v>25111</v>
      </c>
      <c r="C621" s="9">
        <v>3.4</v>
      </c>
      <c r="D621" s="9">
        <v>4.46</v>
      </c>
      <c r="E621" s="9">
        <v>7.86</v>
      </c>
    </row>
    <row r="622" spans="2:5" x14ac:dyDescent="0.3">
      <c r="B622" s="10">
        <v>25081</v>
      </c>
      <c r="C622" s="9">
        <v>3.5</v>
      </c>
      <c r="D622" s="9">
        <v>4.4800000000000004</v>
      </c>
      <c r="E622" s="9">
        <v>7.98</v>
      </c>
    </row>
    <row r="623" spans="2:5" x14ac:dyDescent="0.3">
      <c r="B623" s="10">
        <v>25050</v>
      </c>
      <c r="C623" s="9">
        <v>3.7</v>
      </c>
      <c r="D623" s="9">
        <v>4.49</v>
      </c>
      <c r="E623" s="9">
        <v>8.19</v>
      </c>
    </row>
    <row r="624" spans="2:5" x14ac:dyDescent="0.3">
      <c r="B624" s="10">
        <v>25019</v>
      </c>
      <c r="C624" s="9">
        <v>3.7</v>
      </c>
      <c r="D624" s="9">
        <v>4.2</v>
      </c>
      <c r="E624" s="9">
        <v>7.9</v>
      </c>
    </row>
    <row r="625" spans="2:5" x14ac:dyDescent="0.3">
      <c r="B625" s="10">
        <v>24989</v>
      </c>
      <c r="C625" s="9">
        <v>3.5</v>
      </c>
      <c r="D625" s="9">
        <v>3.92</v>
      </c>
      <c r="E625" s="9">
        <v>7.42</v>
      </c>
    </row>
    <row r="626" spans="2:5" x14ac:dyDescent="0.3">
      <c r="B626" s="10">
        <v>24958</v>
      </c>
      <c r="C626" s="9">
        <v>3.5</v>
      </c>
      <c r="D626" s="9">
        <v>3.93</v>
      </c>
      <c r="E626" s="9">
        <v>7.43</v>
      </c>
    </row>
    <row r="627" spans="2:5" x14ac:dyDescent="0.3">
      <c r="B627" s="10">
        <v>24928</v>
      </c>
      <c r="C627" s="9">
        <v>3.7</v>
      </c>
      <c r="D627" s="9">
        <v>3.94</v>
      </c>
      <c r="E627" s="9">
        <v>7.64</v>
      </c>
    </row>
    <row r="628" spans="2:5" x14ac:dyDescent="0.3">
      <c r="B628" s="10">
        <v>24897</v>
      </c>
      <c r="C628" s="9">
        <v>3.8</v>
      </c>
      <c r="D628" s="9">
        <v>3.95</v>
      </c>
      <c r="E628" s="9">
        <v>7.75</v>
      </c>
    </row>
    <row r="629" spans="2:5" x14ac:dyDescent="0.3">
      <c r="B629" s="10">
        <v>24868</v>
      </c>
      <c r="C629" s="9">
        <v>3.7</v>
      </c>
      <c r="D629" s="9">
        <v>3.65</v>
      </c>
      <c r="E629" s="9">
        <v>7.35</v>
      </c>
    </row>
    <row r="630" spans="2:5" x14ac:dyDescent="0.3">
      <c r="B630" s="10">
        <v>24837</v>
      </c>
      <c r="C630" s="9">
        <v>3.8</v>
      </c>
      <c r="D630" s="9">
        <v>3.04</v>
      </c>
      <c r="E630" s="9">
        <v>6.84</v>
      </c>
    </row>
    <row r="631" spans="2:5" x14ac:dyDescent="0.3">
      <c r="B631" s="10">
        <v>24806</v>
      </c>
      <c r="C631" s="9">
        <v>3.9</v>
      </c>
      <c r="D631" s="9">
        <v>2.74</v>
      </c>
      <c r="E631" s="9">
        <v>6.64</v>
      </c>
    </row>
    <row r="632" spans="2:5" x14ac:dyDescent="0.3">
      <c r="B632" s="10">
        <v>24776</v>
      </c>
      <c r="C632" s="9">
        <v>4</v>
      </c>
      <c r="D632" s="9">
        <v>2.4300000000000002</v>
      </c>
      <c r="E632" s="9">
        <v>6.43</v>
      </c>
    </row>
    <row r="633" spans="2:5" x14ac:dyDescent="0.3">
      <c r="B633" s="10">
        <v>24745</v>
      </c>
      <c r="C633" s="9">
        <v>3.8</v>
      </c>
      <c r="D633" s="9">
        <v>2.75</v>
      </c>
      <c r="E633" s="9">
        <v>6.55</v>
      </c>
    </row>
    <row r="634" spans="2:5" x14ac:dyDescent="0.3">
      <c r="B634" s="10">
        <v>24715</v>
      </c>
      <c r="C634" s="9">
        <v>3.8</v>
      </c>
      <c r="D634" s="9">
        <v>2.4500000000000002</v>
      </c>
      <c r="E634" s="9">
        <v>6.25</v>
      </c>
    </row>
    <row r="635" spans="2:5" x14ac:dyDescent="0.3">
      <c r="B635" s="10">
        <v>24684</v>
      </c>
      <c r="C635" s="9">
        <v>3.8</v>
      </c>
      <c r="D635" s="9">
        <v>2.77</v>
      </c>
      <c r="E635" s="9">
        <v>6.57</v>
      </c>
    </row>
    <row r="636" spans="2:5" x14ac:dyDescent="0.3">
      <c r="B636" s="10">
        <v>24653</v>
      </c>
      <c r="C636" s="9">
        <v>3.9</v>
      </c>
      <c r="D636" s="9">
        <v>2.78</v>
      </c>
      <c r="E636" s="9">
        <v>6.68</v>
      </c>
    </row>
    <row r="637" spans="2:5" x14ac:dyDescent="0.3">
      <c r="B637" s="10">
        <v>24623</v>
      </c>
      <c r="C637" s="9">
        <v>3.8</v>
      </c>
      <c r="D637" s="9">
        <v>2.79</v>
      </c>
      <c r="E637" s="9">
        <v>6.59</v>
      </c>
    </row>
    <row r="638" spans="2:5" x14ac:dyDescent="0.3">
      <c r="B638" s="10">
        <v>24592</v>
      </c>
      <c r="C638" s="9">
        <v>3.8</v>
      </c>
      <c r="D638" s="9">
        <v>2.48</v>
      </c>
      <c r="E638" s="9">
        <v>6.28</v>
      </c>
    </row>
    <row r="639" spans="2:5" x14ac:dyDescent="0.3">
      <c r="B639" s="10">
        <v>24562</v>
      </c>
      <c r="C639" s="9">
        <v>3.8</v>
      </c>
      <c r="D639" s="9">
        <v>2.8</v>
      </c>
      <c r="E639" s="9">
        <v>6.6</v>
      </c>
    </row>
    <row r="640" spans="2:5" x14ac:dyDescent="0.3">
      <c r="B640" s="10">
        <v>24531</v>
      </c>
      <c r="C640" s="9">
        <v>3.8</v>
      </c>
      <c r="D640" s="9">
        <v>2.81</v>
      </c>
      <c r="E640" s="9">
        <v>6.61</v>
      </c>
    </row>
    <row r="641" spans="2:5" x14ac:dyDescent="0.3">
      <c r="B641" s="10">
        <v>24503</v>
      </c>
      <c r="C641" s="9">
        <v>3.9</v>
      </c>
      <c r="D641" s="9">
        <v>3.46</v>
      </c>
      <c r="E641" s="9">
        <v>7.36</v>
      </c>
    </row>
    <row r="642" spans="2:5" x14ac:dyDescent="0.3">
      <c r="B642" s="10">
        <v>24472</v>
      </c>
      <c r="C642" s="9">
        <v>3.8</v>
      </c>
      <c r="D642" s="9">
        <v>3.46</v>
      </c>
      <c r="E642" s="9">
        <v>7.26</v>
      </c>
    </row>
    <row r="643" spans="2:5" x14ac:dyDescent="0.3">
      <c r="B643" s="10">
        <v>24441</v>
      </c>
      <c r="C643" s="9">
        <v>3.6</v>
      </c>
      <c r="D643" s="9">
        <v>3.79</v>
      </c>
      <c r="E643" s="9">
        <v>7.39</v>
      </c>
    </row>
    <row r="644" spans="2:5" x14ac:dyDescent="0.3">
      <c r="B644" s="10">
        <v>24411</v>
      </c>
      <c r="C644" s="9">
        <v>3.7</v>
      </c>
      <c r="D644" s="9">
        <v>3.79</v>
      </c>
      <c r="E644" s="9">
        <v>7.49</v>
      </c>
    </row>
    <row r="645" spans="2:5" x14ac:dyDescent="0.3">
      <c r="B645" s="10">
        <v>24380</v>
      </c>
      <c r="C645" s="9">
        <v>3.7</v>
      </c>
      <c r="D645" s="9">
        <v>3.48</v>
      </c>
      <c r="E645" s="9">
        <v>7.18</v>
      </c>
    </row>
    <row r="646" spans="2:5" x14ac:dyDescent="0.3">
      <c r="B646" s="10">
        <v>24350</v>
      </c>
      <c r="C646" s="9">
        <v>3.8</v>
      </c>
      <c r="D646" s="9">
        <v>3.48</v>
      </c>
      <c r="E646" s="9">
        <v>7.28</v>
      </c>
    </row>
    <row r="647" spans="2:5" x14ac:dyDescent="0.3">
      <c r="B647" s="10">
        <v>24319</v>
      </c>
      <c r="C647" s="9">
        <v>3.8</v>
      </c>
      <c r="D647" s="9">
        <v>2.85</v>
      </c>
      <c r="E647" s="9">
        <v>6.65</v>
      </c>
    </row>
    <row r="648" spans="2:5" x14ac:dyDescent="0.3">
      <c r="B648" s="10">
        <v>24288</v>
      </c>
      <c r="C648" s="9">
        <v>3.8</v>
      </c>
      <c r="D648" s="9">
        <v>2.5299999999999998</v>
      </c>
      <c r="E648" s="9">
        <v>6.33</v>
      </c>
    </row>
    <row r="649" spans="2:5" x14ac:dyDescent="0.3">
      <c r="B649" s="10">
        <v>24258</v>
      </c>
      <c r="C649" s="9">
        <v>3.9</v>
      </c>
      <c r="D649" s="9">
        <v>2.87</v>
      </c>
      <c r="E649" s="9">
        <v>6.77</v>
      </c>
    </row>
    <row r="650" spans="2:5" x14ac:dyDescent="0.3">
      <c r="B650" s="10">
        <v>24227</v>
      </c>
      <c r="C650" s="9">
        <v>3.8</v>
      </c>
      <c r="D650" s="9">
        <v>2.87</v>
      </c>
      <c r="E650" s="9">
        <v>6.67</v>
      </c>
    </row>
    <row r="651" spans="2:5" x14ac:dyDescent="0.3">
      <c r="B651" s="10">
        <v>24197</v>
      </c>
      <c r="C651" s="9">
        <v>3.8</v>
      </c>
      <c r="D651" s="9">
        <v>2.56</v>
      </c>
      <c r="E651" s="9">
        <v>6.36</v>
      </c>
    </row>
    <row r="652" spans="2:5" x14ac:dyDescent="0.3">
      <c r="B652" s="10">
        <v>24166</v>
      </c>
      <c r="C652" s="9">
        <v>3.8</v>
      </c>
      <c r="D652" s="9">
        <v>2.56</v>
      </c>
      <c r="E652" s="9">
        <v>6.36</v>
      </c>
    </row>
    <row r="653" spans="2:5" x14ac:dyDescent="0.3">
      <c r="B653" s="10">
        <v>24138</v>
      </c>
      <c r="C653" s="9">
        <v>4</v>
      </c>
      <c r="D653" s="9">
        <v>1.92</v>
      </c>
      <c r="E653" s="9">
        <v>5.92</v>
      </c>
    </row>
    <row r="654" spans="2:5" x14ac:dyDescent="0.3">
      <c r="B654" s="10">
        <v>24107</v>
      </c>
      <c r="C654" s="9">
        <v>4</v>
      </c>
      <c r="D654" s="9">
        <v>1.92</v>
      </c>
      <c r="E654" s="9">
        <v>5.92</v>
      </c>
    </row>
    <row r="655" spans="2:5" x14ac:dyDescent="0.3">
      <c r="B655" s="10">
        <v>24076</v>
      </c>
      <c r="C655" s="9">
        <v>4.0999999999999996</v>
      </c>
      <c r="D655" s="9">
        <v>1.6</v>
      </c>
      <c r="E655" s="9">
        <v>5.7</v>
      </c>
    </row>
    <row r="656" spans="2:5" x14ac:dyDescent="0.3">
      <c r="B656" s="10">
        <v>24046</v>
      </c>
      <c r="C656" s="9">
        <v>4.2</v>
      </c>
      <c r="D656" s="9">
        <v>1.93</v>
      </c>
      <c r="E656" s="9">
        <v>6.13</v>
      </c>
    </row>
    <row r="657" spans="2:5" x14ac:dyDescent="0.3">
      <c r="B657" s="10">
        <v>24015</v>
      </c>
      <c r="C657" s="9">
        <v>4.3</v>
      </c>
      <c r="D657" s="9">
        <v>1.61</v>
      </c>
      <c r="E657" s="9">
        <v>5.91</v>
      </c>
    </row>
    <row r="658" spans="2:5" x14ac:dyDescent="0.3">
      <c r="B658" s="10">
        <v>23985</v>
      </c>
      <c r="C658" s="9">
        <v>4.4000000000000004</v>
      </c>
      <c r="D658" s="9">
        <v>1.94</v>
      </c>
      <c r="E658" s="9">
        <v>6.34</v>
      </c>
    </row>
    <row r="659" spans="2:5" x14ac:dyDescent="0.3">
      <c r="B659" s="10">
        <v>23954</v>
      </c>
      <c r="C659" s="9">
        <v>4.4000000000000004</v>
      </c>
      <c r="D659" s="9">
        <v>1.61</v>
      </c>
      <c r="E659" s="9">
        <v>6.01</v>
      </c>
    </row>
    <row r="660" spans="2:5" x14ac:dyDescent="0.3">
      <c r="B660" s="10">
        <v>23923</v>
      </c>
      <c r="C660" s="9">
        <v>4.5999999999999996</v>
      </c>
      <c r="D660" s="9">
        <v>1.94</v>
      </c>
      <c r="E660" s="9">
        <v>6.54</v>
      </c>
    </row>
    <row r="661" spans="2:5" x14ac:dyDescent="0.3">
      <c r="B661" s="10">
        <v>23893</v>
      </c>
      <c r="C661" s="9">
        <v>4.5999999999999996</v>
      </c>
      <c r="D661" s="9">
        <v>1.62</v>
      </c>
      <c r="E661" s="9">
        <v>6.22</v>
      </c>
    </row>
    <row r="662" spans="2:5" x14ac:dyDescent="0.3">
      <c r="B662" s="10">
        <v>23862</v>
      </c>
      <c r="C662" s="9">
        <v>4.8</v>
      </c>
      <c r="D662" s="9">
        <v>1.62</v>
      </c>
      <c r="E662" s="9">
        <v>6.42</v>
      </c>
    </row>
    <row r="663" spans="2:5" x14ac:dyDescent="0.3">
      <c r="B663" s="10">
        <v>23832</v>
      </c>
      <c r="C663" s="9">
        <v>4.7</v>
      </c>
      <c r="D663" s="9">
        <v>1.29</v>
      </c>
      <c r="E663" s="9">
        <v>5.99</v>
      </c>
    </row>
    <row r="664" spans="2:5" x14ac:dyDescent="0.3">
      <c r="B664" s="10">
        <v>23801</v>
      </c>
      <c r="C664" s="9">
        <v>5.0999999999999996</v>
      </c>
      <c r="D664" s="9">
        <v>0.97</v>
      </c>
      <c r="E664" s="9">
        <v>6.07</v>
      </c>
    </row>
    <row r="665" spans="2:5" x14ac:dyDescent="0.3">
      <c r="B665" s="10">
        <v>23773</v>
      </c>
      <c r="C665" s="9">
        <v>4.9000000000000004</v>
      </c>
      <c r="D665" s="9">
        <v>0.97</v>
      </c>
      <c r="E665" s="9">
        <v>5.87</v>
      </c>
    </row>
    <row r="666" spans="2:5" x14ac:dyDescent="0.3">
      <c r="B666" s="10">
        <v>23742</v>
      </c>
      <c r="C666" s="9">
        <v>5</v>
      </c>
      <c r="D666" s="9">
        <v>0.97</v>
      </c>
      <c r="E666" s="9">
        <v>5.97</v>
      </c>
    </row>
    <row r="667" spans="2:5" x14ac:dyDescent="0.3">
      <c r="B667" s="10">
        <v>23711</v>
      </c>
      <c r="C667" s="9">
        <v>4.8</v>
      </c>
      <c r="D667" s="9">
        <v>1.3</v>
      </c>
      <c r="E667" s="9">
        <v>6.1</v>
      </c>
    </row>
    <row r="668" spans="2:5" x14ac:dyDescent="0.3">
      <c r="B668" s="10">
        <v>23681</v>
      </c>
      <c r="C668" s="9">
        <v>5.0999999999999996</v>
      </c>
      <c r="D668" s="9">
        <v>0.97</v>
      </c>
      <c r="E668" s="9">
        <v>6.07</v>
      </c>
    </row>
    <row r="669" spans="2:5" x14ac:dyDescent="0.3">
      <c r="B669" s="10">
        <v>23650</v>
      </c>
      <c r="C669" s="9">
        <v>5.0999999999999996</v>
      </c>
      <c r="D669" s="9">
        <v>1.3</v>
      </c>
      <c r="E669" s="9">
        <v>6.4</v>
      </c>
    </row>
    <row r="670" spans="2:5" x14ac:dyDescent="0.3">
      <c r="B670" s="10">
        <v>23620</v>
      </c>
      <c r="C670" s="9">
        <v>5</v>
      </c>
      <c r="D670" s="9">
        <v>0.98</v>
      </c>
      <c r="E670" s="9">
        <v>5.98</v>
      </c>
    </row>
    <row r="671" spans="2:5" x14ac:dyDescent="0.3">
      <c r="B671" s="10">
        <v>23589</v>
      </c>
      <c r="C671" s="9">
        <v>4.9000000000000004</v>
      </c>
      <c r="D671" s="9">
        <v>1.3</v>
      </c>
      <c r="E671" s="9">
        <v>6.2</v>
      </c>
    </row>
    <row r="672" spans="2:5" x14ac:dyDescent="0.3">
      <c r="B672" s="10">
        <v>23558</v>
      </c>
      <c r="C672" s="9">
        <v>5.2</v>
      </c>
      <c r="D672" s="9">
        <v>1.31</v>
      </c>
      <c r="E672" s="9">
        <v>6.51</v>
      </c>
    </row>
    <row r="673" spans="2:5" x14ac:dyDescent="0.3">
      <c r="B673" s="10">
        <v>23528</v>
      </c>
      <c r="C673" s="9">
        <v>5.0999999999999996</v>
      </c>
      <c r="D673" s="9">
        <v>1.31</v>
      </c>
      <c r="E673" s="9">
        <v>6.41</v>
      </c>
    </row>
    <row r="674" spans="2:5" x14ac:dyDescent="0.3">
      <c r="B674" s="10">
        <v>23497</v>
      </c>
      <c r="C674" s="9">
        <v>5.3</v>
      </c>
      <c r="D674" s="9">
        <v>1.31</v>
      </c>
      <c r="E674" s="9">
        <v>6.61</v>
      </c>
    </row>
    <row r="675" spans="2:5" x14ac:dyDescent="0.3">
      <c r="B675" s="10">
        <v>23467</v>
      </c>
      <c r="C675" s="9">
        <v>5.4</v>
      </c>
      <c r="D675" s="9">
        <v>1.31</v>
      </c>
      <c r="E675" s="9">
        <v>6.71</v>
      </c>
    </row>
    <row r="676" spans="2:5" x14ac:dyDescent="0.3">
      <c r="B676" s="10">
        <v>23436</v>
      </c>
      <c r="C676" s="9">
        <v>5.4</v>
      </c>
      <c r="D676" s="9">
        <v>1.64</v>
      </c>
      <c r="E676" s="9">
        <v>7.04</v>
      </c>
    </row>
    <row r="677" spans="2:5" x14ac:dyDescent="0.3">
      <c r="B677" s="10">
        <v>23407</v>
      </c>
      <c r="C677" s="9">
        <v>5.6</v>
      </c>
      <c r="D677" s="9">
        <v>1.64</v>
      </c>
      <c r="E677" s="9">
        <v>7.24</v>
      </c>
    </row>
    <row r="678" spans="2:5" x14ac:dyDescent="0.3">
      <c r="B678" s="10">
        <v>23376</v>
      </c>
      <c r="C678" s="9">
        <v>5.5</v>
      </c>
      <c r="D678" s="9">
        <v>1.64</v>
      </c>
      <c r="E678" s="9">
        <v>7.14</v>
      </c>
    </row>
    <row r="679" spans="2:5" x14ac:dyDescent="0.3">
      <c r="B679" s="10">
        <v>23345</v>
      </c>
      <c r="C679" s="9">
        <v>5.7</v>
      </c>
      <c r="D679" s="9">
        <v>1.32</v>
      </c>
      <c r="E679" s="9">
        <v>7.02</v>
      </c>
    </row>
    <row r="680" spans="2:5" x14ac:dyDescent="0.3">
      <c r="B680" s="10">
        <v>23315</v>
      </c>
      <c r="C680" s="9">
        <v>5.5</v>
      </c>
      <c r="D680" s="9">
        <v>1.32</v>
      </c>
      <c r="E680" s="9">
        <v>6.82</v>
      </c>
    </row>
    <row r="681" spans="2:5" x14ac:dyDescent="0.3">
      <c r="B681" s="10">
        <v>23284</v>
      </c>
      <c r="C681" s="9">
        <v>5.5</v>
      </c>
      <c r="D681" s="9">
        <v>0.99</v>
      </c>
      <c r="E681" s="9">
        <v>6.49</v>
      </c>
    </row>
    <row r="682" spans="2:5" x14ac:dyDescent="0.3">
      <c r="B682" s="10">
        <v>23254</v>
      </c>
      <c r="C682" s="9">
        <v>5.4</v>
      </c>
      <c r="D682" s="9">
        <v>1.32</v>
      </c>
      <c r="E682" s="9">
        <v>6.72</v>
      </c>
    </row>
    <row r="683" spans="2:5" x14ac:dyDescent="0.3">
      <c r="B683" s="10">
        <v>23223</v>
      </c>
      <c r="C683" s="9">
        <v>5.6</v>
      </c>
      <c r="D683" s="9">
        <v>1.32</v>
      </c>
      <c r="E683" s="9">
        <v>6.92</v>
      </c>
    </row>
    <row r="684" spans="2:5" x14ac:dyDescent="0.3">
      <c r="B684" s="10">
        <v>23192</v>
      </c>
      <c r="C684" s="9">
        <v>5.6</v>
      </c>
      <c r="D684" s="9">
        <v>1.32</v>
      </c>
      <c r="E684" s="9">
        <v>6.92</v>
      </c>
    </row>
    <row r="685" spans="2:5" x14ac:dyDescent="0.3">
      <c r="B685" s="10">
        <v>23162</v>
      </c>
      <c r="C685" s="9">
        <v>5.9</v>
      </c>
      <c r="D685" s="9">
        <v>0.99</v>
      </c>
      <c r="E685" s="9">
        <v>6.89</v>
      </c>
    </row>
    <row r="686" spans="2:5" x14ac:dyDescent="0.3">
      <c r="B686" s="10">
        <v>23131</v>
      </c>
      <c r="C686" s="9">
        <v>5.7</v>
      </c>
      <c r="D686" s="9">
        <v>0.99</v>
      </c>
      <c r="E686" s="9">
        <v>6.69</v>
      </c>
    </row>
    <row r="687" spans="2:5" x14ac:dyDescent="0.3">
      <c r="B687" s="10">
        <v>23101</v>
      </c>
      <c r="C687" s="9">
        <v>5.7</v>
      </c>
      <c r="D687" s="9">
        <v>1.33</v>
      </c>
      <c r="E687" s="9">
        <v>7.03</v>
      </c>
    </row>
    <row r="688" spans="2:5" x14ac:dyDescent="0.3">
      <c r="B688" s="10">
        <v>23070</v>
      </c>
      <c r="C688" s="9">
        <v>5.9</v>
      </c>
      <c r="D688" s="9">
        <v>1</v>
      </c>
      <c r="E688" s="9">
        <v>6.9</v>
      </c>
    </row>
    <row r="689" spans="2:5" x14ac:dyDescent="0.3">
      <c r="B689" s="10">
        <v>23042</v>
      </c>
      <c r="C689" s="9">
        <v>5.7</v>
      </c>
      <c r="D689" s="9">
        <v>1.33</v>
      </c>
      <c r="E689" s="9">
        <v>7.03</v>
      </c>
    </row>
    <row r="690" spans="2:5" x14ac:dyDescent="0.3">
      <c r="B690" s="10">
        <v>23011</v>
      </c>
      <c r="C690" s="9">
        <v>5.5</v>
      </c>
      <c r="D690" s="9">
        <v>1.33</v>
      </c>
      <c r="E690" s="9">
        <v>6.83</v>
      </c>
    </row>
    <row r="691" spans="2:5" x14ac:dyDescent="0.3">
      <c r="B691" s="10">
        <v>22980</v>
      </c>
      <c r="C691" s="9">
        <v>5.7</v>
      </c>
      <c r="D691" s="9">
        <v>1.33</v>
      </c>
      <c r="E691" s="9">
        <v>7.03</v>
      </c>
    </row>
    <row r="692" spans="2:5" x14ac:dyDescent="0.3">
      <c r="B692" s="10">
        <v>22950</v>
      </c>
      <c r="C692" s="9">
        <v>5.4</v>
      </c>
      <c r="D692" s="9">
        <v>1.33</v>
      </c>
      <c r="E692" s="9">
        <v>6.73</v>
      </c>
    </row>
    <row r="693" spans="2:5" x14ac:dyDescent="0.3">
      <c r="B693" s="10">
        <v>22919</v>
      </c>
      <c r="C693" s="9">
        <v>5.6</v>
      </c>
      <c r="D693" s="9">
        <v>1.33</v>
      </c>
      <c r="E693" s="9">
        <v>6.93</v>
      </c>
    </row>
    <row r="694" spans="2:5" x14ac:dyDescent="0.3">
      <c r="B694" s="10">
        <v>22889</v>
      </c>
      <c r="C694" s="9">
        <v>5.7</v>
      </c>
      <c r="D694" s="9">
        <v>1.34</v>
      </c>
      <c r="E694" s="9">
        <v>7.04</v>
      </c>
    </row>
    <row r="695" spans="2:5" x14ac:dyDescent="0.3">
      <c r="B695" s="10">
        <v>22858</v>
      </c>
      <c r="C695" s="9">
        <v>5.4</v>
      </c>
      <c r="D695" s="9">
        <v>1</v>
      </c>
      <c r="E695" s="9">
        <v>6.4</v>
      </c>
    </row>
    <row r="696" spans="2:5" x14ac:dyDescent="0.3">
      <c r="B696" s="10">
        <v>22827</v>
      </c>
      <c r="C696" s="9">
        <v>5.5</v>
      </c>
      <c r="D696" s="9">
        <v>1.34</v>
      </c>
      <c r="E696" s="9">
        <v>6.84</v>
      </c>
    </row>
    <row r="697" spans="2:5" x14ac:dyDescent="0.3">
      <c r="B697" s="10">
        <v>22797</v>
      </c>
      <c r="C697" s="9">
        <v>5.5</v>
      </c>
      <c r="D697" s="9">
        <v>1.34</v>
      </c>
      <c r="E697" s="9">
        <v>6.84</v>
      </c>
    </row>
    <row r="698" spans="2:5" x14ac:dyDescent="0.3">
      <c r="B698" s="10">
        <v>22766</v>
      </c>
      <c r="C698" s="9">
        <v>5.6</v>
      </c>
      <c r="D698" s="9">
        <v>1.34</v>
      </c>
      <c r="E698" s="9">
        <v>6.94</v>
      </c>
    </row>
    <row r="699" spans="2:5" x14ac:dyDescent="0.3">
      <c r="B699" s="10">
        <v>22736</v>
      </c>
      <c r="C699" s="9">
        <v>5.6</v>
      </c>
      <c r="D699" s="9">
        <v>1.01</v>
      </c>
      <c r="E699" s="9">
        <v>6.61</v>
      </c>
    </row>
    <row r="700" spans="2:5" x14ac:dyDescent="0.3">
      <c r="B700" s="10">
        <v>22705</v>
      </c>
      <c r="C700" s="9">
        <v>5.5</v>
      </c>
      <c r="D700" s="9">
        <v>1.01</v>
      </c>
      <c r="E700" s="9">
        <v>6.51</v>
      </c>
    </row>
    <row r="701" spans="2:5" x14ac:dyDescent="0.3">
      <c r="B701" s="10">
        <v>22677</v>
      </c>
      <c r="C701" s="9">
        <v>5.8</v>
      </c>
      <c r="D701" s="9">
        <v>0.67</v>
      </c>
      <c r="E701" s="9">
        <v>6.47</v>
      </c>
    </row>
    <row r="702" spans="2:5" x14ac:dyDescent="0.3">
      <c r="B702" s="10">
        <v>22646</v>
      </c>
      <c r="C702" s="9">
        <v>6</v>
      </c>
      <c r="D702" s="9">
        <v>0.67</v>
      </c>
      <c r="E702" s="9">
        <v>6.67</v>
      </c>
    </row>
    <row r="703" spans="2:5" x14ac:dyDescent="0.3">
      <c r="B703" s="10">
        <v>22615</v>
      </c>
      <c r="C703" s="9">
        <v>6.1</v>
      </c>
      <c r="D703" s="9">
        <v>0.67</v>
      </c>
      <c r="E703" s="9">
        <v>6.77</v>
      </c>
    </row>
    <row r="704" spans="2:5" x14ac:dyDescent="0.3">
      <c r="B704" s="10">
        <v>22585</v>
      </c>
      <c r="C704" s="9">
        <v>6.5</v>
      </c>
      <c r="D704" s="9">
        <v>0.67</v>
      </c>
      <c r="E704" s="9">
        <v>7.17</v>
      </c>
    </row>
    <row r="705" spans="2:5" x14ac:dyDescent="0.3">
      <c r="B705" s="10">
        <v>22554</v>
      </c>
      <c r="C705" s="9">
        <v>6.7</v>
      </c>
      <c r="D705" s="9">
        <v>1.35</v>
      </c>
      <c r="E705" s="9">
        <v>8.0500000000000007</v>
      </c>
    </row>
    <row r="706" spans="2:5" x14ac:dyDescent="0.3">
      <c r="B706" s="10">
        <v>22524</v>
      </c>
      <c r="C706" s="9">
        <v>6.6</v>
      </c>
      <c r="D706" s="9">
        <v>1.01</v>
      </c>
      <c r="E706" s="9">
        <v>7.61</v>
      </c>
    </row>
    <row r="707" spans="2:5" x14ac:dyDescent="0.3">
      <c r="B707" s="10">
        <v>22493</v>
      </c>
      <c r="C707" s="9">
        <v>7</v>
      </c>
      <c r="D707" s="9">
        <v>1.35</v>
      </c>
      <c r="E707" s="9">
        <v>8.35</v>
      </c>
    </row>
    <row r="708" spans="2:5" x14ac:dyDescent="0.3">
      <c r="B708" s="10">
        <v>22462</v>
      </c>
      <c r="C708" s="9">
        <v>6.9</v>
      </c>
      <c r="D708" s="9">
        <v>0.68</v>
      </c>
      <c r="E708" s="9">
        <v>7.58</v>
      </c>
    </row>
    <row r="709" spans="2:5" x14ac:dyDescent="0.3">
      <c r="B709" s="10">
        <v>22432</v>
      </c>
      <c r="C709" s="9">
        <v>7.1</v>
      </c>
      <c r="D709" s="9">
        <v>1.02</v>
      </c>
      <c r="E709" s="9">
        <v>8.1199999999999992</v>
      </c>
    </row>
    <row r="710" spans="2:5" x14ac:dyDescent="0.3">
      <c r="B710" s="10">
        <v>22401</v>
      </c>
      <c r="C710" s="9">
        <v>7</v>
      </c>
      <c r="D710" s="9">
        <v>1.02</v>
      </c>
      <c r="E710" s="9">
        <v>8.02</v>
      </c>
    </row>
    <row r="711" spans="2:5" x14ac:dyDescent="0.3">
      <c r="B711" s="10">
        <v>22371</v>
      </c>
      <c r="C711" s="9">
        <v>6.9</v>
      </c>
      <c r="D711" s="9">
        <v>1.36</v>
      </c>
      <c r="E711" s="9">
        <v>8.26</v>
      </c>
    </row>
    <row r="712" spans="2:5" x14ac:dyDescent="0.3">
      <c r="B712" s="10">
        <v>22340</v>
      </c>
      <c r="C712" s="9">
        <v>6.9</v>
      </c>
      <c r="D712" s="9">
        <v>1.36</v>
      </c>
      <c r="E712" s="9">
        <v>8.26</v>
      </c>
    </row>
    <row r="713" spans="2:5" x14ac:dyDescent="0.3">
      <c r="B713" s="10">
        <v>22312</v>
      </c>
      <c r="C713" s="9">
        <v>6.6</v>
      </c>
      <c r="D713" s="9">
        <v>1.71</v>
      </c>
      <c r="E713" s="9">
        <v>8.31</v>
      </c>
    </row>
    <row r="714" spans="2:5" x14ac:dyDescent="0.3">
      <c r="B714" s="10">
        <v>22281</v>
      </c>
      <c r="C714" s="9">
        <v>6.6</v>
      </c>
      <c r="D714" s="9">
        <v>1.36</v>
      </c>
      <c r="E714" s="9">
        <v>7.96</v>
      </c>
    </row>
    <row r="715" spans="2:5" x14ac:dyDescent="0.3">
      <c r="B715" s="10">
        <v>22250</v>
      </c>
      <c r="C715" s="9">
        <v>6.1</v>
      </c>
      <c r="D715" s="9">
        <v>1.36</v>
      </c>
      <c r="E715" s="9">
        <v>7.46</v>
      </c>
    </row>
    <row r="716" spans="2:5" x14ac:dyDescent="0.3">
      <c r="B716" s="10">
        <v>22220</v>
      </c>
      <c r="C716" s="9">
        <v>6.1</v>
      </c>
      <c r="D716" s="9">
        <v>1.36</v>
      </c>
      <c r="E716" s="9">
        <v>7.46</v>
      </c>
    </row>
    <row r="717" spans="2:5" x14ac:dyDescent="0.3">
      <c r="B717" s="10">
        <v>22189</v>
      </c>
      <c r="C717" s="9">
        <v>5.5</v>
      </c>
      <c r="D717" s="9">
        <v>1.02</v>
      </c>
      <c r="E717" s="9">
        <v>6.52</v>
      </c>
    </row>
    <row r="718" spans="2:5" x14ac:dyDescent="0.3">
      <c r="B718" s="10">
        <v>22159</v>
      </c>
      <c r="C718" s="9">
        <v>5.6</v>
      </c>
      <c r="D718" s="9">
        <v>1.37</v>
      </c>
      <c r="E718" s="9">
        <v>6.97</v>
      </c>
    </row>
    <row r="719" spans="2:5" x14ac:dyDescent="0.3">
      <c r="B719" s="10">
        <v>22128</v>
      </c>
      <c r="C719" s="9">
        <v>5.5</v>
      </c>
      <c r="D719" s="9">
        <v>1.37</v>
      </c>
      <c r="E719" s="9">
        <v>6.87</v>
      </c>
    </row>
    <row r="720" spans="2:5" x14ac:dyDescent="0.3">
      <c r="B720" s="10">
        <v>22097</v>
      </c>
      <c r="C720" s="9">
        <v>5.4</v>
      </c>
      <c r="D720" s="9">
        <v>1.72</v>
      </c>
      <c r="E720" s="9">
        <v>7.12</v>
      </c>
    </row>
    <row r="721" spans="2:5" x14ac:dyDescent="0.3">
      <c r="B721" s="10">
        <v>22067</v>
      </c>
      <c r="C721" s="9">
        <v>5.0999999999999996</v>
      </c>
      <c r="D721" s="9">
        <v>1.72</v>
      </c>
      <c r="E721" s="9">
        <v>6.82</v>
      </c>
    </row>
    <row r="722" spans="2:5" x14ac:dyDescent="0.3">
      <c r="B722" s="10">
        <v>22036</v>
      </c>
      <c r="C722" s="9">
        <v>5.2</v>
      </c>
      <c r="D722" s="9">
        <v>1.72</v>
      </c>
      <c r="E722" s="9">
        <v>6.92</v>
      </c>
    </row>
    <row r="723" spans="2:5" x14ac:dyDescent="0.3">
      <c r="B723" s="10">
        <v>22006</v>
      </c>
      <c r="C723" s="9">
        <v>5.4</v>
      </c>
      <c r="D723" s="9">
        <v>1.73</v>
      </c>
      <c r="E723" s="9">
        <v>7.13</v>
      </c>
    </row>
    <row r="724" spans="2:5" x14ac:dyDescent="0.3">
      <c r="B724" s="10">
        <v>21975</v>
      </c>
      <c r="C724" s="9">
        <v>4.8</v>
      </c>
      <c r="D724" s="9">
        <v>1.73</v>
      </c>
      <c r="E724" s="9">
        <v>6.53</v>
      </c>
    </row>
    <row r="725" spans="2:5" x14ac:dyDescent="0.3">
      <c r="B725" s="10">
        <v>21946</v>
      </c>
      <c r="C725" s="9">
        <v>5.2</v>
      </c>
      <c r="D725" s="9">
        <v>1.03</v>
      </c>
      <c r="E725" s="9">
        <v>6.23</v>
      </c>
    </row>
    <row r="726" spans="2:5" x14ac:dyDescent="0.3">
      <c r="B726" s="10">
        <v>21915</v>
      </c>
      <c r="C726" s="9">
        <v>5.3</v>
      </c>
      <c r="D726" s="9">
        <v>1.73</v>
      </c>
      <c r="E726" s="9">
        <v>7.03</v>
      </c>
    </row>
    <row r="727" spans="2:5" x14ac:dyDescent="0.3">
      <c r="B727" s="10">
        <v>21884</v>
      </c>
      <c r="C727" s="9">
        <v>5.8</v>
      </c>
      <c r="D727" s="9">
        <v>1.38</v>
      </c>
      <c r="E727" s="9">
        <v>7.18</v>
      </c>
    </row>
    <row r="728" spans="2:5" x14ac:dyDescent="0.3">
      <c r="B728" s="10">
        <v>21854</v>
      </c>
      <c r="C728" s="9">
        <v>5.7</v>
      </c>
      <c r="D728" s="9">
        <v>1.73</v>
      </c>
      <c r="E728" s="9">
        <v>7.43</v>
      </c>
    </row>
    <row r="729" spans="2:5" x14ac:dyDescent="0.3">
      <c r="B729" s="10">
        <v>21823</v>
      </c>
      <c r="C729" s="9">
        <v>5.5</v>
      </c>
      <c r="D729" s="9">
        <v>1.38</v>
      </c>
      <c r="E729" s="9">
        <v>6.88</v>
      </c>
    </row>
    <row r="730" spans="2:5" x14ac:dyDescent="0.3">
      <c r="B730" s="10">
        <v>21793</v>
      </c>
      <c r="C730" s="9">
        <v>5.2</v>
      </c>
      <c r="D730" s="9">
        <v>1.04</v>
      </c>
      <c r="E730" s="9">
        <v>6.24</v>
      </c>
    </row>
    <row r="731" spans="2:5" x14ac:dyDescent="0.3">
      <c r="B731" s="10">
        <v>21762</v>
      </c>
      <c r="C731" s="9">
        <v>5.0999999999999996</v>
      </c>
      <c r="D731" s="9">
        <v>0.69</v>
      </c>
      <c r="E731" s="9">
        <v>5.79</v>
      </c>
    </row>
    <row r="732" spans="2:5" x14ac:dyDescent="0.3">
      <c r="B732" s="10">
        <v>21731</v>
      </c>
      <c r="C732" s="9">
        <v>5</v>
      </c>
      <c r="D732" s="9">
        <v>0.69</v>
      </c>
      <c r="E732" s="9">
        <v>5.69</v>
      </c>
    </row>
    <row r="733" spans="2:5" x14ac:dyDescent="0.3">
      <c r="B733" s="10">
        <v>21701</v>
      </c>
      <c r="C733" s="9">
        <v>5.0999999999999996</v>
      </c>
      <c r="D733" s="9">
        <v>0.35</v>
      </c>
      <c r="E733" s="9">
        <v>5.45</v>
      </c>
    </row>
    <row r="734" spans="2:5" x14ac:dyDescent="0.3">
      <c r="B734" s="10">
        <v>21670</v>
      </c>
      <c r="C734" s="9">
        <v>5.2</v>
      </c>
      <c r="D734" s="9">
        <v>0.35</v>
      </c>
      <c r="E734" s="9">
        <v>5.55</v>
      </c>
    </row>
    <row r="735" spans="2:5" x14ac:dyDescent="0.3">
      <c r="B735" s="10">
        <v>21640</v>
      </c>
      <c r="C735" s="9">
        <v>5.6</v>
      </c>
      <c r="D735" s="9">
        <v>0.35</v>
      </c>
      <c r="E735" s="9">
        <v>5.95</v>
      </c>
    </row>
    <row r="736" spans="2:5" x14ac:dyDescent="0.3">
      <c r="B736" s="10">
        <v>21609</v>
      </c>
      <c r="C736" s="9">
        <v>5.9</v>
      </c>
      <c r="D736" s="9">
        <v>1.05</v>
      </c>
      <c r="E736" s="9">
        <v>6.95</v>
      </c>
    </row>
    <row r="737" spans="2:5" x14ac:dyDescent="0.3">
      <c r="B737" s="10">
        <v>21581</v>
      </c>
      <c r="C737" s="9">
        <v>6</v>
      </c>
      <c r="D737" s="9">
        <v>1.4</v>
      </c>
      <c r="E737" s="9">
        <v>7.4</v>
      </c>
    </row>
    <row r="738" spans="2:5" x14ac:dyDescent="0.3">
      <c r="B738" s="10">
        <v>21550</v>
      </c>
      <c r="C738" s="9">
        <v>6.2</v>
      </c>
      <c r="D738" s="9">
        <v>1.76</v>
      </c>
      <c r="E738" s="9">
        <v>7.96</v>
      </c>
    </row>
    <row r="739" spans="2:5" x14ac:dyDescent="0.3">
      <c r="B739" s="10">
        <v>21519</v>
      </c>
      <c r="C739" s="9">
        <v>6.2</v>
      </c>
      <c r="D739" s="9">
        <v>2.11</v>
      </c>
      <c r="E739" s="9">
        <v>8.31</v>
      </c>
    </row>
    <row r="740" spans="2:5" x14ac:dyDescent="0.3">
      <c r="B740" s="10">
        <v>21489</v>
      </c>
      <c r="C740" s="9">
        <v>6.7</v>
      </c>
      <c r="D740" s="9">
        <v>2.12</v>
      </c>
      <c r="E740" s="9">
        <v>8.82</v>
      </c>
    </row>
    <row r="741" spans="2:5" x14ac:dyDescent="0.3">
      <c r="B741" s="10">
        <v>21458</v>
      </c>
      <c r="C741" s="9">
        <v>7.1</v>
      </c>
      <c r="D741" s="9">
        <v>2.12</v>
      </c>
      <c r="E741" s="9">
        <v>9.2200000000000006</v>
      </c>
    </row>
    <row r="742" spans="2:5" x14ac:dyDescent="0.3">
      <c r="B742" s="10">
        <v>21428</v>
      </c>
      <c r="C742" s="9">
        <v>7.4</v>
      </c>
      <c r="D742" s="9">
        <v>2.12</v>
      </c>
      <c r="E742" s="9">
        <v>9.52</v>
      </c>
    </row>
    <row r="743" spans="2:5" x14ac:dyDescent="0.3">
      <c r="B743" s="10">
        <v>21397</v>
      </c>
      <c r="C743" s="9">
        <v>7.5</v>
      </c>
      <c r="D743" s="9">
        <v>2.4700000000000002</v>
      </c>
      <c r="E743" s="9">
        <v>9.9700000000000006</v>
      </c>
    </row>
    <row r="744" spans="2:5" x14ac:dyDescent="0.3">
      <c r="B744" s="10">
        <v>21366</v>
      </c>
      <c r="C744" s="9">
        <v>7.3</v>
      </c>
      <c r="D744" s="9">
        <v>2.85</v>
      </c>
      <c r="E744" s="9">
        <v>10.15</v>
      </c>
    </row>
    <row r="745" spans="2:5" x14ac:dyDescent="0.3">
      <c r="B745" s="10">
        <v>21336</v>
      </c>
      <c r="C745" s="9">
        <v>7.4</v>
      </c>
      <c r="D745" s="9">
        <v>3.21</v>
      </c>
      <c r="E745" s="9">
        <v>10.61</v>
      </c>
    </row>
    <row r="746" spans="2:5" x14ac:dyDescent="0.3">
      <c r="B746" s="10">
        <v>21305</v>
      </c>
      <c r="C746" s="9">
        <v>7.4</v>
      </c>
      <c r="D746" s="9">
        <v>3.58</v>
      </c>
      <c r="E746" s="9">
        <v>10.98</v>
      </c>
    </row>
    <row r="747" spans="2:5" x14ac:dyDescent="0.3">
      <c r="B747" s="10">
        <v>21275</v>
      </c>
      <c r="C747" s="9">
        <v>6.7</v>
      </c>
      <c r="D747" s="9">
        <v>3.6</v>
      </c>
      <c r="E747" s="9">
        <v>10.3</v>
      </c>
    </row>
    <row r="748" spans="2:5" x14ac:dyDescent="0.3">
      <c r="B748" s="10">
        <v>21244</v>
      </c>
      <c r="C748" s="9">
        <v>6.4</v>
      </c>
      <c r="D748" s="9">
        <v>3.25</v>
      </c>
      <c r="E748" s="9">
        <v>9.65</v>
      </c>
    </row>
    <row r="749" spans="2:5" x14ac:dyDescent="0.3">
      <c r="B749" s="10">
        <v>21216</v>
      </c>
      <c r="C749" s="9">
        <v>5.8</v>
      </c>
      <c r="D749" s="9">
        <v>3.62</v>
      </c>
      <c r="E749" s="9">
        <v>9.42</v>
      </c>
    </row>
    <row r="750" spans="2:5" x14ac:dyDescent="0.3">
      <c r="B750" s="10">
        <v>21185</v>
      </c>
      <c r="C750" s="9">
        <v>5.2</v>
      </c>
      <c r="D750" s="9">
        <v>2.9</v>
      </c>
      <c r="E750" s="9">
        <v>8.1</v>
      </c>
    </row>
    <row r="751" spans="2:5" x14ac:dyDescent="0.3">
      <c r="B751" s="10">
        <v>21154</v>
      </c>
      <c r="C751" s="9">
        <v>5.0999999999999996</v>
      </c>
      <c r="D751" s="9">
        <v>3.27</v>
      </c>
      <c r="E751" s="9">
        <v>8.3699999999999992</v>
      </c>
    </row>
    <row r="752" spans="2:5" x14ac:dyDescent="0.3">
      <c r="B752" s="10">
        <v>21124</v>
      </c>
      <c r="C752" s="9">
        <v>4.5</v>
      </c>
      <c r="D752" s="9">
        <v>2.91</v>
      </c>
      <c r="E752" s="9">
        <v>7.41</v>
      </c>
    </row>
    <row r="753" spans="2:5" x14ac:dyDescent="0.3">
      <c r="B753" s="10">
        <v>21093</v>
      </c>
      <c r="C753" s="9">
        <v>4.4000000000000004</v>
      </c>
      <c r="D753" s="9">
        <v>3.28</v>
      </c>
      <c r="E753" s="9">
        <v>7.68</v>
      </c>
    </row>
    <row r="754" spans="2:5" x14ac:dyDescent="0.3">
      <c r="B754" s="10">
        <v>21063</v>
      </c>
      <c r="C754" s="9">
        <v>4.0999999999999996</v>
      </c>
      <c r="D754" s="9">
        <v>3.66</v>
      </c>
      <c r="E754" s="9">
        <v>7.76</v>
      </c>
    </row>
    <row r="755" spans="2:5" x14ac:dyDescent="0.3">
      <c r="B755" s="10">
        <v>21032</v>
      </c>
      <c r="C755" s="9">
        <v>4.2</v>
      </c>
      <c r="D755" s="9">
        <v>3.28</v>
      </c>
      <c r="E755" s="9">
        <v>7.48</v>
      </c>
    </row>
    <row r="756" spans="2:5" x14ac:dyDescent="0.3">
      <c r="B756" s="10">
        <v>21001</v>
      </c>
      <c r="C756" s="9">
        <v>4.3</v>
      </c>
      <c r="D756" s="9">
        <v>3.31</v>
      </c>
      <c r="E756" s="9">
        <v>7.61</v>
      </c>
    </row>
    <row r="757" spans="2:5" x14ac:dyDescent="0.3">
      <c r="B757" s="10">
        <v>20971</v>
      </c>
      <c r="C757" s="9">
        <v>4.0999999999999996</v>
      </c>
      <c r="D757" s="9">
        <v>3.7</v>
      </c>
      <c r="E757" s="9">
        <v>7.8</v>
      </c>
    </row>
    <row r="758" spans="2:5" x14ac:dyDescent="0.3">
      <c r="B758" s="10">
        <v>20940</v>
      </c>
      <c r="C758" s="9">
        <v>3.9</v>
      </c>
      <c r="D758" s="9">
        <v>3.72</v>
      </c>
      <c r="E758" s="9">
        <v>7.62</v>
      </c>
    </row>
    <row r="759" spans="2:5" x14ac:dyDescent="0.3">
      <c r="B759" s="10">
        <v>20910</v>
      </c>
      <c r="C759" s="9">
        <v>3.7</v>
      </c>
      <c r="D759" s="9">
        <v>3.73</v>
      </c>
      <c r="E759" s="9">
        <v>7.43</v>
      </c>
    </row>
    <row r="760" spans="2:5" x14ac:dyDescent="0.3">
      <c r="B760" s="10">
        <v>20879</v>
      </c>
      <c r="C760" s="9">
        <v>3.9</v>
      </c>
      <c r="D760" s="9">
        <v>3.36</v>
      </c>
      <c r="E760" s="9">
        <v>7.26</v>
      </c>
    </row>
    <row r="761" spans="2:5" x14ac:dyDescent="0.3">
      <c r="B761" s="10">
        <v>20851</v>
      </c>
      <c r="C761" s="9">
        <v>4.2</v>
      </c>
      <c r="D761" s="9">
        <v>2.99</v>
      </c>
      <c r="E761" s="9">
        <v>7.19</v>
      </c>
    </row>
    <row r="762" spans="2:5" x14ac:dyDescent="0.3">
      <c r="B762" s="10">
        <v>20820</v>
      </c>
      <c r="C762" s="9">
        <v>4.2</v>
      </c>
      <c r="D762" s="9">
        <v>2.99</v>
      </c>
      <c r="E762" s="9">
        <v>7.19</v>
      </c>
    </row>
    <row r="763" spans="2:5" x14ac:dyDescent="0.3">
      <c r="B763" s="10">
        <v>20789</v>
      </c>
      <c r="C763" s="9">
        <v>4.3</v>
      </c>
      <c r="D763" s="9">
        <v>2.23</v>
      </c>
      <c r="E763" s="9">
        <v>6.53</v>
      </c>
    </row>
    <row r="764" spans="2:5" x14ac:dyDescent="0.3">
      <c r="B764" s="10">
        <v>20759</v>
      </c>
      <c r="C764" s="9">
        <v>3.9</v>
      </c>
      <c r="D764" s="9">
        <v>2.23</v>
      </c>
      <c r="E764" s="9">
        <v>6.13</v>
      </c>
    </row>
    <row r="765" spans="2:5" x14ac:dyDescent="0.3">
      <c r="B765" s="10">
        <v>20728</v>
      </c>
      <c r="C765" s="9">
        <v>3.9</v>
      </c>
      <c r="D765" s="9">
        <v>1.86</v>
      </c>
      <c r="E765" s="9">
        <v>5.76</v>
      </c>
    </row>
    <row r="766" spans="2:5" x14ac:dyDescent="0.3">
      <c r="B766" s="10">
        <v>20698</v>
      </c>
      <c r="C766" s="9">
        <v>4.0999999999999996</v>
      </c>
      <c r="D766" s="9">
        <v>1.87</v>
      </c>
      <c r="E766" s="9">
        <v>5.97</v>
      </c>
    </row>
    <row r="767" spans="2:5" x14ac:dyDescent="0.3">
      <c r="B767" s="10">
        <v>20667</v>
      </c>
      <c r="C767" s="9">
        <v>4.4000000000000004</v>
      </c>
      <c r="D767" s="9">
        <v>2.2400000000000002</v>
      </c>
      <c r="E767" s="9">
        <v>6.64</v>
      </c>
    </row>
    <row r="768" spans="2:5" x14ac:dyDescent="0.3">
      <c r="B768" s="10">
        <v>20636</v>
      </c>
      <c r="C768" s="9">
        <v>4.3</v>
      </c>
      <c r="D768" s="9">
        <v>1.87</v>
      </c>
      <c r="E768" s="9">
        <v>6.17</v>
      </c>
    </row>
    <row r="769" spans="2:5" x14ac:dyDescent="0.3">
      <c r="B769" s="10">
        <v>20606</v>
      </c>
      <c r="C769" s="9">
        <v>4.3</v>
      </c>
      <c r="D769" s="9">
        <v>1.1200000000000001</v>
      </c>
      <c r="E769" s="9">
        <v>5.42</v>
      </c>
    </row>
    <row r="770" spans="2:5" x14ac:dyDescent="0.3">
      <c r="B770" s="10">
        <v>20575</v>
      </c>
      <c r="C770" s="9">
        <v>4</v>
      </c>
      <c r="D770" s="9">
        <v>0.75</v>
      </c>
      <c r="E770" s="9">
        <v>4.75</v>
      </c>
    </row>
    <row r="771" spans="2:5" x14ac:dyDescent="0.3">
      <c r="B771" s="10">
        <v>20545</v>
      </c>
      <c r="C771" s="9">
        <v>4.2</v>
      </c>
      <c r="D771" s="9">
        <v>0.37</v>
      </c>
      <c r="E771" s="9">
        <v>4.57</v>
      </c>
    </row>
    <row r="772" spans="2:5" x14ac:dyDescent="0.3">
      <c r="B772" s="10">
        <v>20514</v>
      </c>
      <c r="C772" s="9">
        <v>3.9</v>
      </c>
      <c r="D772" s="9">
        <v>0.37</v>
      </c>
      <c r="E772" s="9">
        <v>4.2699999999999996</v>
      </c>
    </row>
    <row r="773" spans="2:5" x14ac:dyDescent="0.3">
      <c r="B773" s="10">
        <v>20485</v>
      </c>
      <c r="C773" s="9">
        <v>4</v>
      </c>
      <c r="D773" s="9">
        <v>0.37</v>
      </c>
      <c r="E773" s="9">
        <v>4.37</v>
      </c>
    </row>
    <row r="774" spans="2:5" x14ac:dyDescent="0.3">
      <c r="B774" s="10">
        <v>20454</v>
      </c>
      <c r="C774" s="9">
        <v>4.2</v>
      </c>
      <c r="D774" s="9">
        <v>0.37</v>
      </c>
      <c r="E774" s="9">
        <v>4.57</v>
      </c>
    </row>
    <row r="775" spans="2:5" x14ac:dyDescent="0.3">
      <c r="B775" s="10">
        <v>20423</v>
      </c>
      <c r="C775" s="9">
        <v>4.2</v>
      </c>
      <c r="D775" s="9">
        <v>0.37</v>
      </c>
      <c r="E775" s="9">
        <v>4.57</v>
      </c>
    </row>
    <row r="776" spans="2:5" x14ac:dyDescent="0.3">
      <c r="B776" s="10">
        <v>20393</v>
      </c>
      <c r="C776" s="9">
        <v>4.3</v>
      </c>
      <c r="D776" s="9">
        <v>0.37</v>
      </c>
      <c r="E776" s="9">
        <v>4.67</v>
      </c>
    </row>
    <row r="777" spans="2:5" x14ac:dyDescent="0.3">
      <c r="B777" s="10">
        <v>20362</v>
      </c>
      <c r="C777" s="9">
        <v>4.0999999999999996</v>
      </c>
      <c r="D777" s="9">
        <v>0.37</v>
      </c>
      <c r="E777" s="9">
        <v>4.47</v>
      </c>
    </row>
    <row r="778" spans="2:5" x14ac:dyDescent="0.3">
      <c r="B778" s="10">
        <v>20332</v>
      </c>
      <c r="C778" s="9">
        <v>4.2</v>
      </c>
      <c r="D778" s="9">
        <v>-0.37</v>
      </c>
      <c r="E778" s="9">
        <v>3.83</v>
      </c>
    </row>
    <row r="779" spans="2:5" x14ac:dyDescent="0.3">
      <c r="B779" s="10">
        <v>20301</v>
      </c>
      <c r="C779" s="9">
        <v>4</v>
      </c>
      <c r="D779" s="9">
        <v>-0.37</v>
      </c>
      <c r="E779" s="9">
        <v>3.63</v>
      </c>
    </row>
    <row r="780" spans="2:5" x14ac:dyDescent="0.3">
      <c r="B780" s="10">
        <v>20270</v>
      </c>
      <c r="C780" s="9">
        <v>4.2</v>
      </c>
      <c r="D780" s="9">
        <v>-0.74</v>
      </c>
      <c r="E780" s="9">
        <v>3.46</v>
      </c>
    </row>
    <row r="781" spans="2:5" x14ac:dyDescent="0.3">
      <c r="B781" s="10">
        <v>20240</v>
      </c>
      <c r="C781" s="9">
        <v>4.3</v>
      </c>
      <c r="D781" s="9">
        <v>-0.74</v>
      </c>
      <c r="E781" s="9">
        <v>3.56</v>
      </c>
    </row>
    <row r="782" spans="2:5" x14ac:dyDescent="0.3">
      <c r="B782" s="10">
        <v>20209</v>
      </c>
      <c r="C782" s="9">
        <v>4.7</v>
      </c>
      <c r="D782" s="9">
        <v>-0.37</v>
      </c>
      <c r="E782" s="9">
        <v>4.33</v>
      </c>
    </row>
    <row r="783" spans="2:5" x14ac:dyDescent="0.3">
      <c r="B783" s="10">
        <v>20179</v>
      </c>
      <c r="C783" s="9">
        <v>4.5999999999999996</v>
      </c>
      <c r="D783" s="9">
        <v>-0.74</v>
      </c>
      <c r="E783" s="9">
        <v>3.86</v>
      </c>
    </row>
    <row r="784" spans="2:5" x14ac:dyDescent="0.3">
      <c r="B784" s="10">
        <v>20148</v>
      </c>
      <c r="C784" s="9">
        <v>4.7</v>
      </c>
      <c r="D784" s="9">
        <v>-0.74</v>
      </c>
      <c r="E784" s="9">
        <v>3.96</v>
      </c>
    </row>
    <row r="785" spans="2:5" x14ac:dyDescent="0.3">
      <c r="B785" s="10">
        <v>20120</v>
      </c>
      <c r="C785" s="9">
        <v>4.9000000000000004</v>
      </c>
      <c r="D785" s="9">
        <v>-0.74</v>
      </c>
      <c r="E785" s="9">
        <v>4.16</v>
      </c>
    </row>
    <row r="786" spans="2:5" x14ac:dyDescent="0.3">
      <c r="B786" s="10">
        <v>20089</v>
      </c>
      <c r="C786" s="9">
        <v>5</v>
      </c>
      <c r="D786" s="9">
        <v>-0.74</v>
      </c>
      <c r="E786" s="9">
        <v>4.26</v>
      </c>
    </row>
    <row r="787" spans="2:5" x14ac:dyDescent="0.3">
      <c r="B787" s="10">
        <v>20058</v>
      </c>
      <c r="C787" s="9">
        <v>5.3</v>
      </c>
      <c r="D787" s="9">
        <v>-0.37</v>
      </c>
      <c r="E787" s="9">
        <v>4.93</v>
      </c>
    </row>
    <row r="788" spans="2:5" x14ac:dyDescent="0.3">
      <c r="B788" s="10">
        <v>20028</v>
      </c>
      <c r="C788" s="9">
        <v>5.7</v>
      </c>
      <c r="D788" s="9">
        <v>-0.74</v>
      </c>
      <c r="E788" s="9">
        <v>4.96</v>
      </c>
    </row>
    <row r="789" spans="2:5" x14ac:dyDescent="0.3">
      <c r="B789" s="10">
        <v>19997</v>
      </c>
      <c r="C789" s="9">
        <v>6.1</v>
      </c>
      <c r="D789" s="9">
        <v>-0.37</v>
      </c>
      <c r="E789" s="9">
        <v>5.73</v>
      </c>
    </row>
    <row r="790" spans="2:5" x14ac:dyDescent="0.3">
      <c r="B790" s="10">
        <v>19967</v>
      </c>
      <c r="C790" s="9">
        <v>6</v>
      </c>
      <c r="D790" s="9">
        <v>0</v>
      </c>
      <c r="E790" s="9">
        <v>6</v>
      </c>
    </row>
    <row r="791" spans="2:5" x14ac:dyDescent="0.3">
      <c r="B791" s="10">
        <v>19936</v>
      </c>
      <c r="C791" s="9">
        <v>5.8</v>
      </c>
      <c r="D791" s="9">
        <v>0.37</v>
      </c>
      <c r="E791" s="9">
        <v>6.17</v>
      </c>
    </row>
    <row r="792" spans="2:5" x14ac:dyDescent="0.3">
      <c r="B792" s="10">
        <v>19905</v>
      </c>
      <c r="C792" s="9">
        <v>5.6</v>
      </c>
      <c r="D792" s="9">
        <v>0.37</v>
      </c>
      <c r="E792" s="9">
        <v>5.97</v>
      </c>
    </row>
    <row r="793" spans="2:5" x14ac:dyDescent="0.3">
      <c r="B793" s="10">
        <v>19875</v>
      </c>
      <c r="C793" s="9">
        <v>5.9</v>
      </c>
      <c r="D793" s="9">
        <v>0.75</v>
      </c>
      <c r="E793" s="9">
        <v>6.65</v>
      </c>
    </row>
    <row r="794" spans="2:5" x14ac:dyDescent="0.3">
      <c r="B794" s="10">
        <v>19844</v>
      </c>
      <c r="C794" s="9">
        <v>5.9</v>
      </c>
      <c r="D794" s="9">
        <v>0.75</v>
      </c>
      <c r="E794" s="9">
        <v>6.65</v>
      </c>
    </row>
    <row r="795" spans="2:5" x14ac:dyDescent="0.3">
      <c r="B795" s="10">
        <v>19814</v>
      </c>
      <c r="C795" s="9">
        <v>5.7</v>
      </c>
      <c r="D795" s="9">
        <v>1.1299999999999999</v>
      </c>
      <c r="E795" s="9">
        <v>6.83</v>
      </c>
    </row>
    <row r="796" spans="2:5" x14ac:dyDescent="0.3">
      <c r="B796" s="10">
        <v>19783</v>
      </c>
      <c r="C796" s="9">
        <v>5.2</v>
      </c>
      <c r="D796" s="9">
        <v>1.51</v>
      </c>
      <c r="E796" s="9">
        <v>6.71</v>
      </c>
    </row>
    <row r="797" spans="2:5" x14ac:dyDescent="0.3">
      <c r="B797" s="10">
        <v>19755</v>
      </c>
      <c r="C797" s="9">
        <v>4.9000000000000004</v>
      </c>
      <c r="D797" s="9">
        <v>1.1299999999999999</v>
      </c>
      <c r="E797" s="9">
        <v>6.03</v>
      </c>
    </row>
    <row r="798" spans="2:5" x14ac:dyDescent="0.3">
      <c r="B798" s="10">
        <v>19724</v>
      </c>
      <c r="C798" s="9">
        <v>4.5</v>
      </c>
      <c r="D798" s="9">
        <v>0.75</v>
      </c>
      <c r="E798" s="9">
        <v>5.25</v>
      </c>
    </row>
    <row r="799" spans="2:5" x14ac:dyDescent="0.3">
      <c r="B799" s="10">
        <v>19693</v>
      </c>
      <c r="C799" s="9">
        <v>3.5</v>
      </c>
      <c r="D799" s="9">
        <v>0.75</v>
      </c>
      <c r="E799" s="9">
        <v>4.25</v>
      </c>
    </row>
    <row r="800" spans="2:5" x14ac:dyDescent="0.3">
      <c r="B800" s="10">
        <v>19663</v>
      </c>
      <c r="C800" s="9">
        <v>3.1</v>
      </c>
      <c r="D800" s="9">
        <v>1.1200000000000001</v>
      </c>
      <c r="E800" s="9">
        <v>4.22</v>
      </c>
    </row>
    <row r="801" spans="2:5" x14ac:dyDescent="0.3">
      <c r="B801" s="10">
        <v>19632</v>
      </c>
      <c r="C801" s="9">
        <v>2.9</v>
      </c>
      <c r="D801" s="9">
        <v>0.75</v>
      </c>
      <c r="E801" s="9">
        <v>3.65</v>
      </c>
    </row>
    <row r="802" spans="2:5" x14ac:dyDescent="0.3">
      <c r="B802" s="10">
        <v>19602</v>
      </c>
      <c r="C802" s="9">
        <v>2.7</v>
      </c>
      <c r="D802" s="9">
        <v>0.75</v>
      </c>
      <c r="E802" s="9">
        <v>3.45</v>
      </c>
    </row>
    <row r="803" spans="2:5" x14ac:dyDescent="0.3">
      <c r="B803" s="10">
        <v>19571</v>
      </c>
      <c r="C803" s="9">
        <v>2.6</v>
      </c>
      <c r="D803" s="9">
        <v>0.37</v>
      </c>
      <c r="E803" s="9">
        <v>2.97</v>
      </c>
    </row>
    <row r="804" spans="2:5" x14ac:dyDescent="0.3">
      <c r="B804" s="10">
        <v>19540</v>
      </c>
      <c r="C804" s="9">
        <v>2.5</v>
      </c>
      <c r="D804" s="9">
        <v>1.1299999999999999</v>
      </c>
      <c r="E804" s="9">
        <v>3.63</v>
      </c>
    </row>
    <row r="805" spans="2:5" x14ac:dyDescent="0.3">
      <c r="B805" s="10">
        <v>19510</v>
      </c>
      <c r="C805" s="9">
        <v>2.5</v>
      </c>
      <c r="D805" s="9">
        <v>1.1399999999999999</v>
      </c>
      <c r="E805" s="9">
        <v>3.64</v>
      </c>
    </row>
    <row r="806" spans="2:5" x14ac:dyDescent="0.3">
      <c r="B806" s="10">
        <v>19479</v>
      </c>
      <c r="C806" s="9">
        <v>2.7</v>
      </c>
      <c r="D806" s="9">
        <v>0.76</v>
      </c>
      <c r="E806" s="9">
        <v>3.46</v>
      </c>
    </row>
    <row r="807" spans="2:5" x14ac:dyDescent="0.3">
      <c r="B807" s="10">
        <v>19449</v>
      </c>
      <c r="C807" s="9">
        <v>2.6</v>
      </c>
      <c r="D807" s="9">
        <v>1.1399999999999999</v>
      </c>
      <c r="E807" s="9">
        <v>3.74</v>
      </c>
    </row>
    <row r="808" spans="2:5" x14ac:dyDescent="0.3">
      <c r="B808" s="10">
        <v>19418</v>
      </c>
      <c r="C808" s="9">
        <v>2.6</v>
      </c>
      <c r="D808" s="9">
        <v>0.76</v>
      </c>
      <c r="E808" s="9">
        <v>3.36</v>
      </c>
    </row>
    <row r="809" spans="2:5" x14ac:dyDescent="0.3">
      <c r="B809" s="10">
        <v>19390</v>
      </c>
      <c r="C809" s="9">
        <v>2.9</v>
      </c>
      <c r="D809" s="9">
        <v>0.38</v>
      </c>
      <c r="E809" s="9">
        <v>3.28</v>
      </c>
    </row>
    <row r="810" spans="2:5" x14ac:dyDescent="0.3">
      <c r="B810" s="10">
        <v>19359</v>
      </c>
      <c r="C810" s="9">
        <v>2.7</v>
      </c>
      <c r="D810" s="9">
        <v>0.75</v>
      </c>
      <c r="E810" s="9">
        <v>3.45</v>
      </c>
    </row>
    <row r="811" spans="2:5" x14ac:dyDescent="0.3">
      <c r="B811" s="10">
        <v>19328</v>
      </c>
      <c r="C811" s="9">
        <v>2.8</v>
      </c>
      <c r="D811" s="9">
        <v>1.1399999999999999</v>
      </c>
      <c r="E811" s="9">
        <v>3.94</v>
      </c>
    </row>
    <row r="812" spans="2:5" x14ac:dyDescent="0.3">
      <c r="B812" s="10">
        <v>19298</v>
      </c>
      <c r="C812" s="9">
        <v>3</v>
      </c>
      <c r="D812" s="9">
        <v>1.91</v>
      </c>
      <c r="E812" s="9">
        <v>4.91</v>
      </c>
    </row>
    <row r="813" spans="2:5" x14ac:dyDescent="0.3">
      <c r="B813" s="10">
        <v>19267</v>
      </c>
      <c r="C813" s="9">
        <v>3.1</v>
      </c>
      <c r="D813" s="9">
        <v>2.2999999999999998</v>
      </c>
      <c r="E813" s="9">
        <v>5.4</v>
      </c>
    </row>
    <row r="814" spans="2:5" x14ac:dyDescent="0.3">
      <c r="B814" s="10">
        <v>19237</v>
      </c>
      <c r="C814" s="9">
        <v>3.4</v>
      </c>
      <c r="D814" s="9">
        <v>3.09</v>
      </c>
      <c r="E814" s="9">
        <v>6.49</v>
      </c>
    </row>
    <row r="815" spans="2:5" x14ac:dyDescent="0.3">
      <c r="B815" s="10">
        <v>19206</v>
      </c>
      <c r="C815" s="9">
        <v>3.2</v>
      </c>
      <c r="D815" s="9">
        <v>3.09</v>
      </c>
      <c r="E815" s="9">
        <v>6.29</v>
      </c>
    </row>
    <row r="816" spans="2:5" x14ac:dyDescent="0.3">
      <c r="B816" s="10">
        <v>19175</v>
      </c>
      <c r="C816" s="9">
        <v>3</v>
      </c>
      <c r="D816" s="9">
        <v>2.3199999999999998</v>
      </c>
      <c r="E816" s="9">
        <v>5.32</v>
      </c>
    </row>
    <row r="817" spans="2:5" x14ac:dyDescent="0.3">
      <c r="B817" s="10">
        <v>19145</v>
      </c>
      <c r="C817" s="9">
        <v>3</v>
      </c>
      <c r="D817" s="9">
        <v>1.93</v>
      </c>
      <c r="E817" s="9">
        <v>4.93</v>
      </c>
    </row>
    <row r="818" spans="2:5" x14ac:dyDescent="0.3">
      <c r="B818" s="10">
        <v>19114</v>
      </c>
      <c r="C818" s="9">
        <v>2.9</v>
      </c>
      <c r="D818" s="9">
        <v>2.33</v>
      </c>
      <c r="E818" s="9">
        <v>5.23</v>
      </c>
    </row>
    <row r="819" spans="2:5" x14ac:dyDescent="0.3">
      <c r="B819" s="10">
        <v>19084</v>
      </c>
      <c r="C819" s="9">
        <v>2.9</v>
      </c>
      <c r="D819" s="9">
        <v>1.94</v>
      </c>
      <c r="E819" s="9">
        <v>4.84</v>
      </c>
    </row>
    <row r="820" spans="2:5" x14ac:dyDescent="0.3">
      <c r="B820" s="10">
        <v>19053</v>
      </c>
      <c r="C820" s="9">
        <v>3.1</v>
      </c>
      <c r="D820" s="9">
        <v>2.33</v>
      </c>
      <c r="E820" s="9">
        <v>5.43</v>
      </c>
    </row>
    <row r="821" spans="2:5" x14ac:dyDescent="0.3">
      <c r="B821" s="10">
        <v>19024</v>
      </c>
      <c r="C821" s="9">
        <v>3.2</v>
      </c>
      <c r="D821" s="9">
        <v>4.33</v>
      </c>
      <c r="E821" s="9">
        <v>7.53</v>
      </c>
    </row>
    <row r="822" spans="2:5" x14ac:dyDescent="0.3">
      <c r="B822" s="10">
        <v>18993</v>
      </c>
      <c r="C822" s="9">
        <v>3.1</v>
      </c>
      <c r="D822" s="9">
        <v>6</v>
      </c>
      <c r="E822" s="9">
        <v>9.1</v>
      </c>
    </row>
    <row r="823" spans="2:5" x14ac:dyDescent="0.3">
      <c r="B823" s="10">
        <v>18962</v>
      </c>
      <c r="C823" s="9">
        <v>3.5</v>
      </c>
      <c r="D823" s="9">
        <v>6.88</v>
      </c>
      <c r="E823" s="9">
        <v>10.38</v>
      </c>
    </row>
    <row r="824" spans="2:5" x14ac:dyDescent="0.3">
      <c r="B824" s="10">
        <v>18932</v>
      </c>
      <c r="C824" s="9">
        <v>3.5</v>
      </c>
      <c r="D824" s="9">
        <v>6.5</v>
      </c>
      <c r="E824" s="9">
        <v>10</v>
      </c>
    </row>
    <row r="825" spans="2:5" x14ac:dyDescent="0.3">
      <c r="B825" s="10">
        <v>18901</v>
      </c>
      <c r="C825" s="9">
        <v>3.3</v>
      </c>
      <c r="D825" s="9">
        <v>6.97</v>
      </c>
      <c r="E825" s="9">
        <v>10.27</v>
      </c>
    </row>
    <row r="826" spans="2:5" x14ac:dyDescent="0.3">
      <c r="B826" s="10">
        <v>18871</v>
      </c>
      <c r="C826" s="9">
        <v>3.1</v>
      </c>
      <c r="D826" s="9">
        <v>6.58</v>
      </c>
      <c r="E826" s="9">
        <v>9.68</v>
      </c>
    </row>
    <row r="827" spans="2:5" x14ac:dyDescent="0.3">
      <c r="B827" s="10">
        <v>18840</v>
      </c>
      <c r="C827" s="9">
        <v>3.1</v>
      </c>
      <c r="D827" s="9">
        <v>7.47</v>
      </c>
      <c r="E827" s="9">
        <v>10.57</v>
      </c>
    </row>
    <row r="828" spans="2:5" x14ac:dyDescent="0.3">
      <c r="B828" s="10">
        <v>18809</v>
      </c>
      <c r="C828" s="9">
        <v>3.2</v>
      </c>
      <c r="D828" s="9">
        <v>8.82</v>
      </c>
      <c r="E828" s="9">
        <v>12.02</v>
      </c>
    </row>
    <row r="829" spans="2:5" x14ac:dyDescent="0.3">
      <c r="B829" s="10">
        <v>18779</v>
      </c>
      <c r="C829" s="9">
        <v>3</v>
      </c>
      <c r="D829" s="9">
        <v>9.2799999999999994</v>
      </c>
      <c r="E829" s="9">
        <v>12.28</v>
      </c>
    </row>
    <row r="830" spans="2:5" x14ac:dyDescent="0.3">
      <c r="B830" s="10">
        <v>18748</v>
      </c>
      <c r="C830" s="9">
        <v>3.1</v>
      </c>
      <c r="D830" s="9">
        <v>9.32</v>
      </c>
      <c r="E830" s="9">
        <v>12.42</v>
      </c>
    </row>
    <row r="831" spans="2:5" x14ac:dyDescent="0.3">
      <c r="B831" s="10">
        <v>18718</v>
      </c>
      <c r="C831" s="9">
        <v>3.4</v>
      </c>
      <c r="D831" s="9">
        <v>9.32</v>
      </c>
      <c r="E831" s="9">
        <v>12.72</v>
      </c>
    </row>
    <row r="832" spans="2:5" x14ac:dyDescent="0.3">
      <c r="B832" s="10">
        <v>18687</v>
      </c>
      <c r="C832" s="9">
        <v>3.4</v>
      </c>
      <c r="D832" s="9">
        <v>9.36</v>
      </c>
      <c r="E832" s="9">
        <v>12.76</v>
      </c>
    </row>
    <row r="833" spans="2:5" x14ac:dyDescent="0.3">
      <c r="B833" s="10">
        <v>18659</v>
      </c>
      <c r="C833" s="9">
        <v>3.7</v>
      </c>
      <c r="D833" s="9">
        <v>8.09</v>
      </c>
      <c r="E833" s="9">
        <v>11.79</v>
      </c>
    </row>
    <row r="834" spans="2:5" x14ac:dyDescent="0.3">
      <c r="B834" s="10">
        <v>18628</v>
      </c>
      <c r="C834" s="9">
        <v>4.3</v>
      </c>
      <c r="D834" s="9">
        <v>5.93</v>
      </c>
      <c r="E834" s="9">
        <v>10.23</v>
      </c>
    </row>
    <row r="835" spans="2:5" x14ac:dyDescent="0.3">
      <c r="B835" s="10">
        <v>18597</v>
      </c>
      <c r="C835" s="9">
        <v>4.2</v>
      </c>
      <c r="D835" s="9">
        <v>3.78</v>
      </c>
      <c r="E835" s="9">
        <v>7.98</v>
      </c>
    </row>
    <row r="836" spans="2:5" x14ac:dyDescent="0.3">
      <c r="B836" s="10">
        <v>18567</v>
      </c>
      <c r="C836" s="9">
        <v>4.2</v>
      </c>
      <c r="D836" s="9">
        <v>3.8</v>
      </c>
      <c r="E836" s="9">
        <v>8</v>
      </c>
    </row>
    <row r="837" spans="2:5" x14ac:dyDescent="0.3">
      <c r="B837" s="10">
        <v>18536</v>
      </c>
      <c r="C837" s="9">
        <v>4.4000000000000004</v>
      </c>
      <c r="D837" s="9">
        <v>2.09</v>
      </c>
      <c r="E837" s="9">
        <v>6.49</v>
      </c>
    </row>
    <row r="838" spans="2:5" x14ac:dyDescent="0.3">
      <c r="B838" s="10">
        <v>18506</v>
      </c>
      <c r="C838" s="9">
        <v>4.5</v>
      </c>
      <c r="D838" s="9">
        <v>2.1</v>
      </c>
      <c r="E838" s="9">
        <v>6.6</v>
      </c>
    </row>
    <row r="839" spans="2:5" x14ac:dyDescent="0.3">
      <c r="B839" s="10">
        <v>18475</v>
      </c>
      <c r="C839" s="9">
        <v>5</v>
      </c>
      <c r="D839" s="9">
        <v>1.69</v>
      </c>
      <c r="E839" s="9">
        <v>6.69</v>
      </c>
    </row>
    <row r="840" spans="2:5" x14ac:dyDescent="0.3">
      <c r="B840" s="10">
        <v>18444</v>
      </c>
      <c r="C840" s="9">
        <v>5.4</v>
      </c>
      <c r="D840" s="9">
        <v>-0.42</v>
      </c>
      <c r="E840" s="9">
        <v>4.9800000000000004</v>
      </c>
    </row>
    <row r="841" spans="2:5" x14ac:dyDescent="0.3">
      <c r="B841" s="10">
        <v>18414</v>
      </c>
      <c r="C841" s="9">
        <v>5.5</v>
      </c>
      <c r="D841" s="9">
        <v>-0.42</v>
      </c>
      <c r="E841" s="9">
        <v>5.08</v>
      </c>
    </row>
    <row r="842" spans="2:5" x14ac:dyDescent="0.3">
      <c r="B842" s="10">
        <v>18383</v>
      </c>
      <c r="C842" s="9">
        <v>5.8</v>
      </c>
      <c r="D842" s="9">
        <v>-1.26</v>
      </c>
      <c r="E842" s="9">
        <v>4.54</v>
      </c>
    </row>
    <row r="843" spans="2:5" x14ac:dyDescent="0.3">
      <c r="B843" s="10">
        <v>18353</v>
      </c>
      <c r="C843" s="9">
        <v>6.3</v>
      </c>
      <c r="D843" s="9">
        <v>-0.84</v>
      </c>
      <c r="E843" s="9">
        <v>5.46</v>
      </c>
    </row>
    <row r="844" spans="2:5" x14ac:dyDescent="0.3">
      <c r="B844" s="10">
        <v>18322</v>
      </c>
      <c r="C844" s="9">
        <v>6.4</v>
      </c>
      <c r="D844" s="9">
        <v>-1.26</v>
      </c>
      <c r="E844" s="9">
        <v>5.14</v>
      </c>
    </row>
    <row r="845" spans="2:5" x14ac:dyDescent="0.3">
      <c r="B845" s="10">
        <v>18294</v>
      </c>
      <c r="C845" s="9">
        <v>6.5</v>
      </c>
      <c r="D845" s="9">
        <v>-2.08</v>
      </c>
      <c r="E845" s="9">
        <v>4.42</v>
      </c>
    </row>
    <row r="846" spans="2:5" x14ac:dyDescent="0.3">
      <c r="B846" s="10">
        <v>18263</v>
      </c>
      <c r="C846" s="9">
        <v>6.6</v>
      </c>
      <c r="D846" s="9">
        <v>-2.0699999999999998</v>
      </c>
      <c r="E846" s="9">
        <v>4.53</v>
      </c>
    </row>
    <row r="847" spans="2:5" x14ac:dyDescent="0.3">
      <c r="B847" s="10">
        <v>18232</v>
      </c>
      <c r="C847" s="9">
        <v>6.4</v>
      </c>
      <c r="D847" s="9">
        <v>-1.65</v>
      </c>
      <c r="E847" s="9">
        <v>4.75</v>
      </c>
    </row>
    <row r="848" spans="2:5" x14ac:dyDescent="0.3">
      <c r="B848" s="10">
        <v>18202</v>
      </c>
      <c r="C848" s="9">
        <v>7.9</v>
      </c>
      <c r="D848" s="9">
        <v>-2.87</v>
      </c>
      <c r="E848" s="9">
        <v>5.03</v>
      </c>
    </row>
    <row r="849" spans="2:5" x14ac:dyDescent="0.3">
      <c r="B849" s="10">
        <v>18171</v>
      </c>
      <c r="C849" s="9">
        <v>6.6</v>
      </c>
      <c r="D849" s="9">
        <v>-2.4500000000000002</v>
      </c>
      <c r="E849" s="9">
        <v>4.1500000000000004</v>
      </c>
    </row>
    <row r="850" spans="2:5" x14ac:dyDescent="0.3">
      <c r="B850" s="10">
        <v>18141</v>
      </c>
      <c r="C850" s="9">
        <v>6.8</v>
      </c>
      <c r="D850" s="9">
        <v>-2.86</v>
      </c>
      <c r="E850" s="9">
        <v>3.94</v>
      </c>
    </row>
    <row r="851" spans="2:5" x14ac:dyDescent="0.3">
      <c r="B851" s="10">
        <v>18110</v>
      </c>
      <c r="C851" s="9">
        <v>6.7</v>
      </c>
      <c r="D851" s="9">
        <v>-2.87</v>
      </c>
      <c r="E851" s="9">
        <v>3.83</v>
      </c>
    </row>
    <row r="852" spans="2:5" x14ac:dyDescent="0.3">
      <c r="B852" s="10">
        <v>18079</v>
      </c>
      <c r="C852" s="9">
        <v>6.2</v>
      </c>
      <c r="D852" s="9">
        <v>-0.83</v>
      </c>
      <c r="E852" s="9">
        <v>5.37</v>
      </c>
    </row>
    <row r="853" spans="2:5" x14ac:dyDescent="0.3">
      <c r="B853" s="10">
        <v>18049</v>
      </c>
      <c r="C853" s="9">
        <v>6.1</v>
      </c>
      <c r="D853" s="9">
        <v>-0.42</v>
      </c>
      <c r="E853" s="9">
        <v>5.68</v>
      </c>
    </row>
    <row r="854" spans="2:5" x14ac:dyDescent="0.3">
      <c r="B854" s="10">
        <v>18018</v>
      </c>
      <c r="C854" s="9">
        <v>5.3</v>
      </c>
      <c r="D854" s="9">
        <v>0.42</v>
      </c>
      <c r="E854" s="9">
        <v>5.72</v>
      </c>
    </row>
    <row r="855" spans="2:5" x14ac:dyDescent="0.3">
      <c r="B855" s="10">
        <v>17988</v>
      </c>
      <c r="C855" s="9">
        <v>5</v>
      </c>
      <c r="D855" s="9">
        <v>1.71</v>
      </c>
      <c r="E855" s="9">
        <v>6.71</v>
      </c>
    </row>
    <row r="856" spans="2:5" x14ac:dyDescent="0.3">
      <c r="B856" s="10">
        <v>17957</v>
      </c>
      <c r="C856" s="9">
        <v>4.7</v>
      </c>
      <c r="D856" s="9">
        <v>1.28</v>
      </c>
      <c r="E856" s="9">
        <v>5.98</v>
      </c>
    </row>
    <row r="857" spans="2:5" x14ac:dyDescent="0.3">
      <c r="B857" s="10">
        <v>17929</v>
      </c>
      <c r="C857" s="9">
        <v>4.3</v>
      </c>
      <c r="D857" s="9">
        <v>1.27</v>
      </c>
      <c r="E857" s="9">
        <v>5.57</v>
      </c>
    </row>
    <row r="858" spans="2:5" x14ac:dyDescent="0.3">
      <c r="B858" s="10">
        <v>17898</v>
      </c>
      <c r="C858" s="9">
        <v>4</v>
      </c>
      <c r="D858" s="9">
        <v>2.99</v>
      </c>
      <c r="E858" s="9">
        <v>6.99</v>
      </c>
    </row>
    <row r="859" spans="2:5" x14ac:dyDescent="0.3">
      <c r="B859" s="10">
        <v>17867</v>
      </c>
      <c r="C859" s="9">
        <v>3.8</v>
      </c>
      <c r="D859" s="9">
        <v>4.76</v>
      </c>
      <c r="E859" s="9">
        <v>8.56</v>
      </c>
    </row>
    <row r="860" spans="2:5" x14ac:dyDescent="0.3">
      <c r="B860" s="10">
        <v>17837</v>
      </c>
      <c r="C860" s="9">
        <v>3.7</v>
      </c>
      <c r="D860" s="9">
        <v>6.09</v>
      </c>
      <c r="E860" s="9">
        <v>9.7899999999999991</v>
      </c>
    </row>
    <row r="861" spans="2:5" x14ac:dyDescent="0.3">
      <c r="B861" s="10">
        <v>17806</v>
      </c>
      <c r="C861" s="9">
        <v>3.8</v>
      </c>
      <c r="D861" s="9">
        <v>6.52</v>
      </c>
      <c r="E861" s="9">
        <v>10.32</v>
      </c>
    </row>
    <row r="862" spans="2:5" x14ac:dyDescent="0.3">
      <c r="B862" s="10">
        <v>17776</v>
      </c>
      <c r="C862" s="9">
        <v>3.9</v>
      </c>
      <c r="D862" s="9">
        <v>8.89</v>
      </c>
      <c r="E862" s="9">
        <v>12.79</v>
      </c>
    </row>
    <row r="863" spans="2:5" x14ac:dyDescent="0.3">
      <c r="B863" s="10">
        <v>17745</v>
      </c>
      <c r="C863" s="9">
        <v>3.6</v>
      </c>
      <c r="D863" s="9">
        <v>9.91</v>
      </c>
      <c r="E863" s="9">
        <v>13.51</v>
      </c>
    </row>
    <row r="864" spans="2:5" x14ac:dyDescent="0.3">
      <c r="B864" s="10">
        <v>17714</v>
      </c>
      <c r="C864" s="9">
        <v>3.6</v>
      </c>
      <c r="D864" s="9">
        <v>9.5500000000000007</v>
      </c>
      <c r="E864" s="9">
        <v>13.15</v>
      </c>
    </row>
    <row r="865" spans="2:5" x14ac:dyDescent="0.3">
      <c r="B865" s="10">
        <v>17684</v>
      </c>
      <c r="C865" s="9">
        <v>3.5</v>
      </c>
      <c r="D865" s="9">
        <v>9.1300000000000008</v>
      </c>
      <c r="E865" s="9">
        <v>12.63</v>
      </c>
    </row>
    <row r="866" spans="2:5" x14ac:dyDescent="0.3">
      <c r="B866" s="10">
        <v>17653</v>
      </c>
      <c r="C866" s="9">
        <v>3.9</v>
      </c>
      <c r="D866" s="9">
        <v>8.68</v>
      </c>
      <c r="E866" s="9">
        <v>12.58</v>
      </c>
    </row>
    <row r="867" spans="2:5" x14ac:dyDescent="0.3">
      <c r="B867" s="10">
        <v>17623</v>
      </c>
      <c r="C867" s="9">
        <v>4</v>
      </c>
      <c r="D867" s="9">
        <v>6.85</v>
      </c>
      <c r="E867" s="9">
        <v>10.85</v>
      </c>
    </row>
    <row r="868" spans="2:5" x14ac:dyDescent="0.3">
      <c r="B868" s="10">
        <v>17592</v>
      </c>
      <c r="C868" s="9">
        <v>3.8</v>
      </c>
      <c r="D868" s="9">
        <v>9.3000000000000007</v>
      </c>
      <c r="E868" s="9">
        <v>13.1</v>
      </c>
    </row>
    <row r="869" spans="2:5" x14ac:dyDescent="0.3">
      <c r="B869" s="10">
        <v>17563</v>
      </c>
      <c r="C869" s="9">
        <v>3.4</v>
      </c>
      <c r="D869" s="9">
        <v>10.23</v>
      </c>
      <c r="E869" s="9">
        <v>13.63</v>
      </c>
    </row>
  </sheetData>
  <autoFilter ref="B2:E869" xr:uid="{7306A925-94EE-5142-A63E-041CC591122C}">
    <filterColumn colId="0">
      <customFilters>
        <customFilter operator="lessThan" val="43190"/>
      </customFilters>
    </filterColumn>
  </autoFilter>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8F567-68E7-4943-A1EB-7CC40D7D9228}">
  <sheetPr codeName="Sheet18">
    <tabColor rgb="FFFFFF00"/>
  </sheetPr>
  <dimension ref="B2:E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5" x14ac:dyDescent="0.3">
      <c r="B2" s="9" t="s">
        <v>10</v>
      </c>
      <c r="C2" s="9" t="s">
        <v>11</v>
      </c>
      <c r="D2" s="9" t="s">
        <v>12</v>
      </c>
      <c r="E2" s="9" t="s">
        <v>13</v>
      </c>
    </row>
    <row r="3" spans="2:5" x14ac:dyDescent="0.3">
      <c r="B3" s="10">
        <v>43982</v>
      </c>
      <c r="C3" s="9">
        <v>13.3</v>
      </c>
      <c r="D3" s="9">
        <v>0.12</v>
      </c>
      <c r="E3" s="9">
        <v>13.42</v>
      </c>
    </row>
    <row r="4" spans="2:5" x14ac:dyDescent="0.3">
      <c r="B4" s="10">
        <v>43951</v>
      </c>
      <c r="C4" s="9">
        <v>14.7</v>
      </c>
      <c r="D4" s="9">
        <v>0.33</v>
      </c>
      <c r="E4" s="9">
        <v>15.03</v>
      </c>
    </row>
    <row r="5" spans="2:5" x14ac:dyDescent="0.3">
      <c r="B5" s="10">
        <v>43921</v>
      </c>
      <c r="C5" s="9">
        <v>4.4000000000000004</v>
      </c>
      <c r="D5" s="9">
        <v>1.54</v>
      </c>
      <c r="E5" s="9">
        <v>5.94</v>
      </c>
    </row>
    <row r="6" spans="2:5" x14ac:dyDescent="0.3">
      <c r="B6" s="10">
        <v>43890</v>
      </c>
      <c r="C6" s="9">
        <v>3.5</v>
      </c>
      <c r="D6" s="9">
        <v>2.33</v>
      </c>
      <c r="E6" s="9">
        <v>5.83</v>
      </c>
    </row>
    <row r="7" spans="2:5" x14ac:dyDescent="0.3">
      <c r="B7" s="10">
        <v>43861</v>
      </c>
      <c r="C7" s="9">
        <v>3.6</v>
      </c>
      <c r="D7" s="9">
        <v>2.4900000000000002</v>
      </c>
      <c r="E7" s="9">
        <v>6.09</v>
      </c>
    </row>
    <row r="8" spans="2:5" x14ac:dyDescent="0.3">
      <c r="B8" s="10">
        <v>43830</v>
      </c>
      <c r="C8" s="9">
        <v>3.5</v>
      </c>
      <c r="D8" s="9">
        <v>2.29</v>
      </c>
      <c r="E8" s="9">
        <v>5.79</v>
      </c>
    </row>
    <row r="9" spans="2:5" x14ac:dyDescent="0.3">
      <c r="B9" s="10">
        <v>43799</v>
      </c>
      <c r="C9" s="9">
        <v>3.5</v>
      </c>
      <c r="D9" s="9">
        <v>2.0499999999999998</v>
      </c>
      <c r="E9" s="9">
        <v>5.55</v>
      </c>
    </row>
    <row r="10" spans="2:5" x14ac:dyDescent="0.3">
      <c r="B10" s="10">
        <v>43769</v>
      </c>
      <c r="C10" s="9">
        <v>3.6</v>
      </c>
      <c r="D10" s="9">
        <v>1.76</v>
      </c>
      <c r="E10" s="9">
        <v>5.36</v>
      </c>
    </row>
    <row r="11" spans="2:5" x14ac:dyDescent="0.3">
      <c r="B11" s="10">
        <v>43738</v>
      </c>
      <c r="C11" s="9">
        <v>3.5</v>
      </c>
      <c r="D11" s="9">
        <v>1.71</v>
      </c>
      <c r="E11" s="9">
        <v>5.21</v>
      </c>
    </row>
    <row r="12" spans="2:5" x14ac:dyDescent="0.3">
      <c r="B12" s="10">
        <v>43708</v>
      </c>
      <c r="C12" s="9">
        <v>3.7</v>
      </c>
      <c r="D12" s="9">
        <v>1.75</v>
      </c>
      <c r="E12" s="9">
        <v>5.45</v>
      </c>
    </row>
    <row r="13" spans="2:5" x14ac:dyDescent="0.3">
      <c r="B13" s="10">
        <v>43616</v>
      </c>
      <c r="C13" s="9">
        <v>3.6</v>
      </c>
      <c r="D13" s="9">
        <v>1.79</v>
      </c>
      <c r="E13" s="9">
        <v>5.39</v>
      </c>
    </row>
    <row r="14" spans="2:5" x14ac:dyDescent="0.3">
      <c r="B14" s="10">
        <v>43585</v>
      </c>
      <c r="C14" s="9">
        <v>3.6</v>
      </c>
      <c r="D14" s="9">
        <v>2</v>
      </c>
      <c r="E14" s="9">
        <v>5.6</v>
      </c>
    </row>
    <row r="15" spans="2:5" x14ac:dyDescent="0.3">
      <c r="B15" s="10">
        <v>43555</v>
      </c>
      <c r="C15" s="9">
        <v>3.8</v>
      </c>
      <c r="D15" s="9">
        <v>1.86</v>
      </c>
      <c r="E15" s="9">
        <v>5.66</v>
      </c>
    </row>
    <row r="16" spans="2:5" x14ac:dyDescent="0.3">
      <c r="B16" s="10">
        <v>43524</v>
      </c>
      <c r="C16" s="9">
        <v>3.8</v>
      </c>
      <c r="D16" s="9">
        <v>1.52</v>
      </c>
      <c r="E16" s="9">
        <v>5.32</v>
      </c>
    </row>
    <row r="17" spans="2:5" x14ac:dyDescent="0.3">
      <c r="B17" s="10">
        <v>43496</v>
      </c>
      <c r="C17" s="9">
        <v>4</v>
      </c>
      <c r="D17" s="9">
        <v>1.55</v>
      </c>
      <c r="E17" s="9">
        <v>5.55</v>
      </c>
    </row>
    <row r="18" spans="2:5" x14ac:dyDescent="0.3">
      <c r="B18" s="10">
        <v>43465</v>
      </c>
      <c r="C18" s="9">
        <v>3.9</v>
      </c>
      <c r="D18" s="9">
        <v>1.91</v>
      </c>
      <c r="E18" s="9">
        <v>5.81</v>
      </c>
    </row>
    <row r="19" spans="2:5" x14ac:dyDescent="0.3">
      <c r="B19" s="10">
        <v>43434</v>
      </c>
      <c r="C19" s="9">
        <v>3.7</v>
      </c>
      <c r="D19" s="9">
        <v>2.1800000000000002</v>
      </c>
      <c r="E19" s="9">
        <v>5.88</v>
      </c>
    </row>
    <row r="20" spans="2:5" x14ac:dyDescent="0.3">
      <c r="B20" s="10">
        <v>43404</v>
      </c>
      <c r="C20" s="9">
        <v>3.7</v>
      </c>
      <c r="D20" s="9">
        <v>2.52</v>
      </c>
      <c r="E20" s="9">
        <v>6.22</v>
      </c>
    </row>
    <row r="21" spans="2:5" x14ac:dyDescent="0.3">
      <c r="B21" s="10">
        <v>43373</v>
      </c>
      <c r="C21" s="9">
        <v>3.7</v>
      </c>
      <c r="D21" s="9">
        <v>2.2799999999999998</v>
      </c>
      <c r="E21" s="9">
        <v>5.98</v>
      </c>
    </row>
    <row r="22" spans="2:5" x14ac:dyDescent="0.3">
      <c r="B22" s="10">
        <v>43343</v>
      </c>
      <c r="C22" s="9">
        <v>3.9</v>
      </c>
      <c r="D22" s="9">
        <v>2.7</v>
      </c>
      <c r="E22" s="9">
        <v>6.6</v>
      </c>
    </row>
    <row r="23" spans="2:5" x14ac:dyDescent="0.3">
      <c r="B23" s="10">
        <v>43312</v>
      </c>
      <c r="C23" s="9">
        <v>3.9</v>
      </c>
      <c r="D23" s="9">
        <v>2.95</v>
      </c>
      <c r="E23" s="9">
        <v>6.85</v>
      </c>
    </row>
    <row r="24" spans="2:5" x14ac:dyDescent="0.3">
      <c r="B24" s="10">
        <v>43281</v>
      </c>
      <c r="C24" s="9">
        <v>4</v>
      </c>
      <c r="D24" s="9">
        <v>2.87</v>
      </c>
      <c r="E24" s="9">
        <v>6.87</v>
      </c>
    </row>
    <row r="25" spans="2:5" x14ac:dyDescent="0.3">
      <c r="B25" s="10">
        <v>43251</v>
      </c>
      <c r="C25" s="9">
        <v>3.8</v>
      </c>
      <c r="D25" s="9">
        <v>2.8</v>
      </c>
      <c r="E25" s="9">
        <v>6.6</v>
      </c>
    </row>
    <row r="26" spans="2:5" x14ac:dyDescent="0.3">
      <c r="B26" s="10">
        <v>43220</v>
      </c>
      <c r="C26" s="9">
        <v>3.9</v>
      </c>
      <c r="D26" s="9">
        <v>2.46</v>
      </c>
      <c r="E26" s="9">
        <v>6.36</v>
      </c>
    </row>
    <row r="27" spans="2:5" x14ac:dyDescent="0.3">
      <c r="B27" s="10">
        <v>43190</v>
      </c>
      <c r="C27" s="9">
        <v>4.0999999999999996</v>
      </c>
      <c r="D27" s="9">
        <v>2.36</v>
      </c>
      <c r="E27" s="9">
        <v>6.46</v>
      </c>
    </row>
    <row r="28" spans="2:5" x14ac:dyDescent="0.3">
      <c r="B28" s="10">
        <v>43159</v>
      </c>
      <c r="C28" s="9">
        <v>4.0999999999999996</v>
      </c>
      <c r="D28" s="9">
        <v>2.21</v>
      </c>
      <c r="E28" s="9">
        <v>6.31</v>
      </c>
    </row>
    <row r="29" spans="2:5" x14ac:dyDescent="0.3">
      <c r="B29" s="10">
        <v>43131</v>
      </c>
      <c r="C29" s="9">
        <v>4.0999999999999996</v>
      </c>
      <c r="D29" s="9">
        <v>2.0699999999999998</v>
      </c>
      <c r="E29" s="9">
        <v>6.17</v>
      </c>
    </row>
    <row r="30" spans="2:5" x14ac:dyDescent="0.3">
      <c r="B30" s="10">
        <v>43100</v>
      </c>
      <c r="C30" s="9">
        <v>4.0999999999999996</v>
      </c>
      <c r="D30" s="9">
        <v>2.11</v>
      </c>
      <c r="E30" s="9">
        <v>6.21</v>
      </c>
    </row>
    <row r="31" spans="2:5" x14ac:dyDescent="0.3">
      <c r="B31" s="10">
        <v>43069</v>
      </c>
      <c r="C31" s="9">
        <v>4.0999999999999996</v>
      </c>
      <c r="D31" s="9">
        <v>2.2000000000000002</v>
      </c>
      <c r="E31" s="9">
        <v>6.3</v>
      </c>
    </row>
    <row r="32" spans="2:5" x14ac:dyDescent="0.3">
      <c r="B32" s="10">
        <v>43039</v>
      </c>
      <c r="C32" s="9">
        <v>4.0999999999999996</v>
      </c>
      <c r="D32" s="9">
        <v>2.04</v>
      </c>
      <c r="E32" s="9">
        <v>6.14</v>
      </c>
    </row>
    <row r="33" spans="2:5" x14ac:dyDescent="0.3">
      <c r="B33" s="10">
        <v>43008</v>
      </c>
      <c r="C33" s="9">
        <v>4.2</v>
      </c>
      <c r="D33" s="9">
        <v>2.23</v>
      </c>
      <c r="E33" s="9">
        <v>6.43</v>
      </c>
    </row>
    <row r="34" spans="2:5" x14ac:dyDescent="0.3">
      <c r="B34" s="10">
        <v>42978</v>
      </c>
      <c r="C34" s="9">
        <v>4.4000000000000004</v>
      </c>
      <c r="D34" s="9">
        <v>1.94</v>
      </c>
      <c r="E34" s="9">
        <v>6.34</v>
      </c>
    </row>
    <row r="35" spans="2:5" x14ac:dyDescent="0.3">
      <c r="B35" s="10">
        <v>42947</v>
      </c>
      <c r="C35" s="9">
        <v>4.3</v>
      </c>
      <c r="D35" s="9">
        <v>1.73</v>
      </c>
      <c r="E35" s="9">
        <v>6.03</v>
      </c>
    </row>
    <row r="36" spans="2:5" x14ac:dyDescent="0.3">
      <c r="B36" s="10">
        <v>42916</v>
      </c>
      <c r="C36" s="9">
        <v>4.4000000000000004</v>
      </c>
      <c r="D36" s="9">
        <v>1.63</v>
      </c>
      <c r="E36" s="9">
        <v>6.03</v>
      </c>
    </row>
    <row r="37" spans="2:5" x14ac:dyDescent="0.3">
      <c r="B37" s="10">
        <v>42886</v>
      </c>
      <c r="C37" s="9">
        <v>4.3</v>
      </c>
      <c r="D37" s="9">
        <v>1.87</v>
      </c>
      <c r="E37" s="9">
        <v>6.17</v>
      </c>
    </row>
    <row r="38" spans="2:5" x14ac:dyDescent="0.3">
      <c r="B38" s="10">
        <v>42855</v>
      </c>
      <c r="C38" s="9">
        <v>4.4000000000000004</v>
      </c>
      <c r="D38" s="9">
        <v>2.2000000000000002</v>
      </c>
      <c r="E38" s="9">
        <v>6.6</v>
      </c>
    </row>
    <row r="39" spans="2:5" x14ac:dyDescent="0.3">
      <c r="B39" s="10">
        <v>42825</v>
      </c>
      <c r="C39" s="9">
        <v>4.5</v>
      </c>
      <c r="D39" s="9">
        <v>2.38</v>
      </c>
      <c r="E39" s="9">
        <v>6.88</v>
      </c>
    </row>
    <row r="40" spans="2:5" x14ac:dyDescent="0.3">
      <c r="B40" s="10">
        <v>42794</v>
      </c>
      <c r="C40" s="9">
        <v>4.7</v>
      </c>
      <c r="D40" s="9">
        <v>2.74</v>
      </c>
      <c r="E40" s="9">
        <v>7.44</v>
      </c>
    </row>
    <row r="41" spans="2:5" x14ac:dyDescent="0.3">
      <c r="B41" s="10">
        <v>42766</v>
      </c>
      <c r="C41" s="9">
        <v>4.8</v>
      </c>
      <c r="D41" s="9">
        <v>2.5</v>
      </c>
      <c r="E41" s="9">
        <v>7.3</v>
      </c>
    </row>
    <row r="42" spans="2:5" x14ac:dyDescent="0.3">
      <c r="B42" s="10">
        <v>42735</v>
      </c>
      <c r="C42" s="9">
        <v>4.7</v>
      </c>
      <c r="D42" s="9">
        <v>2.0699999999999998</v>
      </c>
      <c r="E42" s="9">
        <v>6.77</v>
      </c>
    </row>
    <row r="43" spans="2:5" x14ac:dyDescent="0.3">
      <c r="B43" s="10">
        <v>42704</v>
      </c>
      <c r="C43" s="9">
        <v>4.5999999999999996</v>
      </c>
      <c r="D43" s="9">
        <v>1.69</v>
      </c>
      <c r="E43" s="9">
        <v>6.29</v>
      </c>
    </row>
    <row r="44" spans="2:5" x14ac:dyDescent="0.3">
      <c r="B44" s="10">
        <v>42674</v>
      </c>
      <c r="C44" s="9">
        <v>4.9000000000000004</v>
      </c>
      <c r="D44" s="9">
        <v>1.64</v>
      </c>
      <c r="E44" s="9">
        <v>6.54</v>
      </c>
    </row>
    <row r="45" spans="2:5" x14ac:dyDescent="0.3">
      <c r="B45" s="10">
        <v>42643</v>
      </c>
      <c r="C45" s="9">
        <v>5</v>
      </c>
      <c r="D45" s="9">
        <v>1.46</v>
      </c>
      <c r="E45" s="9">
        <v>6.46</v>
      </c>
    </row>
    <row r="46" spans="2:5" x14ac:dyDescent="0.3">
      <c r="B46" s="10">
        <v>42613</v>
      </c>
      <c r="C46" s="9">
        <v>4.9000000000000004</v>
      </c>
      <c r="D46" s="9">
        <v>1.06</v>
      </c>
      <c r="E46" s="9">
        <v>5.96</v>
      </c>
    </row>
    <row r="47" spans="2:5" x14ac:dyDescent="0.3">
      <c r="B47" s="10">
        <v>42582</v>
      </c>
      <c r="C47" s="9">
        <v>4.9000000000000004</v>
      </c>
      <c r="D47" s="9">
        <v>0.84</v>
      </c>
      <c r="E47" s="9">
        <v>5.74</v>
      </c>
    </row>
    <row r="48" spans="2:5" x14ac:dyDescent="0.3">
      <c r="B48" s="10">
        <v>42551</v>
      </c>
      <c r="C48" s="9">
        <v>4.9000000000000004</v>
      </c>
      <c r="D48" s="9">
        <v>1.01</v>
      </c>
      <c r="E48" s="9">
        <v>5.91</v>
      </c>
    </row>
    <row r="49" spans="2:5" x14ac:dyDescent="0.3">
      <c r="B49" s="10">
        <v>42521</v>
      </c>
      <c r="C49" s="9">
        <v>4.7</v>
      </c>
      <c r="D49" s="9">
        <v>1.02</v>
      </c>
      <c r="E49" s="9">
        <v>5.72</v>
      </c>
    </row>
    <row r="50" spans="2:5" x14ac:dyDescent="0.3">
      <c r="B50" s="10">
        <v>42490</v>
      </c>
      <c r="C50" s="9">
        <v>5</v>
      </c>
      <c r="D50" s="9">
        <v>1.1299999999999999</v>
      </c>
      <c r="E50" s="9">
        <v>6.13</v>
      </c>
    </row>
    <row r="51" spans="2:5" x14ac:dyDescent="0.3">
      <c r="B51" s="10">
        <v>42460</v>
      </c>
      <c r="C51" s="9">
        <v>5</v>
      </c>
      <c r="D51" s="9">
        <v>0.85</v>
      </c>
      <c r="E51" s="9">
        <v>5.85</v>
      </c>
    </row>
    <row r="52" spans="2:5" x14ac:dyDescent="0.3">
      <c r="B52" s="10">
        <v>42429</v>
      </c>
      <c r="C52" s="9">
        <v>4.9000000000000004</v>
      </c>
      <c r="D52" s="9">
        <v>1.02</v>
      </c>
      <c r="E52" s="9">
        <v>5.92</v>
      </c>
    </row>
    <row r="53" spans="2:5" x14ac:dyDescent="0.3">
      <c r="B53" s="10">
        <v>42400</v>
      </c>
      <c r="C53" s="9">
        <v>4.9000000000000004</v>
      </c>
      <c r="D53" s="9">
        <v>1.37</v>
      </c>
      <c r="E53" s="9">
        <v>6.27</v>
      </c>
    </row>
    <row r="54" spans="2:5" x14ac:dyDescent="0.3">
      <c r="B54" s="10">
        <v>42369</v>
      </c>
      <c r="C54" s="9">
        <v>5</v>
      </c>
      <c r="D54" s="9">
        <v>0.73</v>
      </c>
      <c r="E54" s="9">
        <v>5.73</v>
      </c>
    </row>
    <row r="55" spans="2:5" x14ac:dyDescent="0.3">
      <c r="B55" s="10">
        <v>42338</v>
      </c>
      <c r="C55" s="9">
        <v>5</v>
      </c>
      <c r="D55" s="9">
        <v>0.5</v>
      </c>
      <c r="E55" s="9">
        <v>5.5</v>
      </c>
    </row>
    <row r="56" spans="2:5" x14ac:dyDescent="0.3">
      <c r="B56" s="10">
        <v>42308</v>
      </c>
      <c r="C56" s="9">
        <v>5</v>
      </c>
      <c r="D56" s="9">
        <v>0.17</v>
      </c>
      <c r="E56" s="9">
        <v>5.17</v>
      </c>
    </row>
    <row r="57" spans="2:5" x14ac:dyDescent="0.3">
      <c r="B57" s="10">
        <v>42277</v>
      </c>
      <c r="C57" s="9">
        <v>5.0999999999999996</v>
      </c>
      <c r="D57" s="9">
        <v>-0.04</v>
      </c>
      <c r="E57" s="9">
        <v>5.0599999999999996</v>
      </c>
    </row>
    <row r="58" spans="2:5" x14ac:dyDescent="0.3">
      <c r="B58" s="10">
        <v>42247</v>
      </c>
      <c r="C58" s="9">
        <v>5.0999999999999996</v>
      </c>
      <c r="D58" s="9">
        <v>0.2</v>
      </c>
      <c r="E58" s="9">
        <v>5.3</v>
      </c>
    </row>
    <row r="59" spans="2:5" x14ac:dyDescent="0.3">
      <c r="B59" s="10">
        <v>42216</v>
      </c>
      <c r="C59" s="9">
        <v>5.3</v>
      </c>
      <c r="D59" s="9">
        <v>0.17</v>
      </c>
      <c r="E59" s="9">
        <v>5.47</v>
      </c>
    </row>
    <row r="60" spans="2:5" x14ac:dyDescent="0.3">
      <c r="B60" s="10">
        <v>42185</v>
      </c>
      <c r="C60" s="9">
        <v>5.3</v>
      </c>
      <c r="D60" s="9">
        <v>0.12</v>
      </c>
      <c r="E60" s="9">
        <v>5.42</v>
      </c>
    </row>
    <row r="61" spans="2:5" x14ac:dyDescent="0.3">
      <c r="B61" s="10">
        <v>42155</v>
      </c>
      <c r="C61" s="9">
        <v>5.5</v>
      </c>
      <c r="D61" s="9">
        <v>-0.04</v>
      </c>
      <c r="E61" s="9">
        <v>5.46</v>
      </c>
    </row>
    <row r="62" spans="2:5" x14ac:dyDescent="0.3">
      <c r="B62" s="10">
        <v>42124</v>
      </c>
      <c r="C62" s="9">
        <v>5.4</v>
      </c>
      <c r="D62" s="9">
        <v>-0.2</v>
      </c>
      <c r="E62" s="9">
        <v>5.2</v>
      </c>
    </row>
    <row r="63" spans="2:5" x14ac:dyDescent="0.3">
      <c r="B63" s="10">
        <v>42094</v>
      </c>
      <c r="C63" s="9">
        <v>5.5</v>
      </c>
      <c r="D63" s="9">
        <v>-7.0000000000000007E-2</v>
      </c>
      <c r="E63" s="9">
        <v>5.43</v>
      </c>
    </row>
    <row r="64" spans="2:5" x14ac:dyDescent="0.3">
      <c r="B64" s="10">
        <v>42063</v>
      </c>
      <c r="C64" s="9">
        <v>5.5</v>
      </c>
      <c r="D64" s="9">
        <v>-0.03</v>
      </c>
      <c r="E64" s="9">
        <v>5.47</v>
      </c>
    </row>
    <row r="65" spans="2:5" x14ac:dyDescent="0.3">
      <c r="B65" s="10">
        <v>42035</v>
      </c>
      <c r="C65" s="9">
        <v>5.7</v>
      </c>
      <c r="D65" s="9">
        <v>-0.09</v>
      </c>
      <c r="E65" s="9">
        <v>5.61</v>
      </c>
    </row>
    <row r="66" spans="2:5" x14ac:dyDescent="0.3">
      <c r="B66" s="10">
        <v>42004</v>
      </c>
      <c r="C66" s="9">
        <v>5.6</v>
      </c>
      <c r="D66" s="9">
        <v>0.76</v>
      </c>
      <c r="E66" s="9">
        <v>6.36</v>
      </c>
    </row>
    <row r="67" spans="2:5" x14ac:dyDescent="0.3">
      <c r="B67" s="10">
        <v>41973</v>
      </c>
      <c r="C67" s="9">
        <v>5.8</v>
      </c>
      <c r="D67" s="9">
        <v>1.32</v>
      </c>
      <c r="E67" s="9">
        <v>7.12</v>
      </c>
    </row>
    <row r="68" spans="2:5" x14ac:dyDescent="0.3">
      <c r="B68" s="10">
        <v>41943</v>
      </c>
      <c r="C68" s="9">
        <v>5.8</v>
      </c>
      <c r="D68" s="9">
        <v>1.66</v>
      </c>
      <c r="E68" s="9">
        <v>7.46</v>
      </c>
    </row>
    <row r="69" spans="2:5" x14ac:dyDescent="0.3">
      <c r="B69" s="10">
        <v>41912</v>
      </c>
      <c r="C69" s="9">
        <v>5.9</v>
      </c>
      <c r="D69" s="9">
        <v>1.66</v>
      </c>
      <c r="E69" s="9">
        <v>7.56</v>
      </c>
    </row>
    <row r="70" spans="2:5" x14ac:dyDescent="0.3">
      <c r="B70" s="10">
        <v>41882</v>
      </c>
      <c r="C70" s="9">
        <v>6.1</v>
      </c>
      <c r="D70" s="9">
        <v>1.7</v>
      </c>
      <c r="E70" s="9">
        <v>7.8</v>
      </c>
    </row>
    <row r="71" spans="2:5" x14ac:dyDescent="0.3">
      <c r="B71" s="10">
        <v>41851</v>
      </c>
      <c r="C71" s="9">
        <v>6.2</v>
      </c>
      <c r="D71" s="9">
        <v>1.99</v>
      </c>
      <c r="E71" s="9">
        <v>8.19</v>
      </c>
    </row>
    <row r="72" spans="2:5" x14ac:dyDescent="0.3">
      <c r="B72" s="10">
        <v>41820</v>
      </c>
      <c r="C72" s="9">
        <v>6.1</v>
      </c>
      <c r="D72" s="9">
        <v>2.0699999999999998</v>
      </c>
      <c r="E72" s="9">
        <v>8.17</v>
      </c>
    </row>
    <row r="73" spans="2:5" x14ac:dyDescent="0.3">
      <c r="B73" s="10">
        <v>41790</v>
      </c>
      <c r="C73" s="9">
        <v>6.3</v>
      </c>
      <c r="D73" s="9">
        <v>2.13</v>
      </c>
      <c r="E73" s="9">
        <v>8.43</v>
      </c>
    </row>
    <row r="74" spans="2:5" x14ac:dyDescent="0.3">
      <c r="B74" s="10">
        <v>41759</v>
      </c>
      <c r="C74" s="9">
        <v>6.3</v>
      </c>
      <c r="D74" s="9">
        <v>1.95</v>
      </c>
      <c r="E74" s="9">
        <v>8.25</v>
      </c>
    </row>
    <row r="75" spans="2:5" x14ac:dyDescent="0.3">
      <c r="B75" s="10">
        <v>41729</v>
      </c>
      <c r="C75" s="9">
        <v>6.7</v>
      </c>
      <c r="D75" s="9">
        <v>1.51</v>
      </c>
      <c r="E75" s="9">
        <v>8.2100000000000009</v>
      </c>
    </row>
    <row r="76" spans="2:5" x14ac:dyDescent="0.3">
      <c r="B76" s="10">
        <v>41698</v>
      </c>
      <c r="C76" s="9">
        <v>6.7</v>
      </c>
      <c r="D76" s="9">
        <v>1.1299999999999999</v>
      </c>
      <c r="E76" s="9">
        <v>7.83</v>
      </c>
    </row>
    <row r="77" spans="2:5" x14ac:dyDescent="0.3">
      <c r="B77" s="10">
        <v>41670</v>
      </c>
      <c r="C77" s="9">
        <v>6.6</v>
      </c>
      <c r="D77" s="9">
        <v>1.58</v>
      </c>
      <c r="E77" s="9">
        <v>8.18</v>
      </c>
    </row>
    <row r="78" spans="2:5" x14ac:dyDescent="0.3">
      <c r="B78" s="10">
        <v>41639</v>
      </c>
      <c r="C78" s="9">
        <v>6.7</v>
      </c>
      <c r="D78" s="9">
        <v>1.5</v>
      </c>
      <c r="E78" s="9">
        <v>8.1999999999999993</v>
      </c>
    </row>
    <row r="79" spans="2:5" x14ac:dyDescent="0.3">
      <c r="B79" s="10">
        <v>41608</v>
      </c>
      <c r="C79" s="9">
        <v>7</v>
      </c>
      <c r="D79" s="9">
        <v>1.24</v>
      </c>
      <c r="E79" s="9">
        <v>8.24</v>
      </c>
    </row>
    <row r="80" spans="2:5" x14ac:dyDescent="0.3">
      <c r="B80" s="10">
        <v>41578</v>
      </c>
      <c r="C80" s="9">
        <v>7.3</v>
      </c>
      <c r="D80" s="9">
        <v>0.96</v>
      </c>
      <c r="E80" s="9">
        <v>8.26</v>
      </c>
    </row>
    <row r="81" spans="2:5" x14ac:dyDescent="0.3">
      <c r="B81" s="10">
        <v>41547</v>
      </c>
      <c r="C81" s="9">
        <v>7.2</v>
      </c>
      <c r="D81" s="9">
        <v>1.18</v>
      </c>
      <c r="E81" s="9">
        <v>8.3800000000000008</v>
      </c>
    </row>
    <row r="82" spans="2:5" x14ac:dyDescent="0.3">
      <c r="B82" s="10">
        <v>41517</v>
      </c>
      <c r="C82" s="9">
        <v>7.3</v>
      </c>
      <c r="D82" s="9">
        <v>1.52</v>
      </c>
      <c r="E82" s="9">
        <v>8.82</v>
      </c>
    </row>
    <row r="83" spans="2:5" x14ac:dyDescent="0.3">
      <c r="B83" s="10">
        <v>41486</v>
      </c>
      <c r="C83" s="9">
        <v>7.4</v>
      </c>
      <c r="D83" s="9">
        <v>1.96</v>
      </c>
      <c r="E83" s="9">
        <v>9.36</v>
      </c>
    </row>
    <row r="84" spans="2:5" x14ac:dyDescent="0.3">
      <c r="B84" s="10">
        <v>41455</v>
      </c>
      <c r="C84" s="9">
        <v>7.6</v>
      </c>
      <c r="D84" s="9">
        <v>1.75</v>
      </c>
      <c r="E84" s="9">
        <v>9.35</v>
      </c>
    </row>
    <row r="85" spans="2:5" x14ac:dyDescent="0.3">
      <c r="B85" s="10">
        <v>41425</v>
      </c>
      <c r="C85" s="9">
        <v>7.6</v>
      </c>
      <c r="D85" s="9">
        <v>1.36</v>
      </c>
      <c r="E85" s="9">
        <v>8.9600000000000009</v>
      </c>
    </row>
    <row r="86" spans="2:5" x14ac:dyDescent="0.3">
      <c r="B86" s="10">
        <v>41394</v>
      </c>
      <c r="C86" s="9">
        <v>7.5</v>
      </c>
      <c r="D86" s="9">
        <v>1.06</v>
      </c>
      <c r="E86" s="9">
        <v>8.56</v>
      </c>
    </row>
    <row r="87" spans="2:5" x14ac:dyDescent="0.3">
      <c r="B87" s="10">
        <v>41364</v>
      </c>
      <c r="C87" s="9">
        <v>7.6</v>
      </c>
      <c r="D87" s="9">
        <v>1.47</v>
      </c>
      <c r="E87" s="9">
        <v>9.07</v>
      </c>
    </row>
    <row r="88" spans="2:5" x14ac:dyDescent="0.3">
      <c r="B88" s="10">
        <v>41333</v>
      </c>
      <c r="C88" s="9">
        <v>7.7</v>
      </c>
      <c r="D88" s="9">
        <v>1.98</v>
      </c>
      <c r="E88" s="9">
        <v>9.68</v>
      </c>
    </row>
    <row r="89" spans="2:5" x14ac:dyDescent="0.3">
      <c r="B89" s="10">
        <v>41305</v>
      </c>
      <c r="C89" s="9">
        <v>7.9</v>
      </c>
      <c r="D89" s="9">
        <v>1.59</v>
      </c>
      <c r="E89" s="9">
        <v>9.49</v>
      </c>
    </row>
    <row r="90" spans="2:5" x14ac:dyDescent="0.3">
      <c r="B90" s="10">
        <v>41274</v>
      </c>
      <c r="C90" s="9">
        <v>7.8</v>
      </c>
      <c r="D90" s="9">
        <v>1.74</v>
      </c>
      <c r="E90" s="9">
        <v>9.5399999999999991</v>
      </c>
    </row>
    <row r="91" spans="2:5" x14ac:dyDescent="0.3">
      <c r="B91" s="10">
        <v>41243</v>
      </c>
      <c r="C91" s="9">
        <v>7.7</v>
      </c>
      <c r="D91" s="9">
        <v>1.76</v>
      </c>
      <c r="E91" s="9">
        <v>9.4600000000000009</v>
      </c>
    </row>
    <row r="92" spans="2:5" x14ac:dyDescent="0.3">
      <c r="B92" s="10">
        <v>41213</v>
      </c>
      <c r="C92" s="9">
        <v>7.9</v>
      </c>
      <c r="D92" s="9">
        <v>2.16</v>
      </c>
      <c r="E92" s="9">
        <v>10.06</v>
      </c>
    </row>
    <row r="93" spans="2:5" x14ac:dyDescent="0.3">
      <c r="B93" s="10">
        <v>41182</v>
      </c>
      <c r="C93" s="9">
        <v>7.8</v>
      </c>
      <c r="D93" s="9">
        <v>1.99</v>
      </c>
      <c r="E93" s="9">
        <v>9.7899999999999991</v>
      </c>
    </row>
    <row r="94" spans="2:5" x14ac:dyDescent="0.3">
      <c r="B94" s="10">
        <v>41152</v>
      </c>
      <c r="C94" s="9">
        <v>8.1</v>
      </c>
      <c r="D94" s="9">
        <v>1.69</v>
      </c>
      <c r="E94" s="9">
        <v>9.7899999999999991</v>
      </c>
    </row>
    <row r="95" spans="2:5" x14ac:dyDescent="0.3">
      <c r="B95" s="10">
        <v>41121</v>
      </c>
      <c r="C95" s="9">
        <v>8.3000000000000007</v>
      </c>
      <c r="D95" s="9">
        <v>1.41</v>
      </c>
      <c r="E95" s="9">
        <v>9.7100000000000009</v>
      </c>
    </row>
    <row r="96" spans="2:5" x14ac:dyDescent="0.3">
      <c r="B96" s="10">
        <v>41090</v>
      </c>
      <c r="C96" s="9">
        <v>8.1999999999999993</v>
      </c>
      <c r="D96" s="9">
        <v>1.66</v>
      </c>
      <c r="E96" s="9">
        <v>9.86</v>
      </c>
    </row>
    <row r="97" spans="2:5" x14ac:dyDescent="0.3">
      <c r="B97" s="10">
        <v>41060</v>
      </c>
      <c r="C97" s="9">
        <v>8.1999999999999993</v>
      </c>
      <c r="D97" s="9">
        <v>1.7</v>
      </c>
      <c r="E97" s="9">
        <v>9.9</v>
      </c>
    </row>
    <row r="98" spans="2:5" x14ac:dyDescent="0.3">
      <c r="B98" s="10">
        <v>41029</v>
      </c>
      <c r="C98" s="9">
        <v>8.1</v>
      </c>
      <c r="D98" s="9">
        <v>2.2999999999999998</v>
      </c>
      <c r="E98" s="9">
        <v>10.4</v>
      </c>
    </row>
    <row r="99" spans="2:5" x14ac:dyDescent="0.3">
      <c r="B99" s="10">
        <v>40999</v>
      </c>
      <c r="C99" s="9">
        <v>8.1999999999999993</v>
      </c>
      <c r="D99" s="9">
        <v>2.65</v>
      </c>
      <c r="E99" s="9">
        <v>10.85</v>
      </c>
    </row>
    <row r="100" spans="2:5" x14ac:dyDescent="0.3">
      <c r="B100" s="10">
        <v>40968</v>
      </c>
      <c r="C100" s="9">
        <v>8.3000000000000007</v>
      </c>
      <c r="D100" s="9">
        <v>2.87</v>
      </c>
      <c r="E100" s="9">
        <v>11.17</v>
      </c>
    </row>
    <row r="101" spans="2:5" x14ac:dyDescent="0.3">
      <c r="B101" s="10">
        <v>40939</v>
      </c>
      <c r="C101" s="9">
        <v>8.3000000000000007</v>
      </c>
      <c r="D101" s="9">
        <v>2.93</v>
      </c>
      <c r="E101" s="9">
        <v>11.23</v>
      </c>
    </row>
    <row r="102" spans="2:5" x14ac:dyDescent="0.3">
      <c r="B102" s="10">
        <v>40908</v>
      </c>
      <c r="C102" s="9">
        <v>8.5</v>
      </c>
      <c r="D102" s="9">
        <v>2.96</v>
      </c>
      <c r="E102" s="9">
        <v>11.46</v>
      </c>
    </row>
    <row r="103" spans="2:5" x14ac:dyDescent="0.3">
      <c r="B103" s="10">
        <v>40877</v>
      </c>
      <c r="C103" s="9">
        <v>8.6999999999999993</v>
      </c>
      <c r="D103" s="9">
        <v>3.39</v>
      </c>
      <c r="E103" s="9">
        <v>12.09</v>
      </c>
    </row>
    <row r="104" spans="2:5" x14ac:dyDescent="0.3">
      <c r="B104" s="10">
        <v>40847</v>
      </c>
      <c r="C104" s="9">
        <v>8.9</v>
      </c>
      <c r="D104" s="9">
        <v>3.53</v>
      </c>
      <c r="E104" s="9">
        <v>12.43</v>
      </c>
    </row>
    <row r="105" spans="2:5" x14ac:dyDescent="0.3">
      <c r="B105" s="10">
        <v>40816</v>
      </c>
      <c r="C105" s="9">
        <v>9</v>
      </c>
      <c r="D105" s="9">
        <v>3.87</v>
      </c>
      <c r="E105" s="9">
        <v>12.87</v>
      </c>
    </row>
    <row r="106" spans="2:5" x14ac:dyDescent="0.3">
      <c r="B106" s="10">
        <v>40786</v>
      </c>
      <c r="C106" s="9">
        <v>9.1</v>
      </c>
      <c r="D106" s="9">
        <v>3.77</v>
      </c>
      <c r="E106" s="9">
        <v>12.87</v>
      </c>
    </row>
    <row r="107" spans="2:5" x14ac:dyDescent="0.3">
      <c r="B107" s="10">
        <v>40755</v>
      </c>
      <c r="C107" s="9">
        <v>9.1</v>
      </c>
      <c r="D107" s="9">
        <v>3.63</v>
      </c>
      <c r="E107" s="9">
        <v>12.73</v>
      </c>
    </row>
    <row r="108" spans="2:5" x14ac:dyDescent="0.3">
      <c r="B108" s="10">
        <v>40724</v>
      </c>
      <c r="C108" s="9">
        <v>9.1</v>
      </c>
      <c r="D108" s="9">
        <v>3.56</v>
      </c>
      <c r="E108" s="9">
        <v>12.66</v>
      </c>
    </row>
    <row r="109" spans="2:5" x14ac:dyDescent="0.3">
      <c r="B109" s="10">
        <v>40694</v>
      </c>
      <c r="C109" s="9">
        <v>9</v>
      </c>
      <c r="D109" s="9">
        <v>3.57</v>
      </c>
      <c r="E109" s="9">
        <v>12.57</v>
      </c>
    </row>
    <row r="110" spans="2:5" x14ac:dyDescent="0.3">
      <c r="B110" s="10">
        <v>40663</v>
      </c>
      <c r="C110" s="9">
        <v>9</v>
      </c>
      <c r="D110" s="9">
        <v>3.16</v>
      </c>
      <c r="E110" s="9">
        <v>12.16</v>
      </c>
    </row>
    <row r="111" spans="2:5" x14ac:dyDescent="0.3">
      <c r="B111" s="10">
        <v>40633</v>
      </c>
      <c r="C111" s="9">
        <v>8.9</v>
      </c>
      <c r="D111" s="9">
        <v>2.68</v>
      </c>
      <c r="E111" s="9">
        <v>11.58</v>
      </c>
    </row>
    <row r="112" spans="2:5" x14ac:dyDescent="0.3">
      <c r="B112" s="10">
        <v>40602</v>
      </c>
      <c r="C112" s="9">
        <v>9</v>
      </c>
      <c r="D112" s="9">
        <v>2.11</v>
      </c>
      <c r="E112" s="9">
        <v>11.11</v>
      </c>
    </row>
    <row r="113" spans="2:5" x14ac:dyDescent="0.3">
      <c r="B113" s="10">
        <v>40574</v>
      </c>
      <c r="C113" s="9">
        <v>9.1</v>
      </c>
      <c r="D113" s="9">
        <v>1.63</v>
      </c>
      <c r="E113" s="9">
        <v>10.73</v>
      </c>
    </row>
    <row r="114" spans="2:5" x14ac:dyDescent="0.3">
      <c r="B114" s="10">
        <v>40543</v>
      </c>
      <c r="C114" s="9">
        <v>9.4</v>
      </c>
      <c r="D114" s="9">
        <v>1.5</v>
      </c>
      <c r="E114" s="9">
        <v>10.9</v>
      </c>
    </row>
    <row r="115" spans="2:5" x14ac:dyDescent="0.3">
      <c r="B115" s="10">
        <v>40512</v>
      </c>
      <c r="C115" s="9">
        <v>9.8000000000000007</v>
      </c>
      <c r="D115" s="9">
        <v>1.1399999999999999</v>
      </c>
      <c r="E115" s="9">
        <v>10.94</v>
      </c>
    </row>
    <row r="116" spans="2:5" x14ac:dyDescent="0.3">
      <c r="B116" s="10">
        <v>40482</v>
      </c>
      <c r="C116" s="9">
        <v>9.6999999999999993</v>
      </c>
      <c r="D116" s="9">
        <v>1.17</v>
      </c>
      <c r="E116" s="9">
        <v>10.87</v>
      </c>
    </row>
    <row r="117" spans="2:5" x14ac:dyDescent="0.3">
      <c r="B117" s="10">
        <v>40451</v>
      </c>
      <c r="C117" s="9">
        <v>9.6</v>
      </c>
      <c r="D117" s="9">
        <v>1.1399999999999999</v>
      </c>
      <c r="E117" s="9">
        <v>10.74</v>
      </c>
    </row>
    <row r="118" spans="2:5" x14ac:dyDescent="0.3">
      <c r="B118" s="10">
        <v>40421</v>
      </c>
      <c r="C118" s="9">
        <v>9.6</v>
      </c>
      <c r="D118" s="9">
        <v>1.1499999999999999</v>
      </c>
      <c r="E118" s="9">
        <v>10.75</v>
      </c>
    </row>
    <row r="119" spans="2:5" x14ac:dyDescent="0.3">
      <c r="B119" s="10">
        <v>40390</v>
      </c>
      <c r="C119" s="9">
        <v>9.5</v>
      </c>
      <c r="D119" s="9">
        <v>1.24</v>
      </c>
      <c r="E119" s="9">
        <v>10.74</v>
      </c>
    </row>
    <row r="120" spans="2:5" x14ac:dyDescent="0.3">
      <c r="B120" s="10">
        <v>40359</v>
      </c>
      <c r="C120" s="9">
        <v>9.5</v>
      </c>
      <c r="D120" s="9">
        <v>1.05</v>
      </c>
      <c r="E120" s="9">
        <v>10.55</v>
      </c>
    </row>
    <row r="121" spans="2:5" x14ac:dyDescent="0.3">
      <c r="B121" s="10">
        <v>40329</v>
      </c>
      <c r="C121" s="9">
        <v>9.6</v>
      </c>
      <c r="D121" s="9">
        <v>2.02</v>
      </c>
      <c r="E121" s="9">
        <v>11.62</v>
      </c>
    </row>
    <row r="122" spans="2:5" x14ac:dyDescent="0.3">
      <c r="B122" s="10">
        <v>40298</v>
      </c>
      <c r="C122" s="9">
        <v>9.8000000000000007</v>
      </c>
      <c r="D122" s="9">
        <v>2.2400000000000002</v>
      </c>
      <c r="E122" s="9">
        <v>12.04</v>
      </c>
    </row>
    <row r="123" spans="2:5" x14ac:dyDescent="0.3">
      <c r="B123" s="10">
        <v>40268</v>
      </c>
      <c r="C123" s="9">
        <v>9.6999999999999993</v>
      </c>
      <c r="D123" s="9">
        <v>2.31</v>
      </c>
      <c r="E123" s="9">
        <v>12.01</v>
      </c>
    </row>
    <row r="124" spans="2:5" x14ac:dyDescent="0.3">
      <c r="B124" s="10">
        <v>40237</v>
      </c>
      <c r="C124" s="9">
        <v>9.6999999999999993</v>
      </c>
      <c r="D124" s="9">
        <v>2.14</v>
      </c>
      <c r="E124" s="9">
        <v>11.84</v>
      </c>
    </row>
    <row r="125" spans="2:5" x14ac:dyDescent="0.3">
      <c r="B125" s="10">
        <v>40209</v>
      </c>
      <c r="C125" s="9">
        <v>9.6999999999999993</v>
      </c>
      <c r="D125" s="9">
        <v>2.63</v>
      </c>
      <c r="E125" s="9">
        <v>12.33</v>
      </c>
    </row>
    <row r="126" spans="2:5" x14ac:dyDescent="0.3">
      <c r="B126" s="10">
        <v>40178</v>
      </c>
      <c r="C126" s="9">
        <v>9.9</v>
      </c>
      <c r="D126" s="9">
        <v>2.72</v>
      </c>
      <c r="E126" s="9">
        <v>12.62</v>
      </c>
    </row>
    <row r="127" spans="2:5" x14ac:dyDescent="0.3">
      <c r="B127" s="10">
        <v>40147</v>
      </c>
      <c r="C127" s="9">
        <v>9.9</v>
      </c>
      <c r="D127" s="9">
        <v>1.84</v>
      </c>
      <c r="E127" s="9">
        <v>11.74</v>
      </c>
    </row>
    <row r="128" spans="2:5" x14ac:dyDescent="0.3">
      <c r="B128" s="10">
        <v>40117</v>
      </c>
      <c r="C128" s="9">
        <v>10.1</v>
      </c>
      <c r="D128" s="9">
        <v>-0.18</v>
      </c>
      <c r="E128" s="9">
        <v>9.92</v>
      </c>
    </row>
    <row r="129" spans="2:5" x14ac:dyDescent="0.3">
      <c r="B129" s="10">
        <v>40086</v>
      </c>
      <c r="C129" s="9">
        <v>9.8000000000000007</v>
      </c>
      <c r="D129" s="9">
        <v>-1.29</v>
      </c>
      <c r="E129" s="9">
        <v>8.51</v>
      </c>
    </row>
    <row r="130" spans="2:5" x14ac:dyDescent="0.3">
      <c r="B130" s="10">
        <v>40056</v>
      </c>
      <c r="C130" s="9">
        <v>9.6999999999999993</v>
      </c>
      <c r="D130" s="9">
        <v>-1.48</v>
      </c>
      <c r="E130" s="9">
        <v>8.2200000000000006</v>
      </c>
    </row>
    <row r="131" spans="2:5" x14ac:dyDescent="0.3">
      <c r="B131" s="10">
        <v>40025</v>
      </c>
      <c r="C131" s="9">
        <v>9.5</v>
      </c>
      <c r="D131" s="9">
        <v>-2.1</v>
      </c>
      <c r="E131" s="9">
        <v>7.4</v>
      </c>
    </row>
    <row r="132" spans="2:5" x14ac:dyDescent="0.3">
      <c r="B132" s="10">
        <v>39994</v>
      </c>
      <c r="C132" s="9">
        <v>9.5</v>
      </c>
      <c r="D132" s="9">
        <v>-1.43</v>
      </c>
      <c r="E132" s="9">
        <v>8.07</v>
      </c>
    </row>
    <row r="133" spans="2:5" x14ac:dyDescent="0.3">
      <c r="B133" s="10">
        <v>39964</v>
      </c>
      <c r="C133" s="9">
        <v>9.4</v>
      </c>
      <c r="D133" s="9">
        <v>-1.28</v>
      </c>
      <c r="E133" s="9">
        <v>8.1199999999999992</v>
      </c>
    </row>
    <row r="134" spans="2:5" x14ac:dyDescent="0.3">
      <c r="B134" s="10">
        <v>39933</v>
      </c>
      <c r="C134" s="9">
        <v>8.9</v>
      </c>
      <c r="D134" s="9">
        <v>-0.74</v>
      </c>
      <c r="E134" s="9">
        <v>8.16</v>
      </c>
    </row>
    <row r="135" spans="2:5" x14ac:dyDescent="0.3">
      <c r="B135" s="10">
        <v>39903</v>
      </c>
      <c r="C135" s="9">
        <v>8.6</v>
      </c>
      <c r="D135" s="9">
        <v>-0.38</v>
      </c>
      <c r="E135" s="9">
        <v>8.2200000000000006</v>
      </c>
    </row>
    <row r="136" spans="2:5" x14ac:dyDescent="0.3">
      <c r="B136" s="10">
        <v>39872</v>
      </c>
      <c r="C136" s="9">
        <v>8.1999999999999993</v>
      </c>
      <c r="D136" s="9">
        <v>0.24</v>
      </c>
      <c r="E136" s="9">
        <v>8.44</v>
      </c>
    </row>
    <row r="137" spans="2:5" x14ac:dyDescent="0.3">
      <c r="B137" s="10">
        <v>39844</v>
      </c>
      <c r="C137" s="9">
        <v>7.8</v>
      </c>
      <c r="D137" s="9">
        <v>0.03</v>
      </c>
      <c r="E137" s="9">
        <v>7.83</v>
      </c>
    </row>
    <row r="138" spans="2:5" x14ac:dyDescent="0.3">
      <c r="B138" s="10">
        <v>39813</v>
      </c>
      <c r="C138" s="9">
        <v>7.3</v>
      </c>
      <c r="D138" s="9">
        <v>0.09</v>
      </c>
      <c r="E138" s="9">
        <v>7.39</v>
      </c>
    </row>
    <row r="139" spans="2:5" x14ac:dyDescent="0.3">
      <c r="B139" s="10">
        <v>39782</v>
      </c>
      <c r="C139" s="9">
        <v>6.8</v>
      </c>
      <c r="D139" s="9">
        <v>1.07</v>
      </c>
      <c r="E139" s="9">
        <v>7.87</v>
      </c>
    </row>
    <row r="140" spans="2:5" x14ac:dyDescent="0.3">
      <c r="B140" s="10">
        <v>39752</v>
      </c>
      <c r="C140" s="9">
        <v>6.5</v>
      </c>
      <c r="D140" s="9">
        <v>3.66</v>
      </c>
      <c r="E140" s="9">
        <v>10.16</v>
      </c>
    </row>
    <row r="141" spans="2:5" x14ac:dyDescent="0.3">
      <c r="B141" s="10">
        <v>39721</v>
      </c>
      <c r="C141" s="9">
        <v>6.1</v>
      </c>
      <c r="D141" s="9">
        <v>4.9400000000000004</v>
      </c>
      <c r="E141" s="9">
        <v>11.04</v>
      </c>
    </row>
    <row r="142" spans="2:5" x14ac:dyDescent="0.3">
      <c r="B142" s="10">
        <v>39691</v>
      </c>
      <c r="C142" s="9">
        <v>6.1</v>
      </c>
      <c r="D142" s="9">
        <v>5.37</v>
      </c>
      <c r="E142" s="9">
        <v>11.47</v>
      </c>
    </row>
    <row r="143" spans="2:5" x14ac:dyDescent="0.3">
      <c r="B143" s="10">
        <v>39660</v>
      </c>
      <c r="C143" s="9">
        <v>5.8</v>
      </c>
      <c r="D143" s="9">
        <v>5.6</v>
      </c>
      <c r="E143" s="9">
        <v>11.4</v>
      </c>
    </row>
    <row r="144" spans="2:5" x14ac:dyDescent="0.3">
      <c r="B144" s="10">
        <v>39629</v>
      </c>
      <c r="C144" s="9">
        <v>5.6</v>
      </c>
      <c r="D144" s="9">
        <v>5.0199999999999996</v>
      </c>
      <c r="E144" s="9">
        <v>10.62</v>
      </c>
    </row>
    <row r="145" spans="2:5" x14ac:dyDescent="0.3">
      <c r="B145" s="10">
        <v>39599</v>
      </c>
      <c r="C145" s="9">
        <v>5.4</v>
      </c>
      <c r="D145" s="9">
        <v>4.18</v>
      </c>
      <c r="E145" s="9">
        <v>9.58</v>
      </c>
    </row>
    <row r="146" spans="2:5" x14ac:dyDescent="0.3">
      <c r="B146" s="10">
        <v>39568</v>
      </c>
      <c r="C146" s="9">
        <v>5</v>
      </c>
      <c r="D146" s="9">
        <v>3.94</v>
      </c>
      <c r="E146" s="9">
        <v>8.94</v>
      </c>
    </row>
    <row r="147" spans="2:5" x14ac:dyDescent="0.3">
      <c r="B147" s="10">
        <v>39538</v>
      </c>
      <c r="C147" s="9">
        <v>5.0999999999999996</v>
      </c>
      <c r="D147" s="9">
        <v>3.98</v>
      </c>
      <c r="E147" s="9">
        <v>9.08</v>
      </c>
    </row>
    <row r="148" spans="2:5" x14ac:dyDescent="0.3">
      <c r="B148" s="10">
        <v>39507</v>
      </c>
      <c r="C148" s="9">
        <v>4.9000000000000004</v>
      </c>
      <c r="D148" s="9">
        <v>4.03</v>
      </c>
      <c r="E148" s="9">
        <v>8.93</v>
      </c>
    </row>
    <row r="149" spans="2:5" x14ac:dyDescent="0.3">
      <c r="B149" s="10">
        <v>39478</v>
      </c>
      <c r="C149" s="9">
        <v>5</v>
      </c>
      <c r="D149" s="9">
        <v>4.28</v>
      </c>
      <c r="E149" s="9">
        <v>9.2799999999999994</v>
      </c>
    </row>
    <row r="150" spans="2:5" x14ac:dyDescent="0.3">
      <c r="B150" s="10">
        <v>39447</v>
      </c>
      <c r="C150" s="9">
        <v>5</v>
      </c>
      <c r="D150" s="9">
        <v>4.08</v>
      </c>
      <c r="E150" s="9">
        <v>9.08</v>
      </c>
    </row>
    <row r="151" spans="2:5" x14ac:dyDescent="0.3">
      <c r="B151" s="10">
        <v>39416</v>
      </c>
      <c r="C151" s="9">
        <v>4.7</v>
      </c>
      <c r="D151" s="9">
        <v>4.3099999999999996</v>
      </c>
      <c r="E151" s="9">
        <v>9.01</v>
      </c>
    </row>
    <row r="152" spans="2:5" x14ac:dyDescent="0.3">
      <c r="B152" s="10">
        <v>39386</v>
      </c>
      <c r="C152" s="9">
        <v>4.7</v>
      </c>
      <c r="D152" s="9">
        <v>3.54</v>
      </c>
      <c r="E152" s="9">
        <v>8.24</v>
      </c>
    </row>
    <row r="153" spans="2:5" x14ac:dyDescent="0.3">
      <c r="B153" s="10">
        <v>39355</v>
      </c>
      <c r="C153" s="9">
        <v>4.7</v>
      </c>
      <c r="D153" s="9">
        <v>2.76</v>
      </c>
      <c r="E153" s="9">
        <v>7.46</v>
      </c>
    </row>
    <row r="154" spans="2:5" x14ac:dyDescent="0.3">
      <c r="B154" s="10">
        <v>39325</v>
      </c>
      <c r="C154" s="9">
        <v>4.5999999999999996</v>
      </c>
      <c r="D154" s="9">
        <v>1.97</v>
      </c>
      <c r="E154" s="9">
        <v>6.57</v>
      </c>
    </row>
    <row r="155" spans="2:5" x14ac:dyDescent="0.3">
      <c r="B155" s="10">
        <v>39294</v>
      </c>
      <c r="C155" s="9">
        <v>4.7</v>
      </c>
      <c r="D155" s="9">
        <v>2.36</v>
      </c>
      <c r="E155" s="9">
        <v>7.06</v>
      </c>
    </row>
    <row r="156" spans="2:5" x14ac:dyDescent="0.3">
      <c r="B156" s="10">
        <v>39263</v>
      </c>
      <c r="C156" s="9">
        <v>4.5999999999999996</v>
      </c>
      <c r="D156" s="9">
        <v>2.69</v>
      </c>
      <c r="E156" s="9">
        <v>7.29</v>
      </c>
    </row>
    <row r="157" spans="2:5" x14ac:dyDescent="0.3">
      <c r="B157" s="10">
        <v>39233</v>
      </c>
      <c r="C157" s="9">
        <v>4.4000000000000004</v>
      </c>
      <c r="D157" s="9">
        <v>2.69</v>
      </c>
      <c r="E157" s="9">
        <v>7.09</v>
      </c>
    </row>
    <row r="158" spans="2:5" x14ac:dyDescent="0.3">
      <c r="B158" s="10">
        <v>39202</v>
      </c>
      <c r="C158" s="9">
        <v>4.5</v>
      </c>
      <c r="D158" s="9">
        <v>2.57</v>
      </c>
      <c r="E158" s="9">
        <v>7.07</v>
      </c>
    </row>
    <row r="159" spans="2:5" x14ac:dyDescent="0.3">
      <c r="B159" s="10">
        <v>39172</v>
      </c>
      <c r="C159" s="9">
        <v>4.4000000000000004</v>
      </c>
      <c r="D159" s="9">
        <v>2.78</v>
      </c>
      <c r="E159" s="9">
        <v>7.18</v>
      </c>
    </row>
    <row r="160" spans="2:5" x14ac:dyDescent="0.3">
      <c r="B160" s="10">
        <v>39141</v>
      </c>
      <c r="C160" s="9">
        <v>4.5</v>
      </c>
      <c r="D160" s="9">
        <v>2.42</v>
      </c>
      <c r="E160" s="9">
        <v>6.92</v>
      </c>
    </row>
    <row r="161" spans="2:5" x14ac:dyDescent="0.3">
      <c r="B161" s="10">
        <v>39113</v>
      </c>
      <c r="C161" s="9">
        <v>4.5999999999999996</v>
      </c>
      <c r="D161" s="9">
        <v>2.08</v>
      </c>
      <c r="E161" s="9">
        <v>6.68</v>
      </c>
    </row>
    <row r="162" spans="2:5" x14ac:dyDescent="0.3">
      <c r="B162" s="10">
        <v>39082</v>
      </c>
      <c r="C162" s="9">
        <v>4.4000000000000004</v>
      </c>
      <c r="D162" s="9">
        <v>2.54</v>
      </c>
      <c r="E162" s="9">
        <v>6.94</v>
      </c>
    </row>
    <row r="163" spans="2:5" x14ac:dyDescent="0.3">
      <c r="B163" s="10">
        <v>39051</v>
      </c>
      <c r="C163" s="9">
        <v>4.5</v>
      </c>
      <c r="D163" s="9">
        <v>1.97</v>
      </c>
      <c r="E163" s="9">
        <v>6.47</v>
      </c>
    </row>
    <row r="164" spans="2:5" x14ac:dyDescent="0.3">
      <c r="B164" s="10">
        <v>39021</v>
      </c>
      <c r="C164" s="9">
        <v>4.4000000000000004</v>
      </c>
      <c r="D164" s="9">
        <v>1.31</v>
      </c>
      <c r="E164" s="9">
        <v>5.71</v>
      </c>
    </row>
    <row r="165" spans="2:5" x14ac:dyDescent="0.3">
      <c r="B165" s="10">
        <v>38990</v>
      </c>
      <c r="C165" s="9">
        <v>4.5</v>
      </c>
      <c r="D165" s="9">
        <v>2.06</v>
      </c>
      <c r="E165" s="9">
        <v>6.56</v>
      </c>
    </row>
    <row r="166" spans="2:5" x14ac:dyDescent="0.3">
      <c r="B166" s="10">
        <v>38960</v>
      </c>
      <c r="C166" s="9">
        <v>4.7</v>
      </c>
      <c r="D166" s="9">
        <v>3.82</v>
      </c>
      <c r="E166" s="9">
        <v>8.52</v>
      </c>
    </row>
    <row r="167" spans="2:5" x14ac:dyDescent="0.3">
      <c r="B167" s="10">
        <v>38929</v>
      </c>
      <c r="C167" s="9">
        <v>4.7</v>
      </c>
      <c r="D167" s="9">
        <v>4.1500000000000004</v>
      </c>
      <c r="E167" s="9">
        <v>8.85</v>
      </c>
    </row>
    <row r="168" spans="2:5" x14ac:dyDescent="0.3">
      <c r="B168" s="10">
        <v>38898</v>
      </c>
      <c r="C168" s="9">
        <v>4.5999999999999996</v>
      </c>
      <c r="D168" s="9">
        <v>4.32</v>
      </c>
      <c r="E168" s="9">
        <v>8.92</v>
      </c>
    </row>
    <row r="169" spans="2:5" x14ac:dyDescent="0.3">
      <c r="B169" s="10">
        <v>38868</v>
      </c>
      <c r="C169" s="9">
        <v>4.5999999999999996</v>
      </c>
      <c r="D169" s="9">
        <v>4.17</v>
      </c>
      <c r="E169" s="9">
        <v>8.77</v>
      </c>
    </row>
    <row r="170" spans="2:5" x14ac:dyDescent="0.3">
      <c r="B170" s="10">
        <v>38837</v>
      </c>
      <c r="C170" s="9">
        <v>4.7</v>
      </c>
      <c r="D170" s="9">
        <v>3.55</v>
      </c>
      <c r="E170" s="9">
        <v>8.25</v>
      </c>
    </row>
    <row r="171" spans="2:5" x14ac:dyDescent="0.3">
      <c r="B171" s="10">
        <v>38807</v>
      </c>
      <c r="C171" s="9">
        <v>4.7</v>
      </c>
      <c r="D171" s="9">
        <v>3.36</v>
      </c>
      <c r="E171" s="9">
        <v>8.06</v>
      </c>
    </row>
    <row r="172" spans="2:5" x14ac:dyDescent="0.3">
      <c r="B172" s="10">
        <v>38776</v>
      </c>
      <c r="C172" s="9">
        <v>4.8</v>
      </c>
      <c r="D172" s="9">
        <v>3.6</v>
      </c>
      <c r="E172" s="9">
        <v>8.4</v>
      </c>
    </row>
    <row r="173" spans="2:5" x14ac:dyDescent="0.3">
      <c r="B173" s="10">
        <v>38748</v>
      </c>
      <c r="C173" s="9">
        <v>4.7</v>
      </c>
      <c r="D173" s="9">
        <v>3.99</v>
      </c>
      <c r="E173" s="9">
        <v>8.69</v>
      </c>
    </row>
    <row r="174" spans="2:5" x14ac:dyDescent="0.3">
      <c r="B174" s="10">
        <v>38717</v>
      </c>
      <c r="C174" s="9">
        <v>4.9000000000000004</v>
      </c>
      <c r="D174" s="9">
        <v>3.42</v>
      </c>
      <c r="E174" s="9">
        <v>8.32</v>
      </c>
    </row>
    <row r="175" spans="2:5" x14ac:dyDescent="0.3">
      <c r="B175" s="10">
        <v>38686</v>
      </c>
      <c r="C175" s="9">
        <v>5</v>
      </c>
      <c r="D175" s="9">
        <v>3.46</v>
      </c>
      <c r="E175" s="9">
        <v>8.4600000000000009</v>
      </c>
    </row>
    <row r="176" spans="2:5" x14ac:dyDescent="0.3">
      <c r="B176" s="10">
        <v>38656</v>
      </c>
      <c r="C176" s="9">
        <v>5</v>
      </c>
      <c r="D176" s="9">
        <v>4.3499999999999996</v>
      </c>
      <c r="E176" s="9">
        <v>9.35</v>
      </c>
    </row>
    <row r="177" spans="2:5" x14ac:dyDescent="0.3">
      <c r="B177" s="10">
        <v>38625</v>
      </c>
      <c r="C177" s="9">
        <v>5</v>
      </c>
      <c r="D177" s="9">
        <v>4.6900000000000004</v>
      </c>
      <c r="E177" s="9">
        <v>9.69</v>
      </c>
    </row>
    <row r="178" spans="2:5" x14ac:dyDescent="0.3">
      <c r="B178" s="10">
        <v>38595</v>
      </c>
      <c r="C178" s="9">
        <v>4.9000000000000004</v>
      </c>
      <c r="D178" s="9">
        <v>3.64</v>
      </c>
      <c r="E178" s="9">
        <v>8.5399999999999991</v>
      </c>
    </row>
    <row r="179" spans="2:5" x14ac:dyDescent="0.3">
      <c r="B179" s="10">
        <v>38564</v>
      </c>
      <c r="C179" s="9">
        <v>5</v>
      </c>
      <c r="D179" s="9">
        <v>3.17</v>
      </c>
      <c r="E179" s="9">
        <v>8.17</v>
      </c>
    </row>
    <row r="180" spans="2:5" x14ac:dyDescent="0.3">
      <c r="B180" s="10">
        <v>38533</v>
      </c>
      <c r="C180" s="9">
        <v>5</v>
      </c>
      <c r="D180" s="9">
        <v>2.5299999999999998</v>
      </c>
      <c r="E180" s="9">
        <v>7.53</v>
      </c>
    </row>
    <row r="181" spans="2:5" x14ac:dyDescent="0.3">
      <c r="B181" s="10">
        <v>38503</v>
      </c>
      <c r="C181" s="9">
        <v>5.0999999999999996</v>
      </c>
      <c r="D181" s="9">
        <v>2.8</v>
      </c>
      <c r="E181" s="9">
        <v>7.9</v>
      </c>
    </row>
    <row r="182" spans="2:5" x14ac:dyDescent="0.3">
      <c r="B182" s="10">
        <v>38472</v>
      </c>
      <c r="C182" s="9">
        <v>5.2</v>
      </c>
      <c r="D182" s="9">
        <v>3.51</v>
      </c>
      <c r="E182" s="9">
        <v>8.7100000000000009</v>
      </c>
    </row>
    <row r="183" spans="2:5" x14ac:dyDescent="0.3">
      <c r="B183" s="10">
        <v>38442</v>
      </c>
      <c r="C183" s="9">
        <v>5.2</v>
      </c>
      <c r="D183" s="9">
        <v>3.15</v>
      </c>
      <c r="E183" s="9">
        <v>8.35</v>
      </c>
    </row>
    <row r="184" spans="2:5" x14ac:dyDescent="0.3">
      <c r="B184" s="10">
        <v>38411</v>
      </c>
      <c r="C184" s="9">
        <v>5.4</v>
      </c>
      <c r="D184" s="9">
        <v>3.01</v>
      </c>
      <c r="E184" s="9">
        <v>8.41</v>
      </c>
    </row>
    <row r="185" spans="2:5" x14ac:dyDescent="0.3">
      <c r="B185" s="10">
        <v>38383</v>
      </c>
      <c r="C185" s="9">
        <v>5.3</v>
      </c>
      <c r="D185" s="9">
        <v>2.97</v>
      </c>
      <c r="E185" s="9">
        <v>8.27</v>
      </c>
    </row>
    <row r="186" spans="2:5" x14ac:dyDescent="0.3">
      <c r="B186" s="10">
        <v>38352</v>
      </c>
      <c r="C186" s="9">
        <v>5.4</v>
      </c>
      <c r="D186" s="9">
        <v>3.26</v>
      </c>
      <c r="E186" s="9">
        <v>8.66</v>
      </c>
    </row>
    <row r="187" spans="2:5" x14ac:dyDescent="0.3">
      <c r="B187" s="10">
        <v>38321</v>
      </c>
      <c r="C187" s="9">
        <v>5.4</v>
      </c>
      <c r="D187" s="9">
        <v>3.52</v>
      </c>
      <c r="E187" s="9">
        <v>8.92</v>
      </c>
    </row>
    <row r="188" spans="2:5" x14ac:dyDescent="0.3">
      <c r="B188" s="10">
        <v>38291</v>
      </c>
      <c r="C188" s="9">
        <v>5.5</v>
      </c>
      <c r="D188" s="9">
        <v>3.19</v>
      </c>
      <c r="E188" s="9">
        <v>8.69</v>
      </c>
    </row>
    <row r="189" spans="2:5" x14ac:dyDescent="0.3">
      <c r="B189" s="10">
        <v>38260</v>
      </c>
      <c r="C189" s="9">
        <v>5.4</v>
      </c>
      <c r="D189" s="9">
        <v>2.54</v>
      </c>
      <c r="E189" s="9">
        <v>7.94</v>
      </c>
    </row>
    <row r="190" spans="2:5" x14ac:dyDescent="0.3">
      <c r="B190" s="10">
        <v>38230</v>
      </c>
      <c r="C190" s="9">
        <v>5.4</v>
      </c>
      <c r="D190" s="9">
        <v>2.65</v>
      </c>
      <c r="E190" s="9">
        <v>8.0500000000000007</v>
      </c>
    </row>
    <row r="191" spans="2:5" x14ac:dyDescent="0.3">
      <c r="B191" s="10">
        <v>38199</v>
      </c>
      <c r="C191" s="9">
        <v>5.5</v>
      </c>
      <c r="D191" s="9">
        <v>2.99</v>
      </c>
      <c r="E191" s="9">
        <v>8.49</v>
      </c>
    </row>
    <row r="192" spans="2:5" x14ac:dyDescent="0.3">
      <c r="B192" s="10">
        <v>38168</v>
      </c>
      <c r="C192" s="9">
        <v>5.6</v>
      </c>
      <c r="D192" s="9">
        <v>3.27</v>
      </c>
      <c r="E192" s="9">
        <v>8.8699999999999992</v>
      </c>
    </row>
    <row r="193" spans="2:5" x14ac:dyDescent="0.3">
      <c r="B193" s="10">
        <v>38138</v>
      </c>
      <c r="C193" s="9">
        <v>5.6</v>
      </c>
      <c r="D193" s="9">
        <v>3.05</v>
      </c>
      <c r="E193" s="9">
        <v>8.65</v>
      </c>
    </row>
    <row r="194" spans="2:5" x14ac:dyDescent="0.3">
      <c r="B194" s="10">
        <v>38107</v>
      </c>
      <c r="C194" s="9">
        <v>5.6</v>
      </c>
      <c r="D194" s="9">
        <v>2.29</v>
      </c>
      <c r="E194" s="9">
        <v>7.89</v>
      </c>
    </row>
    <row r="195" spans="2:5" x14ac:dyDescent="0.3">
      <c r="B195" s="10">
        <v>38077</v>
      </c>
      <c r="C195" s="9">
        <v>5.8</v>
      </c>
      <c r="D195" s="9">
        <v>1.74</v>
      </c>
      <c r="E195" s="9">
        <v>7.54</v>
      </c>
    </row>
    <row r="196" spans="2:5" x14ac:dyDescent="0.3">
      <c r="B196" s="10">
        <v>38046</v>
      </c>
      <c r="C196" s="9">
        <v>5.6</v>
      </c>
      <c r="D196" s="9">
        <v>1.69</v>
      </c>
      <c r="E196" s="9">
        <v>7.29</v>
      </c>
    </row>
    <row r="197" spans="2:5" x14ac:dyDescent="0.3">
      <c r="B197" s="10">
        <v>38017</v>
      </c>
      <c r="C197" s="9">
        <v>5.7</v>
      </c>
      <c r="D197" s="9">
        <v>1.93</v>
      </c>
      <c r="E197" s="9">
        <v>7.63</v>
      </c>
    </row>
    <row r="198" spans="2:5" x14ac:dyDescent="0.3">
      <c r="B198" s="10">
        <v>37986</v>
      </c>
      <c r="C198" s="9">
        <v>5.7</v>
      </c>
      <c r="D198" s="9">
        <v>1.88</v>
      </c>
      <c r="E198" s="9">
        <v>7.58</v>
      </c>
    </row>
    <row r="199" spans="2:5" x14ac:dyDescent="0.3">
      <c r="B199" s="10">
        <v>37955</v>
      </c>
      <c r="C199" s="9">
        <v>5.8</v>
      </c>
      <c r="D199" s="9">
        <v>1.77</v>
      </c>
      <c r="E199" s="9">
        <v>7.57</v>
      </c>
    </row>
    <row r="200" spans="2:5" x14ac:dyDescent="0.3">
      <c r="B200" s="10">
        <v>37925</v>
      </c>
      <c r="C200" s="9">
        <v>6</v>
      </c>
      <c r="D200" s="9">
        <v>2.04</v>
      </c>
      <c r="E200" s="9">
        <v>8.0399999999999991</v>
      </c>
    </row>
    <row r="201" spans="2:5" x14ac:dyDescent="0.3">
      <c r="B201" s="10">
        <v>37894</v>
      </c>
      <c r="C201" s="9">
        <v>6.1</v>
      </c>
      <c r="D201" s="9">
        <v>2.3199999999999998</v>
      </c>
      <c r="E201" s="9">
        <v>8.42</v>
      </c>
    </row>
    <row r="202" spans="2:5" x14ac:dyDescent="0.3">
      <c r="B202" s="10">
        <v>37864</v>
      </c>
      <c r="C202" s="9">
        <v>6.1</v>
      </c>
      <c r="D202" s="9">
        <v>2.16</v>
      </c>
      <c r="E202" s="9">
        <v>8.26</v>
      </c>
    </row>
    <row r="203" spans="2:5" x14ac:dyDescent="0.3">
      <c r="B203" s="10">
        <v>37833</v>
      </c>
      <c r="C203" s="9">
        <v>6.2</v>
      </c>
      <c r="D203" s="9">
        <v>2.11</v>
      </c>
      <c r="E203" s="9">
        <v>8.31</v>
      </c>
    </row>
    <row r="204" spans="2:5" x14ac:dyDescent="0.3">
      <c r="B204" s="10">
        <v>37802</v>
      </c>
      <c r="C204" s="9">
        <v>6.3</v>
      </c>
      <c r="D204" s="9">
        <v>2.11</v>
      </c>
      <c r="E204" s="9">
        <v>8.41</v>
      </c>
    </row>
    <row r="205" spans="2:5" x14ac:dyDescent="0.3">
      <c r="B205" s="10">
        <v>37772</v>
      </c>
      <c r="C205" s="9">
        <v>6.1</v>
      </c>
      <c r="D205" s="9">
        <v>2.06</v>
      </c>
      <c r="E205" s="9">
        <v>8.16</v>
      </c>
    </row>
    <row r="206" spans="2:5" x14ac:dyDescent="0.3">
      <c r="B206" s="10">
        <v>37741</v>
      </c>
      <c r="C206" s="9">
        <v>6</v>
      </c>
      <c r="D206" s="9">
        <v>2.2200000000000002</v>
      </c>
      <c r="E206" s="9">
        <v>8.2200000000000006</v>
      </c>
    </row>
    <row r="207" spans="2:5" x14ac:dyDescent="0.3">
      <c r="B207" s="10">
        <v>37711</v>
      </c>
      <c r="C207" s="9">
        <v>5.9</v>
      </c>
      <c r="D207" s="9">
        <v>3.02</v>
      </c>
      <c r="E207" s="9">
        <v>8.92</v>
      </c>
    </row>
    <row r="208" spans="2:5" x14ac:dyDescent="0.3">
      <c r="B208" s="10">
        <v>37680</v>
      </c>
      <c r="C208" s="9">
        <v>5.9</v>
      </c>
      <c r="D208" s="9">
        <v>2.98</v>
      </c>
      <c r="E208" s="9">
        <v>8.8800000000000008</v>
      </c>
    </row>
    <row r="209" spans="2:5" x14ac:dyDescent="0.3">
      <c r="B209" s="10">
        <v>37652</v>
      </c>
      <c r="C209" s="9">
        <v>5.8</v>
      </c>
      <c r="D209" s="9">
        <v>2.6</v>
      </c>
      <c r="E209" s="9">
        <v>8.4</v>
      </c>
    </row>
    <row r="210" spans="2:5" x14ac:dyDescent="0.3">
      <c r="B210" s="10">
        <v>37621</v>
      </c>
      <c r="C210" s="9">
        <v>6</v>
      </c>
      <c r="D210" s="9">
        <v>2.38</v>
      </c>
      <c r="E210" s="9">
        <v>8.3800000000000008</v>
      </c>
    </row>
    <row r="211" spans="2:5" x14ac:dyDescent="0.3">
      <c r="B211" s="10">
        <v>37590</v>
      </c>
      <c r="C211" s="9">
        <v>5.9</v>
      </c>
      <c r="D211" s="9">
        <v>2.2000000000000002</v>
      </c>
      <c r="E211" s="9">
        <v>8.1</v>
      </c>
    </row>
    <row r="212" spans="2:5" x14ac:dyDescent="0.3">
      <c r="B212" s="10">
        <v>37560</v>
      </c>
      <c r="C212" s="9">
        <v>5.7</v>
      </c>
      <c r="D212" s="9">
        <v>2.0299999999999998</v>
      </c>
      <c r="E212" s="9">
        <v>7.73</v>
      </c>
    </row>
    <row r="213" spans="2:5" x14ac:dyDescent="0.3">
      <c r="B213" s="10">
        <v>37529</v>
      </c>
      <c r="C213" s="9">
        <v>5.7</v>
      </c>
      <c r="D213" s="9">
        <v>1.51</v>
      </c>
      <c r="E213" s="9">
        <v>7.21</v>
      </c>
    </row>
    <row r="214" spans="2:5" x14ac:dyDescent="0.3">
      <c r="B214" s="10">
        <v>37499</v>
      </c>
      <c r="C214" s="9">
        <v>5.7</v>
      </c>
      <c r="D214" s="9">
        <v>1.8</v>
      </c>
      <c r="E214" s="9">
        <v>7.5</v>
      </c>
    </row>
    <row r="215" spans="2:5" x14ac:dyDescent="0.3">
      <c r="B215" s="10">
        <v>37468</v>
      </c>
      <c r="C215" s="9">
        <v>5.8</v>
      </c>
      <c r="D215" s="9">
        <v>1.46</v>
      </c>
      <c r="E215" s="9">
        <v>7.26</v>
      </c>
    </row>
    <row r="216" spans="2:5" x14ac:dyDescent="0.3">
      <c r="B216" s="10">
        <v>37437</v>
      </c>
      <c r="C216" s="9">
        <v>5.8</v>
      </c>
      <c r="D216" s="9">
        <v>1.07</v>
      </c>
      <c r="E216" s="9">
        <v>6.87</v>
      </c>
    </row>
    <row r="217" spans="2:5" x14ac:dyDescent="0.3">
      <c r="B217" s="10">
        <v>37407</v>
      </c>
      <c r="C217" s="9">
        <v>5.8</v>
      </c>
      <c r="D217" s="9">
        <v>1.18</v>
      </c>
      <c r="E217" s="9">
        <v>6.98</v>
      </c>
    </row>
    <row r="218" spans="2:5" x14ac:dyDescent="0.3">
      <c r="B218" s="10">
        <v>37376</v>
      </c>
      <c r="C218" s="9">
        <v>5.9</v>
      </c>
      <c r="D218" s="9">
        <v>1.64</v>
      </c>
      <c r="E218" s="9">
        <v>7.54</v>
      </c>
    </row>
    <row r="219" spans="2:5" x14ac:dyDescent="0.3">
      <c r="B219" s="10">
        <v>37346</v>
      </c>
      <c r="C219" s="9">
        <v>5.7</v>
      </c>
      <c r="D219" s="9">
        <v>1.48</v>
      </c>
      <c r="E219" s="9">
        <v>7.18</v>
      </c>
    </row>
    <row r="220" spans="2:5" x14ac:dyDescent="0.3">
      <c r="B220" s="10">
        <v>37315</v>
      </c>
      <c r="C220" s="9">
        <v>5.7</v>
      </c>
      <c r="D220" s="9">
        <v>1.1399999999999999</v>
      </c>
      <c r="E220" s="9">
        <v>6.84</v>
      </c>
    </row>
    <row r="221" spans="2:5" x14ac:dyDescent="0.3">
      <c r="B221" s="10">
        <v>37287</v>
      </c>
      <c r="C221" s="9">
        <v>5.7</v>
      </c>
      <c r="D221" s="9">
        <v>1.1399999999999999</v>
      </c>
      <c r="E221" s="9">
        <v>6.84</v>
      </c>
    </row>
    <row r="222" spans="2:5" x14ac:dyDescent="0.3">
      <c r="B222" s="10">
        <v>37256</v>
      </c>
      <c r="C222" s="9">
        <v>5.7</v>
      </c>
      <c r="D222" s="9">
        <v>1.55</v>
      </c>
      <c r="E222" s="9">
        <v>7.25</v>
      </c>
    </row>
    <row r="223" spans="2:5" x14ac:dyDescent="0.3">
      <c r="B223" s="10">
        <v>37225</v>
      </c>
      <c r="C223" s="9">
        <v>5.5</v>
      </c>
      <c r="D223" s="9">
        <v>1.9</v>
      </c>
      <c r="E223" s="9">
        <v>7.4</v>
      </c>
    </row>
    <row r="224" spans="2:5" x14ac:dyDescent="0.3">
      <c r="B224" s="10">
        <v>37195</v>
      </c>
      <c r="C224" s="9">
        <v>5.3</v>
      </c>
      <c r="D224" s="9">
        <v>2.13</v>
      </c>
      <c r="E224" s="9">
        <v>7.43</v>
      </c>
    </row>
    <row r="225" spans="2:5" x14ac:dyDescent="0.3">
      <c r="B225" s="10">
        <v>37164</v>
      </c>
      <c r="C225" s="9">
        <v>5</v>
      </c>
      <c r="D225" s="9">
        <v>2.65</v>
      </c>
      <c r="E225" s="9">
        <v>7.65</v>
      </c>
    </row>
    <row r="226" spans="2:5" x14ac:dyDescent="0.3">
      <c r="B226" s="10">
        <v>37134</v>
      </c>
      <c r="C226" s="9">
        <v>4.9000000000000004</v>
      </c>
      <c r="D226" s="9">
        <v>2.72</v>
      </c>
      <c r="E226" s="9">
        <v>7.62</v>
      </c>
    </row>
    <row r="227" spans="2:5" x14ac:dyDescent="0.3">
      <c r="B227" s="10">
        <v>37103</v>
      </c>
      <c r="C227" s="9">
        <v>4.5999999999999996</v>
      </c>
      <c r="D227" s="9">
        <v>2.72</v>
      </c>
      <c r="E227" s="9">
        <v>7.32</v>
      </c>
    </row>
    <row r="228" spans="2:5" x14ac:dyDescent="0.3">
      <c r="B228" s="10">
        <v>37072</v>
      </c>
      <c r="C228" s="9">
        <v>4.5</v>
      </c>
      <c r="D228" s="9">
        <v>3.25</v>
      </c>
      <c r="E228" s="9">
        <v>7.75</v>
      </c>
    </row>
    <row r="229" spans="2:5" x14ac:dyDescent="0.3">
      <c r="B229" s="10">
        <v>37042</v>
      </c>
      <c r="C229" s="9">
        <v>4.3</v>
      </c>
      <c r="D229" s="9">
        <v>3.62</v>
      </c>
      <c r="E229" s="9">
        <v>7.92</v>
      </c>
    </row>
    <row r="230" spans="2:5" x14ac:dyDescent="0.3">
      <c r="B230" s="10">
        <v>37011</v>
      </c>
      <c r="C230" s="9">
        <v>4.4000000000000004</v>
      </c>
      <c r="D230" s="9">
        <v>3.27</v>
      </c>
      <c r="E230" s="9">
        <v>7.67</v>
      </c>
    </row>
    <row r="231" spans="2:5" x14ac:dyDescent="0.3">
      <c r="B231" s="10">
        <v>36981</v>
      </c>
      <c r="C231" s="9">
        <v>4.3</v>
      </c>
      <c r="D231" s="9">
        <v>2.92</v>
      </c>
      <c r="E231" s="9">
        <v>7.22</v>
      </c>
    </row>
    <row r="232" spans="2:5" x14ac:dyDescent="0.3">
      <c r="B232" s="10">
        <v>36950</v>
      </c>
      <c r="C232" s="9">
        <v>4.2</v>
      </c>
      <c r="D232" s="9">
        <v>3.53</v>
      </c>
      <c r="E232" s="9">
        <v>7.73</v>
      </c>
    </row>
    <row r="233" spans="2:5" x14ac:dyDescent="0.3">
      <c r="B233" s="10">
        <v>36922</v>
      </c>
      <c r="C233" s="9">
        <v>4.2</v>
      </c>
      <c r="D233" s="9">
        <v>3.73</v>
      </c>
      <c r="E233" s="9">
        <v>7.93</v>
      </c>
    </row>
    <row r="234" spans="2:5" x14ac:dyDescent="0.3">
      <c r="B234" s="10">
        <v>36891</v>
      </c>
      <c r="C234" s="9">
        <v>3.9</v>
      </c>
      <c r="D234" s="9">
        <v>3.39</v>
      </c>
      <c r="E234" s="9">
        <v>7.29</v>
      </c>
    </row>
    <row r="235" spans="2:5" x14ac:dyDescent="0.3">
      <c r="B235" s="10">
        <v>36860</v>
      </c>
      <c r="C235" s="9">
        <v>3.9</v>
      </c>
      <c r="D235" s="9">
        <v>3.45</v>
      </c>
      <c r="E235" s="9">
        <v>7.35</v>
      </c>
    </row>
    <row r="236" spans="2:5" x14ac:dyDescent="0.3">
      <c r="B236" s="10">
        <v>36830</v>
      </c>
      <c r="C236" s="9">
        <v>3.9</v>
      </c>
      <c r="D236" s="9">
        <v>3.45</v>
      </c>
      <c r="E236" s="9">
        <v>7.35</v>
      </c>
    </row>
    <row r="237" spans="2:5" x14ac:dyDescent="0.3">
      <c r="B237" s="10">
        <v>36799</v>
      </c>
      <c r="C237" s="9">
        <v>3.9</v>
      </c>
      <c r="D237" s="9">
        <v>3.45</v>
      </c>
      <c r="E237" s="9">
        <v>7.35</v>
      </c>
    </row>
    <row r="238" spans="2:5" x14ac:dyDescent="0.3">
      <c r="B238" s="10">
        <v>36769</v>
      </c>
      <c r="C238" s="9">
        <v>4.0999999999999996</v>
      </c>
      <c r="D238" s="9">
        <v>3.41</v>
      </c>
      <c r="E238" s="9">
        <v>7.51</v>
      </c>
    </row>
    <row r="239" spans="2:5" x14ac:dyDescent="0.3">
      <c r="B239" s="10">
        <v>36738</v>
      </c>
      <c r="C239" s="9">
        <v>4</v>
      </c>
      <c r="D239" s="9">
        <v>3.66</v>
      </c>
      <c r="E239" s="9">
        <v>7.66</v>
      </c>
    </row>
    <row r="240" spans="2:5" x14ac:dyDescent="0.3">
      <c r="B240" s="10">
        <v>36707</v>
      </c>
      <c r="C240" s="9">
        <v>4</v>
      </c>
      <c r="D240" s="9">
        <v>3.73</v>
      </c>
      <c r="E240" s="9">
        <v>7.73</v>
      </c>
    </row>
    <row r="241" spans="2:5" x14ac:dyDescent="0.3">
      <c r="B241" s="10">
        <v>36677</v>
      </c>
      <c r="C241" s="9">
        <v>4</v>
      </c>
      <c r="D241" s="9">
        <v>3.19</v>
      </c>
      <c r="E241" s="9">
        <v>7.19</v>
      </c>
    </row>
    <row r="242" spans="2:5" x14ac:dyDescent="0.3">
      <c r="B242" s="10">
        <v>36646</v>
      </c>
      <c r="C242" s="9">
        <v>3.8</v>
      </c>
      <c r="D242" s="9">
        <v>3.07</v>
      </c>
      <c r="E242" s="9">
        <v>6.87</v>
      </c>
    </row>
    <row r="243" spans="2:5" x14ac:dyDescent="0.3">
      <c r="B243" s="10">
        <v>36616</v>
      </c>
      <c r="C243" s="9">
        <v>4</v>
      </c>
      <c r="D243" s="9">
        <v>3.76</v>
      </c>
      <c r="E243" s="9">
        <v>7.76</v>
      </c>
    </row>
    <row r="244" spans="2:5" x14ac:dyDescent="0.3">
      <c r="B244" s="10">
        <v>36585</v>
      </c>
      <c r="C244" s="9">
        <v>4.0999999999999996</v>
      </c>
      <c r="D244" s="9">
        <v>3.22</v>
      </c>
      <c r="E244" s="9">
        <v>7.32</v>
      </c>
    </row>
    <row r="245" spans="2:5" x14ac:dyDescent="0.3">
      <c r="B245" s="10">
        <v>36556</v>
      </c>
      <c r="C245" s="9">
        <v>4</v>
      </c>
      <c r="D245" s="9">
        <v>2.74</v>
      </c>
      <c r="E245" s="9">
        <v>6.74</v>
      </c>
    </row>
    <row r="246" spans="2:5" x14ac:dyDescent="0.3">
      <c r="B246" s="10">
        <v>36525</v>
      </c>
      <c r="C246" s="9">
        <v>4</v>
      </c>
      <c r="D246" s="9">
        <v>2.68</v>
      </c>
      <c r="E246" s="9">
        <v>6.68</v>
      </c>
    </row>
    <row r="247" spans="2:5" x14ac:dyDescent="0.3">
      <c r="B247" s="10">
        <v>36494</v>
      </c>
      <c r="C247" s="9">
        <v>4.0999999999999996</v>
      </c>
      <c r="D247" s="9">
        <v>2.62</v>
      </c>
      <c r="E247" s="9">
        <v>6.72</v>
      </c>
    </row>
    <row r="248" spans="2:5" x14ac:dyDescent="0.3">
      <c r="B248" s="10">
        <v>36464</v>
      </c>
      <c r="C248" s="9">
        <v>4.0999999999999996</v>
      </c>
      <c r="D248" s="9">
        <v>2.56</v>
      </c>
      <c r="E248" s="9">
        <v>6.66</v>
      </c>
    </row>
    <row r="249" spans="2:5" x14ac:dyDescent="0.3">
      <c r="B249" s="10">
        <v>36433</v>
      </c>
      <c r="C249" s="9">
        <v>4.2</v>
      </c>
      <c r="D249" s="9">
        <v>2.63</v>
      </c>
      <c r="E249" s="9">
        <v>6.83</v>
      </c>
    </row>
    <row r="250" spans="2:5" x14ac:dyDescent="0.3">
      <c r="B250" s="10">
        <v>36403</v>
      </c>
      <c r="C250" s="9">
        <v>4.2</v>
      </c>
      <c r="D250" s="9">
        <v>2.2599999999999998</v>
      </c>
      <c r="E250" s="9">
        <v>6.46</v>
      </c>
    </row>
    <row r="251" spans="2:5" x14ac:dyDescent="0.3">
      <c r="B251" s="10">
        <v>36372</v>
      </c>
      <c r="C251" s="9">
        <v>4.3</v>
      </c>
      <c r="D251" s="9">
        <v>2.14</v>
      </c>
      <c r="E251" s="9">
        <v>6.44</v>
      </c>
    </row>
    <row r="252" spans="2:5" x14ac:dyDescent="0.3">
      <c r="B252" s="10">
        <v>36341</v>
      </c>
      <c r="C252" s="9">
        <v>4.3</v>
      </c>
      <c r="D252" s="9">
        <v>1.96</v>
      </c>
      <c r="E252" s="9">
        <v>6.26</v>
      </c>
    </row>
    <row r="253" spans="2:5" x14ac:dyDescent="0.3">
      <c r="B253" s="10">
        <v>36311</v>
      </c>
      <c r="C253" s="9">
        <v>4.2</v>
      </c>
      <c r="D253" s="9">
        <v>2.09</v>
      </c>
      <c r="E253" s="9">
        <v>6.29</v>
      </c>
    </row>
    <row r="254" spans="2:5" x14ac:dyDescent="0.3">
      <c r="B254" s="10">
        <v>36280</v>
      </c>
      <c r="C254" s="9">
        <v>4.3</v>
      </c>
      <c r="D254" s="9">
        <v>2.2799999999999998</v>
      </c>
      <c r="E254" s="9">
        <v>6.58</v>
      </c>
    </row>
    <row r="255" spans="2:5" x14ac:dyDescent="0.3">
      <c r="B255" s="10">
        <v>36250</v>
      </c>
      <c r="C255" s="9">
        <v>4.2</v>
      </c>
      <c r="D255" s="9">
        <v>1.73</v>
      </c>
      <c r="E255" s="9">
        <v>5.93</v>
      </c>
    </row>
    <row r="256" spans="2:5" x14ac:dyDescent="0.3">
      <c r="B256" s="10">
        <v>36219</v>
      </c>
      <c r="C256" s="9">
        <v>4.4000000000000004</v>
      </c>
      <c r="D256" s="9">
        <v>1.61</v>
      </c>
      <c r="E256" s="9">
        <v>6.01</v>
      </c>
    </row>
    <row r="257" spans="2:5" x14ac:dyDescent="0.3">
      <c r="B257" s="10">
        <v>36191</v>
      </c>
      <c r="C257" s="9">
        <v>4.3</v>
      </c>
      <c r="D257" s="9">
        <v>1.67</v>
      </c>
      <c r="E257" s="9">
        <v>5.97</v>
      </c>
    </row>
    <row r="258" spans="2:5" x14ac:dyDescent="0.3">
      <c r="B258" s="10">
        <v>36160</v>
      </c>
      <c r="C258" s="9">
        <v>4.4000000000000004</v>
      </c>
      <c r="D258" s="9">
        <v>1.61</v>
      </c>
      <c r="E258" s="9">
        <v>6.01</v>
      </c>
    </row>
    <row r="259" spans="2:5" x14ac:dyDescent="0.3">
      <c r="B259" s="10">
        <v>36129</v>
      </c>
      <c r="C259" s="9">
        <v>4.4000000000000004</v>
      </c>
      <c r="D259" s="9">
        <v>1.55</v>
      </c>
      <c r="E259" s="9">
        <v>5.95</v>
      </c>
    </row>
    <row r="260" spans="2:5" x14ac:dyDescent="0.3">
      <c r="B260" s="10">
        <v>36099</v>
      </c>
      <c r="C260" s="9">
        <v>4.5</v>
      </c>
      <c r="D260" s="9">
        <v>1.49</v>
      </c>
      <c r="E260" s="9">
        <v>5.99</v>
      </c>
    </row>
    <row r="261" spans="2:5" x14ac:dyDescent="0.3">
      <c r="B261" s="10">
        <v>36068</v>
      </c>
      <c r="C261" s="9">
        <v>4.5999999999999996</v>
      </c>
      <c r="D261" s="9">
        <v>1.49</v>
      </c>
      <c r="E261" s="9">
        <v>6.09</v>
      </c>
    </row>
    <row r="262" spans="2:5" x14ac:dyDescent="0.3">
      <c r="B262" s="10">
        <v>36038</v>
      </c>
      <c r="C262" s="9">
        <v>4.5</v>
      </c>
      <c r="D262" s="9">
        <v>1.62</v>
      </c>
      <c r="E262" s="9">
        <v>6.12</v>
      </c>
    </row>
    <row r="263" spans="2:5" x14ac:dyDescent="0.3">
      <c r="B263" s="10">
        <v>36007</v>
      </c>
      <c r="C263" s="9">
        <v>4.5</v>
      </c>
      <c r="D263" s="9">
        <v>1.68</v>
      </c>
      <c r="E263" s="9">
        <v>6.18</v>
      </c>
    </row>
    <row r="264" spans="2:5" x14ac:dyDescent="0.3">
      <c r="B264" s="10">
        <v>35976</v>
      </c>
      <c r="C264" s="9">
        <v>4.5</v>
      </c>
      <c r="D264" s="9">
        <v>1.68</v>
      </c>
      <c r="E264" s="9">
        <v>6.18</v>
      </c>
    </row>
    <row r="265" spans="2:5" x14ac:dyDescent="0.3">
      <c r="B265" s="10">
        <v>35946</v>
      </c>
      <c r="C265" s="9">
        <v>4.4000000000000004</v>
      </c>
      <c r="D265" s="9">
        <v>1.69</v>
      </c>
      <c r="E265" s="9">
        <v>6.09</v>
      </c>
    </row>
    <row r="266" spans="2:5" x14ac:dyDescent="0.3">
      <c r="B266" s="10">
        <v>35915</v>
      </c>
      <c r="C266" s="9">
        <v>4.3</v>
      </c>
      <c r="D266" s="9">
        <v>1.44</v>
      </c>
      <c r="E266" s="9">
        <v>5.74</v>
      </c>
    </row>
    <row r="267" spans="2:5" x14ac:dyDescent="0.3">
      <c r="B267" s="10">
        <v>35885</v>
      </c>
      <c r="C267" s="9">
        <v>4.7</v>
      </c>
      <c r="D267" s="9">
        <v>1.37</v>
      </c>
      <c r="E267" s="9">
        <v>6.07</v>
      </c>
    </row>
    <row r="268" spans="2:5" x14ac:dyDescent="0.3">
      <c r="B268" s="10">
        <v>35854</v>
      </c>
      <c r="C268" s="9">
        <v>4.5999999999999996</v>
      </c>
      <c r="D268" s="9">
        <v>1.44</v>
      </c>
      <c r="E268" s="9">
        <v>6.04</v>
      </c>
    </row>
    <row r="269" spans="2:5" x14ac:dyDescent="0.3">
      <c r="B269" s="10">
        <v>35826</v>
      </c>
      <c r="C269" s="9">
        <v>4.5999999999999996</v>
      </c>
      <c r="D269" s="9">
        <v>1.57</v>
      </c>
      <c r="E269" s="9">
        <v>6.17</v>
      </c>
    </row>
    <row r="270" spans="2:5" x14ac:dyDescent="0.3">
      <c r="B270" s="10">
        <v>35795</v>
      </c>
      <c r="C270" s="9">
        <v>4.7</v>
      </c>
      <c r="D270" s="9">
        <v>1.7</v>
      </c>
      <c r="E270" s="9">
        <v>6.4</v>
      </c>
    </row>
    <row r="271" spans="2:5" x14ac:dyDescent="0.3">
      <c r="B271" s="10">
        <v>35764</v>
      </c>
      <c r="C271" s="9">
        <v>4.5999999999999996</v>
      </c>
      <c r="D271" s="9">
        <v>1.83</v>
      </c>
      <c r="E271" s="9">
        <v>6.43</v>
      </c>
    </row>
    <row r="272" spans="2:5" x14ac:dyDescent="0.3">
      <c r="B272" s="10">
        <v>35734</v>
      </c>
      <c r="C272" s="9">
        <v>4.7</v>
      </c>
      <c r="D272" s="9">
        <v>2.08</v>
      </c>
      <c r="E272" s="9">
        <v>6.78</v>
      </c>
    </row>
    <row r="273" spans="2:5" x14ac:dyDescent="0.3">
      <c r="B273" s="10">
        <v>35703</v>
      </c>
      <c r="C273" s="9">
        <v>4.9000000000000004</v>
      </c>
      <c r="D273" s="9">
        <v>2.15</v>
      </c>
      <c r="E273" s="9">
        <v>7.05</v>
      </c>
    </row>
    <row r="274" spans="2:5" x14ac:dyDescent="0.3">
      <c r="B274" s="10">
        <v>35673</v>
      </c>
      <c r="C274" s="9">
        <v>4.8</v>
      </c>
      <c r="D274" s="9">
        <v>2.23</v>
      </c>
      <c r="E274" s="9">
        <v>7.03</v>
      </c>
    </row>
    <row r="275" spans="2:5" x14ac:dyDescent="0.3">
      <c r="B275" s="10">
        <v>35642</v>
      </c>
      <c r="C275" s="9">
        <v>4.9000000000000004</v>
      </c>
      <c r="D275" s="9">
        <v>2.23</v>
      </c>
      <c r="E275" s="9">
        <v>7.13</v>
      </c>
    </row>
    <row r="276" spans="2:5" x14ac:dyDescent="0.3">
      <c r="B276" s="10">
        <v>35611</v>
      </c>
      <c r="C276" s="9">
        <v>5</v>
      </c>
      <c r="D276" s="9">
        <v>2.2999999999999998</v>
      </c>
      <c r="E276" s="9">
        <v>7.3</v>
      </c>
    </row>
    <row r="277" spans="2:5" x14ac:dyDescent="0.3">
      <c r="B277" s="10">
        <v>35581</v>
      </c>
      <c r="C277" s="9">
        <v>4.9000000000000004</v>
      </c>
      <c r="D277" s="9">
        <v>2.23</v>
      </c>
      <c r="E277" s="9">
        <v>7.13</v>
      </c>
    </row>
    <row r="278" spans="2:5" x14ac:dyDescent="0.3">
      <c r="B278" s="10">
        <v>35550</v>
      </c>
      <c r="C278" s="9">
        <v>5.0999999999999996</v>
      </c>
      <c r="D278" s="9">
        <v>2.5</v>
      </c>
      <c r="E278" s="9">
        <v>7.6</v>
      </c>
    </row>
    <row r="279" spans="2:5" x14ac:dyDescent="0.3">
      <c r="B279" s="10">
        <v>35520</v>
      </c>
      <c r="C279" s="9">
        <v>5.2</v>
      </c>
      <c r="D279" s="9">
        <v>2.76</v>
      </c>
      <c r="E279" s="9">
        <v>7.96</v>
      </c>
    </row>
    <row r="280" spans="2:5" x14ac:dyDescent="0.3">
      <c r="B280" s="10">
        <v>35489</v>
      </c>
      <c r="C280" s="9">
        <v>5.2</v>
      </c>
      <c r="D280" s="9">
        <v>3.03</v>
      </c>
      <c r="E280" s="9">
        <v>8.23</v>
      </c>
    </row>
    <row r="281" spans="2:5" x14ac:dyDescent="0.3">
      <c r="B281" s="10">
        <v>35461</v>
      </c>
      <c r="C281" s="9">
        <v>5.3</v>
      </c>
      <c r="D281" s="9">
        <v>3.04</v>
      </c>
      <c r="E281" s="9">
        <v>8.34</v>
      </c>
    </row>
    <row r="282" spans="2:5" x14ac:dyDescent="0.3">
      <c r="B282" s="10">
        <v>35430</v>
      </c>
      <c r="C282" s="9">
        <v>5.4</v>
      </c>
      <c r="D282" s="9">
        <v>3.32</v>
      </c>
      <c r="E282" s="9">
        <v>8.7200000000000006</v>
      </c>
    </row>
    <row r="283" spans="2:5" x14ac:dyDescent="0.3">
      <c r="B283" s="10">
        <v>35399</v>
      </c>
      <c r="C283" s="9">
        <v>5.4</v>
      </c>
      <c r="D283" s="9">
        <v>3.26</v>
      </c>
      <c r="E283" s="9">
        <v>8.66</v>
      </c>
    </row>
    <row r="284" spans="2:5" x14ac:dyDescent="0.3">
      <c r="B284" s="10">
        <v>35369</v>
      </c>
      <c r="C284" s="9">
        <v>5.2</v>
      </c>
      <c r="D284" s="9">
        <v>2.99</v>
      </c>
      <c r="E284" s="9">
        <v>8.19</v>
      </c>
    </row>
    <row r="285" spans="2:5" x14ac:dyDescent="0.3">
      <c r="B285" s="10">
        <v>35338</v>
      </c>
      <c r="C285" s="9">
        <v>5.2</v>
      </c>
      <c r="D285" s="9">
        <v>3</v>
      </c>
      <c r="E285" s="9">
        <v>8.1999999999999993</v>
      </c>
    </row>
    <row r="286" spans="2:5" x14ac:dyDescent="0.3">
      <c r="B286" s="10">
        <v>35308</v>
      </c>
      <c r="C286" s="9">
        <v>5.0999999999999996</v>
      </c>
      <c r="D286" s="9">
        <v>2.88</v>
      </c>
      <c r="E286" s="9">
        <v>7.98</v>
      </c>
    </row>
    <row r="287" spans="2:5" x14ac:dyDescent="0.3">
      <c r="B287" s="10">
        <v>35277</v>
      </c>
      <c r="C287" s="9">
        <v>5.5</v>
      </c>
      <c r="D287" s="9">
        <v>2.95</v>
      </c>
      <c r="E287" s="9">
        <v>8.4499999999999993</v>
      </c>
    </row>
    <row r="288" spans="2:5" x14ac:dyDescent="0.3">
      <c r="B288" s="10">
        <v>35246</v>
      </c>
      <c r="C288" s="9">
        <v>5.3</v>
      </c>
      <c r="D288" s="9">
        <v>2.75</v>
      </c>
      <c r="E288" s="9">
        <v>8.0500000000000007</v>
      </c>
    </row>
    <row r="289" spans="2:5" x14ac:dyDescent="0.3">
      <c r="B289" s="10">
        <v>35216</v>
      </c>
      <c r="C289" s="9">
        <v>5.6</v>
      </c>
      <c r="D289" s="9">
        <v>2.89</v>
      </c>
      <c r="E289" s="9">
        <v>8.49</v>
      </c>
    </row>
    <row r="290" spans="2:5" x14ac:dyDescent="0.3">
      <c r="B290" s="10">
        <v>35185</v>
      </c>
      <c r="C290" s="9">
        <v>5.6</v>
      </c>
      <c r="D290" s="9">
        <v>2.9</v>
      </c>
      <c r="E290" s="9">
        <v>8.5</v>
      </c>
    </row>
    <row r="291" spans="2:5" x14ac:dyDescent="0.3">
      <c r="B291" s="10">
        <v>35155</v>
      </c>
      <c r="C291" s="9">
        <v>5.5</v>
      </c>
      <c r="D291" s="9">
        <v>2.84</v>
      </c>
      <c r="E291" s="9">
        <v>8.34</v>
      </c>
    </row>
    <row r="292" spans="2:5" x14ac:dyDescent="0.3">
      <c r="B292" s="10">
        <v>35124</v>
      </c>
      <c r="C292" s="9">
        <v>5.5</v>
      </c>
      <c r="D292" s="9">
        <v>2.65</v>
      </c>
      <c r="E292" s="9">
        <v>8.15</v>
      </c>
    </row>
    <row r="293" spans="2:5" x14ac:dyDescent="0.3">
      <c r="B293" s="10">
        <v>35095</v>
      </c>
      <c r="C293" s="9">
        <v>5.6</v>
      </c>
      <c r="D293" s="9">
        <v>2.73</v>
      </c>
      <c r="E293" s="9">
        <v>8.33</v>
      </c>
    </row>
    <row r="294" spans="2:5" x14ac:dyDescent="0.3">
      <c r="B294" s="10">
        <v>35064</v>
      </c>
      <c r="C294" s="9">
        <v>5.6</v>
      </c>
      <c r="D294" s="9">
        <v>2.54</v>
      </c>
      <c r="E294" s="9">
        <v>8.14</v>
      </c>
    </row>
    <row r="295" spans="2:5" x14ac:dyDescent="0.3">
      <c r="B295" s="10">
        <v>35033</v>
      </c>
      <c r="C295" s="9">
        <v>5.6</v>
      </c>
      <c r="D295" s="9">
        <v>2.61</v>
      </c>
      <c r="E295" s="9">
        <v>8.2100000000000009</v>
      </c>
    </row>
    <row r="296" spans="2:5" x14ac:dyDescent="0.3">
      <c r="B296" s="10">
        <v>35003</v>
      </c>
      <c r="C296" s="9">
        <v>5.5</v>
      </c>
      <c r="D296" s="9">
        <v>2.81</v>
      </c>
      <c r="E296" s="9">
        <v>8.31</v>
      </c>
    </row>
    <row r="297" spans="2:5" x14ac:dyDescent="0.3">
      <c r="B297" s="10">
        <v>34972</v>
      </c>
      <c r="C297" s="9">
        <v>5.6</v>
      </c>
      <c r="D297" s="9">
        <v>2.54</v>
      </c>
      <c r="E297" s="9">
        <v>8.14</v>
      </c>
    </row>
    <row r="298" spans="2:5" x14ac:dyDescent="0.3">
      <c r="B298" s="10">
        <v>34942</v>
      </c>
      <c r="C298" s="9">
        <v>5.7</v>
      </c>
      <c r="D298" s="9">
        <v>2.62</v>
      </c>
      <c r="E298" s="9">
        <v>8.32</v>
      </c>
    </row>
    <row r="299" spans="2:5" x14ac:dyDescent="0.3">
      <c r="B299" s="10">
        <v>34911</v>
      </c>
      <c r="C299" s="9">
        <v>5.7</v>
      </c>
      <c r="D299" s="9">
        <v>2.76</v>
      </c>
      <c r="E299" s="9">
        <v>8.4600000000000009</v>
      </c>
    </row>
    <row r="300" spans="2:5" x14ac:dyDescent="0.3">
      <c r="B300" s="10">
        <v>34880</v>
      </c>
      <c r="C300" s="9">
        <v>5.6</v>
      </c>
      <c r="D300" s="9">
        <v>3.04</v>
      </c>
      <c r="E300" s="9">
        <v>8.64</v>
      </c>
    </row>
    <row r="301" spans="2:5" x14ac:dyDescent="0.3">
      <c r="B301" s="10">
        <v>34850</v>
      </c>
      <c r="C301" s="9">
        <v>5.6</v>
      </c>
      <c r="D301" s="9">
        <v>3.19</v>
      </c>
      <c r="E301" s="9">
        <v>8.7899999999999991</v>
      </c>
    </row>
    <row r="302" spans="2:5" x14ac:dyDescent="0.3">
      <c r="B302" s="10">
        <v>34819</v>
      </c>
      <c r="C302" s="9">
        <v>5.8</v>
      </c>
      <c r="D302" s="9">
        <v>3.05</v>
      </c>
      <c r="E302" s="9">
        <v>8.85</v>
      </c>
    </row>
    <row r="303" spans="2:5" x14ac:dyDescent="0.3">
      <c r="B303" s="10">
        <v>34789</v>
      </c>
      <c r="C303" s="9">
        <v>5.4</v>
      </c>
      <c r="D303" s="9">
        <v>2.85</v>
      </c>
      <c r="E303" s="9">
        <v>8.25</v>
      </c>
    </row>
    <row r="304" spans="2:5" x14ac:dyDescent="0.3">
      <c r="B304" s="10">
        <v>34758</v>
      </c>
      <c r="C304" s="9">
        <v>5.4</v>
      </c>
      <c r="D304" s="9">
        <v>2.86</v>
      </c>
      <c r="E304" s="9">
        <v>8.26</v>
      </c>
    </row>
    <row r="305" spans="2:5" x14ac:dyDescent="0.3">
      <c r="B305" s="10">
        <v>34730</v>
      </c>
      <c r="C305" s="9">
        <v>5.6</v>
      </c>
      <c r="D305" s="9">
        <v>2.8</v>
      </c>
      <c r="E305" s="9">
        <v>8.4</v>
      </c>
    </row>
    <row r="306" spans="2:5" x14ac:dyDescent="0.3">
      <c r="B306" s="10">
        <v>34699</v>
      </c>
      <c r="C306" s="9">
        <v>5.5</v>
      </c>
      <c r="D306" s="9">
        <v>2.67</v>
      </c>
      <c r="E306" s="9">
        <v>8.17</v>
      </c>
    </row>
    <row r="307" spans="2:5" x14ac:dyDescent="0.3">
      <c r="B307" s="10">
        <v>34668</v>
      </c>
      <c r="C307" s="9">
        <v>5.6</v>
      </c>
      <c r="D307" s="9">
        <v>2.67</v>
      </c>
      <c r="E307" s="9">
        <v>8.27</v>
      </c>
    </row>
    <row r="308" spans="2:5" x14ac:dyDescent="0.3">
      <c r="B308" s="10">
        <v>34638</v>
      </c>
      <c r="C308" s="9">
        <v>5.8</v>
      </c>
      <c r="D308" s="9">
        <v>2.61</v>
      </c>
      <c r="E308" s="9">
        <v>8.41</v>
      </c>
    </row>
    <row r="309" spans="2:5" x14ac:dyDescent="0.3">
      <c r="B309" s="10">
        <v>34607</v>
      </c>
      <c r="C309" s="9">
        <v>5.9</v>
      </c>
      <c r="D309" s="9">
        <v>2.96</v>
      </c>
      <c r="E309" s="9">
        <v>8.86</v>
      </c>
    </row>
    <row r="310" spans="2:5" x14ac:dyDescent="0.3">
      <c r="B310" s="10">
        <v>34577</v>
      </c>
      <c r="C310" s="9">
        <v>6</v>
      </c>
      <c r="D310" s="9">
        <v>2.9</v>
      </c>
      <c r="E310" s="9">
        <v>8.9</v>
      </c>
    </row>
    <row r="311" spans="2:5" x14ac:dyDescent="0.3">
      <c r="B311" s="10">
        <v>34546</v>
      </c>
      <c r="C311" s="9">
        <v>6.1</v>
      </c>
      <c r="D311" s="9">
        <v>2.77</v>
      </c>
      <c r="E311" s="9">
        <v>8.8699999999999992</v>
      </c>
    </row>
    <row r="312" spans="2:5" x14ac:dyDescent="0.3">
      <c r="B312" s="10">
        <v>34515</v>
      </c>
      <c r="C312" s="9">
        <v>6.1</v>
      </c>
      <c r="D312" s="9">
        <v>2.4900000000000002</v>
      </c>
      <c r="E312" s="9">
        <v>8.59</v>
      </c>
    </row>
    <row r="313" spans="2:5" x14ac:dyDescent="0.3">
      <c r="B313" s="10">
        <v>34485</v>
      </c>
      <c r="C313" s="9">
        <v>6.1</v>
      </c>
      <c r="D313" s="9">
        <v>2.29</v>
      </c>
      <c r="E313" s="9">
        <v>8.39</v>
      </c>
    </row>
    <row r="314" spans="2:5" x14ac:dyDescent="0.3">
      <c r="B314" s="10">
        <v>34454</v>
      </c>
      <c r="C314" s="9">
        <v>6.4</v>
      </c>
      <c r="D314" s="9">
        <v>2.36</v>
      </c>
      <c r="E314" s="9">
        <v>8.76</v>
      </c>
    </row>
    <row r="315" spans="2:5" x14ac:dyDescent="0.3">
      <c r="B315" s="10">
        <v>34424</v>
      </c>
      <c r="C315" s="9">
        <v>6.5</v>
      </c>
      <c r="D315" s="9">
        <v>2.5099999999999998</v>
      </c>
      <c r="E315" s="9">
        <v>9.01</v>
      </c>
    </row>
    <row r="316" spans="2:5" x14ac:dyDescent="0.3">
      <c r="B316" s="10">
        <v>34393</v>
      </c>
      <c r="C316" s="9">
        <v>6.6</v>
      </c>
      <c r="D316" s="9">
        <v>2.52</v>
      </c>
      <c r="E316" s="9">
        <v>9.1199999999999992</v>
      </c>
    </row>
    <row r="317" spans="2:5" x14ac:dyDescent="0.3">
      <c r="B317" s="10">
        <v>34365</v>
      </c>
      <c r="C317" s="9">
        <v>6.6</v>
      </c>
      <c r="D317" s="9">
        <v>2.52</v>
      </c>
      <c r="E317" s="9">
        <v>9.1199999999999992</v>
      </c>
    </row>
    <row r="318" spans="2:5" x14ac:dyDescent="0.3">
      <c r="B318" s="10">
        <v>34334</v>
      </c>
      <c r="C318" s="9">
        <v>6.5</v>
      </c>
      <c r="D318" s="9">
        <v>2.75</v>
      </c>
      <c r="E318" s="9">
        <v>9.25</v>
      </c>
    </row>
    <row r="319" spans="2:5" x14ac:dyDescent="0.3">
      <c r="B319" s="10">
        <v>34303</v>
      </c>
      <c r="C319" s="9">
        <v>6.6</v>
      </c>
      <c r="D319" s="9">
        <v>2.68</v>
      </c>
      <c r="E319" s="9">
        <v>9.2799999999999994</v>
      </c>
    </row>
    <row r="320" spans="2:5" x14ac:dyDescent="0.3">
      <c r="B320" s="10">
        <v>34273</v>
      </c>
      <c r="C320" s="9">
        <v>6.8</v>
      </c>
      <c r="D320" s="9">
        <v>2.75</v>
      </c>
      <c r="E320" s="9">
        <v>9.5500000000000007</v>
      </c>
    </row>
    <row r="321" spans="2:5" x14ac:dyDescent="0.3">
      <c r="B321" s="10">
        <v>34242</v>
      </c>
      <c r="C321" s="9">
        <v>6.7</v>
      </c>
      <c r="D321" s="9">
        <v>2.69</v>
      </c>
      <c r="E321" s="9">
        <v>9.39</v>
      </c>
    </row>
    <row r="322" spans="2:5" x14ac:dyDescent="0.3">
      <c r="B322" s="10">
        <v>34212</v>
      </c>
      <c r="C322" s="9">
        <v>6.8</v>
      </c>
      <c r="D322" s="9">
        <v>2.77</v>
      </c>
      <c r="E322" s="9">
        <v>9.57</v>
      </c>
    </row>
    <row r="323" spans="2:5" x14ac:dyDescent="0.3">
      <c r="B323" s="10">
        <v>34181</v>
      </c>
      <c r="C323" s="9">
        <v>6.9</v>
      </c>
      <c r="D323" s="9">
        <v>2.78</v>
      </c>
      <c r="E323" s="9">
        <v>9.68</v>
      </c>
    </row>
    <row r="324" spans="2:5" x14ac:dyDescent="0.3">
      <c r="B324" s="10">
        <v>34150</v>
      </c>
      <c r="C324" s="9">
        <v>7</v>
      </c>
      <c r="D324" s="9">
        <v>3</v>
      </c>
      <c r="E324" s="9">
        <v>10</v>
      </c>
    </row>
    <row r="325" spans="2:5" x14ac:dyDescent="0.3">
      <c r="B325" s="10">
        <v>34120</v>
      </c>
      <c r="C325" s="9">
        <v>7.1</v>
      </c>
      <c r="D325" s="9">
        <v>3.22</v>
      </c>
      <c r="E325" s="9">
        <v>10.32</v>
      </c>
    </row>
    <row r="326" spans="2:5" x14ac:dyDescent="0.3">
      <c r="B326" s="10">
        <v>34089</v>
      </c>
      <c r="C326" s="9">
        <v>7.1</v>
      </c>
      <c r="D326" s="9">
        <v>3.23</v>
      </c>
      <c r="E326" s="9">
        <v>10.33</v>
      </c>
    </row>
    <row r="327" spans="2:5" x14ac:dyDescent="0.3">
      <c r="B327" s="10">
        <v>34059</v>
      </c>
      <c r="C327" s="9">
        <v>7</v>
      </c>
      <c r="D327" s="9">
        <v>3.09</v>
      </c>
      <c r="E327" s="9">
        <v>10.09</v>
      </c>
    </row>
    <row r="328" spans="2:5" x14ac:dyDescent="0.3">
      <c r="B328" s="10">
        <v>34028</v>
      </c>
      <c r="C328" s="9">
        <v>7.1</v>
      </c>
      <c r="D328" s="9">
        <v>3.25</v>
      </c>
      <c r="E328" s="9">
        <v>10.35</v>
      </c>
    </row>
    <row r="329" spans="2:5" x14ac:dyDescent="0.3">
      <c r="B329" s="10">
        <v>34000</v>
      </c>
      <c r="C329" s="9">
        <v>7.3</v>
      </c>
      <c r="D329" s="9">
        <v>3.26</v>
      </c>
      <c r="E329" s="9">
        <v>10.56</v>
      </c>
    </row>
    <row r="330" spans="2:5" x14ac:dyDescent="0.3">
      <c r="B330" s="10">
        <v>33969</v>
      </c>
      <c r="C330" s="9">
        <v>7.4</v>
      </c>
      <c r="D330" s="9">
        <v>2.9</v>
      </c>
      <c r="E330" s="9">
        <v>10.3</v>
      </c>
    </row>
    <row r="331" spans="2:5" x14ac:dyDescent="0.3">
      <c r="B331" s="10">
        <v>33938</v>
      </c>
      <c r="C331" s="9">
        <v>7.4</v>
      </c>
      <c r="D331" s="9">
        <v>3.05</v>
      </c>
      <c r="E331" s="9">
        <v>10.45</v>
      </c>
    </row>
    <row r="332" spans="2:5" x14ac:dyDescent="0.3">
      <c r="B332" s="10">
        <v>33908</v>
      </c>
      <c r="C332" s="9">
        <v>7.3</v>
      </c>
      <c r="D332" s="9">
        <v>3.2</v>
      </c>
      <c r="E332" s="9">
        <v>10.5</v>
      </c>
    </row>
    <row r="333" spans="2:5" x14ac:dyDescent="0.3">
      <c r="B333" s="10">
        <v>33877</v>
      </c>
      <c r="C333" s="9">
        <v>7.6</v>
      </c>
      <c r="D333" s="9">
        <v>2.99</v>
      </c>
      <c r="E333" s="9">
        <v>10.59</v>
      </c>
    </row>
    <row r="334" spans="2:5" x14ac:dyDescent="0.3">
      <c r="B334" s="10">
        <v>33847</v>
      </c>
      <c r="C334" s="9">
        <v>7.6</v>
      </c>
      <c r="D334" s="9">
        <v>3.15</v>
      </c>
      <c r="E334" s="9">
        <v>10.75</v>
      </c>
    </row>
    <row r="335" spans="2:5" x14ac:dyDescent="0.3">
      <c r="B335" s="10">
        <v>33816</v>
      </c>
      <c r="C335" s="9">
        <v>7.7</v>
      </c>
      <c r="D335" s="9">
        <v>3.16</v>
      </c>
      <c r="E335" s="9">
        <v>10.86</v>
      </c>
    </row>
    <row r="336" spans="2:5" x14ac:dyDescent="0.3">
      <c r="B336" s="10">
        <v>33785</v>
      </c>
      <c r="C336" s="9">
        <v>7.8</v>
      </c>
      <c r="D336" s="9">
        <v>3.09</v>
      </c>
      <c r="E336" s="9">
        <v>10.89</v>
      </c>
    </row>
    <row r="337" spans="2:5" x14ac:dyDescent="0.3">
      <c r="B337" s="10">
        <v>33755</v>
      </c>
      <c r="C337" s="9">
        <v>7.6</v>
      </c>
      <c r="D337" s="9">
        <v>3.02</v>
      </c>
      <c r="E337" s="9">
        <v>10.62</v>
      </c>
    </row>
    <row r="338" spans="2:5" x14ac:dyDescent="0.3">
      <c r="B338" s="10">
        <v>33724</v>
      </c>
      <c r="C338" s="9">
        <v>7.4</v>
      </c>
      <c r="D338" s="9">
        <v>3.18</v>
      </c>
      <c r="E338" s="9">
        <v>10.58</v>
      </c>
    </row>
    <row r="339" spans="2:5" x14ac:dyDescent="0.3">
      <c r="B339" s="10">
        <v>33694</v>
      </c>
      <c r="C339" s="9">
        <v>7.4</v>
      </c>
      <c r="D339" s="9">
        <v>3.19</v>
      </c>
      <c r="E339" s="9">
        <v>10.59</v>
      </c>
    </row>
    <row r="340" spans="2:5" x14ac:dyDescent="0.3">
      <c r="B340" s="10">
        <v>33663</v>
      </c>
      <c r="C340" s="9">
        <v>7.4</v>
      </c>
      <c r="D340" s="9">
        <v>2.82</v>
      </c>
      <c r="E340" s="9">
        <v>10.220000000000001</v>
      </c>
    </row>
    <row r="341" spans="2:5" x14ac:dyDescent="0.3">
      <c r="B341" s="10">
        <v>33634</v>
      </c>
      <c r="C341" s="9">
        <v>7.3</v>
      </c>
      <c r="D341" s="9">
        <v>2.6</v>
      </c>
      <c r="E341" s="9">
        <v>9.9</v>
      </c>
    </row>
    <row r="342" spans="2:5" x14ac:dyDescent="0.3">
      <c r="B342" s="10">
        <v>33603</v>
      </c>
      <c r="C342" s="9">
        <v>7.3</v>
      </c>
      <c r="D342" s="9">
        <v>3.06</v>
      </c>
      <c r="E342" s="9">
        <v>10.36</v>
      </c>
    </row>
    <row r="343" spans="2:5" x14ac:dyDescent="0.3">
      <c r="B343" s="10">
        <v>33572</v>
      </c>
      <c r="C343" s="9">
        <v>7</v>
      </c>
      <c r="D343" s="9">
        <v>2.99</v>
      </c>
      <c r="E343" s="9">
        <v>9.99</v>
      </c>
    </row>
    <row r="344" spans="2:5" x14ac:dyDescent="0.3">
      <c r="B344" s="10">
        <v>33542</v>
      </c>
      <c r="C344" s="9">
        <v>7</v>
      </c>
      <c r="D344" s="9">
        <v>2.92</v>
      </c>
      <c r="E344" s="9">
        <v>9.92</v>
      </c>
    </row>
    <row r="345" spans="2:5" x14ac:dyDescent="0.3">
      <c r="B345" s="10">
        <v>33511</v>
      </c>
      <c r="C345" s="9">
        <v>6.9</v>
      </c>
      <c r="D345" s="9">
        <v>3.39</v>
      </c>
      <c r="E345" s="9">
        <v>10.29</v>
      </c>
    </row>
    <row r="346" spans="2:5" x14ac:dyDescent="0.3">
      <c r="B346" s="10">
        <v>33481</v>
      </c>
      <c r="C346" s="9">
        <v>6.9</v>
      </c>
      <c r="D346" s="9">
        <v>3.8</v>
      </c>
      <c r="E346" s="9">
        <v>10.7</v>
      </c>
    </row>
    <row r="347" spans="2:5" x14ac:dyDescent="0.3">
      <c r="B347" s="10">
        <v>33450</v>
      </c>
      <c r="C347" s="9">
        <v>6.8</v>
      </c>
      <c r="D347" s="9">
        <v>4.45</v>
      </c>
      <c r="E347" s="9">
        <v>11.25</v>
      </c>
    </row>
    <row r="348" spans="2:5" x14ac:dyDescent="0.3">
      <c r="B348" s="10">
        <v>33419</v>
      </c>
      <c r="C348" s="9">
        <v>6.9</v>
      </c>
      <c r="D348" s="9">
        <v>4.7</v>
      </c>
      <c r="E348" s="9">
        <v>11.6</v>
      </c>
    </row>
    <row r="349" spans="2:5" x14ac:dyDescent="0.3">
      <c r="B349" s="10">
        <v>33389</v>
      </c>
      <c r="C349" s="9">
        <v>6.9</v>
      </c>
      <c r="D349" s="9">
        <v>4.95</v>
      </c>
      <c r="E349" s="9">
        <v>11.85</v>
      </c>
    </row>
    <row r="350" spans="2:5" x14ac:dyDescent="0.3">
      <c r="B350" s="10">
        <v>33358</v>
      </c>
      <c r="C350" s="9">
        <v>6.7</v>
      </c>
      <c r="D350" s="9">
        <v>4.8899999999999997</v>
      </c>
      <c r="E350" s="9">
        <v>11.59</v>
      </c>
    </row>
    <row r="351" spans="2:5" x14ac:dyDescent="0.3">
      <c r="B351" s="10">
        <v>33328</v>
      </c>
      <c r="C351" s="9">
        <v>6.8</v>
      </c>
      <c r="D351" s="9">
        <v>4.9000000000000004</v>
      </c>
      <c r="E351" s="9">
        <v>11.7</v>
      </c>
    </row>
    <row r="352" spans="2:5" x14ac:dyDescent="0.3">
      <c r="B352" s="10">
        <v>33297</v>
      </c>
      <c r="C352" s="9">
        <v>6.6</v>
      </c>
      <c r="D352" s="9">
        <v>5.31</v>
      </c>
      <c r="E352" s="9">
        <v>11.91</v>
      </c>
    </row>
    <row r="353" spans="2:5" x14ac:dyDescent="0.3">
      <c r="B353" s="10">
        <v>33269</v>
      </c>
      <c r="C353" s="9">
        <v>6.4</v>
      </c>
      <c r="D353" s="9">
        <v>5.65</v>
      </c>
      <c r="E353" s="9">
        <v>12.05</v>
      </c>
    </row>
    <row r="354" spans="2:5" x14ac:dyDescent="0.3">
      <c r="B354" s="10">
        <v>33238</v>
      </c>
      <c r="C354" s="9">
        <v>6.3</v>
      </c>
      <c r="D354" s="9">
        <v>6.11</v>
      </c>
      <c r="E354" s="9">
        <v>12.41</v>
      </c>
    </row>
    <row r="355" spans="2:5" x14ac:dyDescent="0.3">
      <c r="B355" s="10">
        <v>33207</v>
      </c>
      <c r="C355" s="9">
        <v>6.2</v>
      </c>
      <c r="D355" s="9">
        <v>6.27</v>
      </c>
      <c r="E355" s="9">
        <v>12.47</v>
      </c>
    </row>
    <row r="356" spans="2:5" x14ac:dyDescent="0.3">
      <c r="B356" s="10">
        <v>33177</v>
      </c>
      <c r="C356" s="9">
        <v>5.9</v>
      </c>
      <c r="D356" s="9">
        <v>6.29</v>
      </c>
      <c r="E356" s="9">
        <v>12.19</v>
      </c>
    </row>
    <row r="357" spans="2:5" x14ac:dyDescent="0.3">
      <c r="B357" s="10">
        <v>33146</v>
      </c>
      <c r="C357" s="9">
        <v>5.9</v>
      </c>
      <c r="D357" s="9">
        <v>6.16</v>
      </c>
      <c r="E357" s="9">
        <v>12.06</v>
      </c>
    </row>
    <row r="358" spans="2:5" x14ac:dyDescent="0.3">
      <c r="B358" s="10">
        <v>33116</v>
      </c>
      <c r="C358" s="9">
        <v>5.7</v>
      </c>
      <c r="D358" s="9">
        <v>5.62</v>
      </c>
      <c r="E358" s="9">
        <v>11.32</v>
      </c>
    </row>
    <row r="359" spans="2:5" x14ac:dyDescent="0.3">
      <c r="B359" s="10">
        <v>33085</v>
      </c>
      <c r="C359" s="9">
        <v>5.5</v>
      </c>
      <c r="D359" s="9">
        <v>4.82</v>
      </c>
      <c r="E359" s="9">
        <v>10.32</v>
      </c>
    </row>
    <row r="360" spans="2:5" x14ac:dyDescent="0.3">
      <c r="B360" s="10">
        <v>33054</v>
      </c>
      <c r="C360" s="9">
        <v>5.2</v>
      </c>
      <c r="D360" s="9">
        <v>4.67</v>
      </c>
      <c r="E360" s="9">
        <v>9.8699999999999992</v>
      </c>
    </row>
    <row r="361" spans="2:5" x14ac:dyDescent="0.3">
      <c r="B361" s="10">
        <v>33024</v>
      </c>
      <c r="C361" s="9">
        <v>5.4</v>
      </c>
      <c r="D361" s="9">
        <v>4.3600000000000003</v>
      </c>
      <c r="E361" s="9">
        <v>9.76</v>
      </c>
    </row>
    <row r="362" spans="2:5" x14ac:dyDescent="0.3">
      <c r="B362" s="10">
        <v>32993</v>
      </c>
      <c r="C362" s="9">
        <v>5.4</v>
      </c>
      <c r="D362" s="9">
        <v>4.71</v>
      </c>
      <c r="E362" s="9">
        <v>10.11</v>
      </c>
    </row>
    <row r="363" spans="2:5" x14ac:dyDescent="0.3">
      <c r="B363" s="10">
        <v>32963</v>
      </c>
      <c r="C363" s="9">
        <v>5.2</v>
      </c>
      <c r="D363" s="9">
        <v>5.23</v>
      </c>
      <c r="E363" s="9">
        <v>10.43</v>
      </c>
    </row>
    <row r="364" spans="2:5" x14ac:dyDescent="0.3">
      <c r="B364" s="10">
        <v>32932</v>
      </c>
      <c r="C364" s="9">
        <v>5.3</v>
      </c>
      <c r="D364" s="9">
        <v>5.26</v>
      </c>
      <c r="E364" s="9">
        <v>10.56</v>
      </c>
    </row>
    <row r="365" spans="2:5" x14ac:dyDescent="0.3">
      <c r="B365" s="10">
        <v>32904</v>
      </c>
      <c r="C365" s="9">
        <v>5.4</v>
      </c>
      <c r="D365" s="9">
        <v>5.2</v>
      </c>
      <c r="E365" s="9">
        <v>10.6</v>
      </c>
    </row>
    <row r="366" spans="2:5" x14ac:dyDescent="0.3">
      <c r="B366" s="10">
        <v>32873</v>
      </c>
      <c r="C366" s="9">
        <v>5.4</v>
      </c>
      <c r="D366" s="9">
        <v>4.6500000000000004</v>
      </c>
      <c r="E366" s="9">
        <v>10.050000000000001</v>
      </c>
    </row>
    <row r="367" spans="2:5" x14ac:dyDescent="0.3">
      <c r="B367" s="10">
        <v>32842</v>
      </c>
      <c r="C367" s="9">
        <v>5.4</v>
      </c>
      <c r="D367" s="9">
        <v>4.66</v>
      </c>
      <c r="E367" s="9">
        <v>10.06</v>
      </c>
    </row>
    <row r="368" spans="2:5" x14ac:dyDescent="0.3">
      <c r="B368" s="10">
        <v>32812</v>
      </c>
      <c r="C368" s="9">
        <v>5.3</v>
      </c>
      <c r="D368" s="9">
        <v>4.49</v>
      </c>
      <c r="E368" s="9">
        <v>9.7899999999999991</v>
      </c>
    </row>
    <row r="369" spans="2:5" x14ac:dyDescent="0.3">
      <c r="B369" s="10">
        <v>32781</v>
      </c>
      <c r="C369" s="9">
        <v>5.3</v>
      </c>
      <c r="D369" s="9">
        <v>4.34</v>
      </c>
      <c r="E369" s="9">
        <v>9.64</v>
      </c>
    </row>
    <row r="370" spans="2:5" x14ac:dyDescent="0.3">
      <c r="B370" s="10">
        <v>32751</v>
      </c>
      <c r="C370" s="9">
        <v>5.2</v>
      </c>
      <c r="D370" s="9">
        <v>4.71</v>
      </c>
      <c r="E370" s="9">
        <v>9.91</v>
      </c>
    </row>
    <row r="371" spans="2:5" x14ac:dyDescent="0.3">
      <c r="B371" s="10">
        <v>32720</v>
      </c>
      <c r="C371" s="9">
        <v>5.2</v>
      </c>
      <c r="D371" s="9">
        <v>4.9800000000000004</v>
      </c>
      <c r="E371" s="9">
        <v>10.18</v>
      </c>
    </row>
    <row r="372" spans="2:5" x14ac:dyDescent="0.3">
      <c r="B372" s="10">
        <v>32689</v>
      </c>
      <c r="C372" s="9">
        <v>5.3</v>
      </c>
      <c r="D372" s="9">
        <v>5.17</v>
      </c>
      <c r="E372" s="9">
        <v>10.47</v>
      </c>
    </row>
    <row r="373" spans="2:5" x14ac:dyDescent="0.3">
      <c r="B373" s="10">
        <v>32659</v>
      </c>
      <c r="C373" s="9">
        <v>5.2</v>
      </c>
      <c r="D373" s="9">
        <v>5.36</v>
      </c>
      <c r="E373" s="9">
        <v>10.56</v>
      </c>
    </row>
    <row r="374" spans="2:5" x14ac:dyDescent="0.3">
      <c r="B374" s="10">
        <v>32628</v>
      </c>
      <c r="C374" s="9">
        <v>5.2</v>
      </c>
      <c r="D374" s="9">
        <v>5.12</v>
      </c>
      <c r="E374" s="9">
        <v>10.32</v>
      </c>
    </row>
    <row r="375" spans="2:5" x14ac:dyDescent="0.3">
      <c r="B375" s="10">
        <v>32598</v>
      </c>
      <c r="C375" s="9">
        <v>5</v>
      </c>
      <c r="D375" s="9">
        <v>4.9800000000000004</v>
      </c>
      <c r="E375" s="9">
        <v>9.98</v>
      </c>
    </row>
    <row r="376" spans="2:5" x14ac:dyDescent="0.3">
      <c r="B376" s="10">
        <v>32567</v>
      </c>
      <c r="C376" s="9">
        <v>5.2</v>
      </c>
      <c r="D376" s="9">
        <v>4.83</v>
      </c>
      <c r="E376" s="9">
        <v>10.029999999999999</v>
      </c>
    </row>
    <row r="377" spans="2:5" x14ac:dyDescent="0.3">
      <c r="B377" s="10">
        <v>32539</v>
      </c>
      <c r="C377" s="9">
        <v>5.4</v>
      </c>
      <c r="D377" s="9">
        <v>4.67</v>
      </c>
      <c r="E377" s="9">
        <v>10.07</v>
      </c>
    </row>
    <row r="378" spans="2:5" x14ac:dyDescent="0.3">
      <c r="B378" s="10">
        <v>32508</v>
      </c>
      <c r="C378" s="9">
        <v>5.3</v>
      </c>
      <c r="D378" s="9">
        <v>4.42</v>
      </c>
      <c r="E378" s="9">
        <v>9.7200000000000006</v>
      </c>
    </row>
    <row r="379" spans="2:5" x14ac:dyDescent="0.3">
      <c r="B379" s="10">
        <v>32477</v>
      </c>
      <c r="C379" s="9">
        <v>5.3</v>
      </c>
      <c r="D379" s="9">
        <v>4.25</v>
      </c>
      <c r="E379" s="9">
        <v>9.5500000000000007</v>
      </c>
    </row>
    <row r="380" spans="2:5" x14ac:dyDescent="0.3">
      <c r="B380" s="10">
        <v>32447</v>
      </c>
      <c r="C380" s="9">
        <v>5.4</v>
      </c>
      <c r="D380" s="9">
        <v>4.25</v>
      </c>
      <c r="E380" s="9">
        <v>9.65</v>
      </c>
    </row>
    <row r="381" spans="2:5" x14ac:dyDescent="0.3">
      <c r="B381" s="10">
        <v>32416</v>
      </c>
      <c r="C381" s="9">
        <v>5.4</v>
      </c>
      <c r="D381" s="9">
        <v>4.17</v>
      </c>
      <c r="E381" s="9">
        <v>9.57</v>
      </c>
    </row>
    <row r="382" spans="2:5" x14ac:dyDescent="0.3">
      <c r="B382" s="10">
        <v>32386</v>
      </c>
      <c r="C382" s="9">
        <v>5.6</v>
      </c>
      <c r="D382" s="9">
        <v>4.0199999999999996</v>
      </c>
      <c r="E382" s="9">
        <v>9.6199999999999992</v>
      </c>
    </row>
    <row r="383" spans="2:5" x14ac:dyDescent="0.3">
      <c r="B383" s="10">
        <v>32355</v>
      </c>
      <c r="C383" s="9">
        <v>5.4</v>
      </c>
      <c r="D383" s="9">
        <v>4.13</v>
      </c>
      <c r="E383" s="9">
        <v>9.5299999999999994</v>
      </c>
    </row>
    <row r="384" spans="2:5" x14ac:dyDescent="0.3">
      <c r="B384" s="10">
        <v>32324</v>
      </c>
      <c r="C384" s="9">
        <v>5.4</v>
      </c>
      <c r="D384" s="9">
        <v>3.96</v>
      </c>
      <c r="E384" s="9">
        <v>9.36</v>
      </c>
    </row>
    <row r="385" spans="2:5" x14ac:dyDescent="0.3">
      <c r="B385" s="10">
        <v>32294</v>
      </c>
      <c r="C385" s="9">
        <v>5.6</v>
      </c>
      <c r="D385" s="9">
        <v>3.89</v>
      </c>
      <c r="E385" s="9">
        <v>9.49</v>
      </c>
    </row>
    <row r="386" spans="2:5" x14ac:dyDescent="0.3">
      <c r="B386" s="10">
        <v>32263</v>
      </c>
      <c r="C386" s="9">
        <v>5.4</v>
      </c>
      <c r="D386" s="9">
        <v>3.9</v>
      </c>
      <c r="E386" s="9">
        <v>9.3000000000000007</v>
      </c>
    </row>
    <row r="387" spans="2:5" x14ac:dyDescent="0.3">
      <c r="B387" s="10">
        <v>32233</v>
      </c>
      <c r="C387" s="9">
        <v>5.7</v>
      </c>
      <c r="D387" s="9">
        <v>3.93</v>
      </c>
      <c r="E387" s="9">
        <v>9.6300000000000008</v>
      </c>
    </row>
    <row r="388" spans="2:5" x14ac:dyDescent="0.3">
      <c r="B388" s="10">
        <v>32202</v>
      </c>
      <c r="C388" s="9">
        <v>5.7</v>
      </c>
      <c r="D388" s="9">
        <v>3.94</v>
      </c>
      <c r="E388" s="9">
        <v>9.64</v>
      </c>
    </row>
    <row r="389" spans="2:5" x14ac:dyDescent="0.3">
      <c r="B389" s="10">
        <v>32173</v>
      </c>
      <c r="C389" s="9">
        <v>5.7</v>
      </c>
      <c r="D389" s="9">
        <v>4.05</v>
      </c>
      <c r="E389" s="9">
        <v>9.75</v>
      </c>
    </row>
    <row r="390" spans="2:5" x14ac:dyDescent="0.3">
      <c r="B390" s="10">
        <v>32142</v>
      </c>
      <c r="C390" s="9">
        <v>5.7</v>
      </c>
      <c r="D390" s="9">
        <v>4.43</v>
      </c>
      <c r="E390" s="9">
        <v>10.130000000000001</v>
      </c>
    </row>
    <row r="391" spans="2:5" x14ac:dyDescent="0.3">
      <c r="B391" s="10">
        <v>32111</v>
      </c>
      <c r="C391" s="9">
        <v>5.8</v>
      </c>
      <c r="D391" s="9">
        <v>4.53</v>
      </c>
      <c r="E391" s="9">
        <v>10.33</v>
      </c>
    </row>
    <row r="392" spans="2:5" x14ac:dyDescent="0.3">
      <c r="B392" s="10">
        <v>32081</v>
      </c>
      <c r="C392" s="9">
        <v>6</v>
      </c>
      <c r="D392" s="9">
        <v>4.53</v>
      </c>
      <c r="E392" s="9">
        <v>10.53</v>
      </c>
    </row>
    <row r="393" spans="2:5" x14ac:dyDescent="0.3">
      <c r="B393" s="10">
        <v>32050</v>
      </c>
      <c r="C393" s="9">
        <v>5.9</v>
      </c>
      <c r="D393" s="9">
        <v>4.3600000000000003</v>
      </c>
      <c r="E393" s="9">
        <v>10.26</v>
      </c>
    </row>
    <row r="394" spans="2:5" x14ac:dyDescent="0.3">
      <c r="B394" s="10">
        <v>32020</v>
      </c>
      <c r="C394" s="9">
        <v>6</v>
      </c>
      <c r="D394" s="9">
        <v>4.28</v>
      </c>
      <c r="E394" s="9">
        <v>10.28</v>
      </c>
    </row>
    <row r="395" spans="2:5" x14ac:dyDescent="0.3">
      <c r="B395" s="10">
        <v>31989</v>
      </c>
      <c r="C395" s="9">
        <v>6.1</v>
      </c>
      <c r="D395" s="9">
        <v>3.93</v>
      </c>
      <c r="E395" s="9">
        <v>10.029999999999999</v>
      </c>
    </row>
    <row r="396" spans="2:5" x14ac:dyDescent="0.3">
      <c r="B396" s="10">
        <v>31958</v>
      </c>
      <c r="C396" s="9">
        <v>6.2</v>
      </c>
      <c r="D396" s="9">
        <v>3.65</v>
      </c>
      <c r="E396" s="9">
        <v>9.85</v>
      </c>
    </row>
    <row r="397" spans="2:5" x14ac:dyDescent="0.3">
      <c r="B397" s="10">
        <v>31928</v>
      </c>
      <c r="C397" s="9">
        <v>6.3</v>
      </c>
      <c r="D397" s="9">
        <v>3.86</v>
      </c>
      <c r="E397" s="9">
        <v>10.16</v>
      </c>
    </row>
    <row r="398" spans="2:5" x14ac:dyDescent="0.3">
      <c r="B398" s="10">
        <v>31897</v>
      </c>
      <c r="C398" s="9">
        <v>6.3</v>
      </c>
      <c r="D398" s="9">
        <v>3.78</v>
      </c>
      <c r="E398" s="9">
        <v>10.08</v>
      </c>
    </row>
    <row r="399" spans="2:5" x14ac:dyDescent="0.3">
      <c r="B399" s="10">
        <v>31867</v>
      </c>
      <c r="C399" s="9">
        <v>6.6</v>
      </c>
      <c r="D399" s="9">
        <v>3.03</v>
      </c>
      <c r="E399" s="9">
        <v>9.6300000000000008</v>
      </c>
    </row>
    <row r="400" spans="2:5" x14ac:dyDescent="0.3">
      <c r="B400" s="10">
        <v>31836</v>
      </c>
      <c r="C400" s="9">
        <v>6.6</v>
      </c>
      <c r="D400" s="9">
        <v>2.1</v>
      </c>
      <c r="E400" s="9">
        <v>8.6999999999999993</v>
      </c>
    </row>
    <row r="401" spans="2:5" x14ac:dyDescent="0.3">
      <c r="B401" s="10">
        <v>31808</v>
      </c>
      <c r="C401" s="9">
        <v>6.6</v>
      </c>
      <c r="D401" s="9">
        <v>1.46</v>
      </c>
      <c r="E401" s="9">
        <v>8.06</v>
      </c>
    </row>
    <row r="402" spans="2:5" x14ac:dyDescent="0.3">
      <c r="B402" s="10">
        <v>31777</v>
      </c>
      <c r="C402" s="9">
        <v>6.6</v>
      </c>
      <c r="D402" s="9">
        <v>1.1000000000000001</v>
      </c>
      <c r="E402" s="9">
        <v>7.7</v>
      </c>
    </row>
    <row r="403" spans="2:5" x14ac:dyDescent="0.3">
      <c r="B403" s="10">
        <v>31746</v>
      </c>
      <c r="C403" s="9">
        <v>6.9</v>
      </c>
      <c r="D403" s="9">
        <v>1.28</v>
      </c>
      <c r="E403" s="9">
        <v>8.18</v>
      </c>
    </row>
    <row r="404" spans="2:5" x14ac:dyDescent="0.3">
      <c r="B404" s="10">
        <v>31716</v>
      </c>
      <c r="C404" s="9">
        <v>7</v>
      </c>
      <c r="D404" s="9">
        <v>1.47</v>
      </c>
      <c r="E404" s="9">
        <v>8.4700000000000006</v>
      </c>
    </row>
    <row r="405" spans="2:5" x14ac:dyDescent="0.3">
      <c r="B405" s="10">
        <v>31685</v>
      </c>
      <c r="C405" s="9">
        <v>7</v>
      </c>
      <c r="D405" s="9">
        <v>1.75</v>
      </c>
      <c r="E405" s="9">
        <v>8.75</v>
      </c>
    </row>
    <row r="406" spans="2:5" x14ac:dyDescent="0.3">
      <c r="B406" s="10">
        <v>31655</v>
      </c>
      <c r="C406" s="9">
        <v>6.9</v>
      </c>
      <c r="D406" s="9">
        <v>1.57</v>
      </c>
      <c r="E406" s="9">
        <v>8.4700000000000006</v>
      </c>
    </row>
    <row r="407" spans="2:5" x14ac:dyDescent="0.3">
      <c r="B407" s="10">
        <v>31624</v>
      </c>
      <c r="C407" s="9">
        <v>7</v>
      </c>
      <c r="D407" s="9">
        <v>1.58</v>
      </c>
      <c r="E407" s="9">
        <v>8.58</v>
      </c>
    </row>
    <row r="408" spans="2:5" x14ac:dyDescent="0.3">
      <c r="B408" s="10">
        <v>31593</v>
      </c>
      <c r="C408" s="9">
        <v>7.2</v>
      </c>
      <c r="D408" s="9">
        <v>1.77</v>
      </c>
      <c r="E408" s="9">
        <v>8.9700000000000006</v>
      </c>
    </row>
    <row r="409" spans="2:5" x14ac:dyDescent="0.3">
      <c r="B409" s="10">
        <v>31563</v>
      </c>
      <c r="C409" s="9">
        <v>7.2</v>
      </c>
      <c r="D409" s="9">
        <v>1.49</v>
      </c>
      <c r="E409" s="9">
        <v>8.69</v>
      </c>
    </row>
    <row r="410" spans="2:5" x14ac:dyDescent="0.3">
      <c r="B410" s="10">
        <v>31532</v>
      </c>
      <c r="C410" s="9">
        <v>7.1</v>
      </c>
      <c r="D410" s="9">
        <v>1.59</v>
      </c>
      <c r="E410" s="9">
        <v>8.69</v>
      </c>
    </row>
    <row r="411" spans="2:5" x14ac:dyDescent="0.3">
      <c r="B411" s="10">
        <v>31502</v>
      </c>
      <c r="C411" s="9">
        <v>7.2</v>
      </c>
      <c r="D411" s="9">
        <v>2.2599999999999998</v>
      </c>
      <c r="E411" s="9">
        <v>9.4600000000000009</v>
      </c>
    </row>
    <row r="412" spans="2:5" x14ac:dyDescent="0.3">
      <c r="B412" s="10">
        <v>31471</v>
      </c>
      <c r="C412" s="9">
        <v>7.2</v>
      </c>
      <c r="D412" s="9">
        <v>3.11</v>
      </c>
      <c r="E412" s="9">
        <v>10.31</v>
      </c>
    </row>
    <row r="413" spans="2:5" x14ac:dyDescent="0.3">
      <c r="B413" s="10">
        <v>31443</v>
      </c>
      <c r="C413" s="9">
        <v>6.7</v>
      </c>
      <c r="D413" s="9">
        <v>3.89</v>
      </c>
      <c r="E413" s="9">
        <v>10.59</v>
      </c>
    </row>
    <row r="414" spans="2:5" x14ac:dyDescent="0.3">
      <c r="B414" s="10">
        <v>31412</v>
      </c>
      <c r="C414" s="9">
        <v>7</v>
      </c>
      <c r="D414" s="9">
        <v>3.8</v>
      </c>
      <c r="E414" s="9">
        <v>10.8</v>
      </c>
    </row>
    <row r="415" spans="2:5" x14ac:dyDescent="0.3">
      <c r="B415" s="10">
        <v>31381</v>
      </c>
      <c r="C415" s="9">
        <v>7</v>
      </c>
      <c r="D415" s="9">
        <v>3.51</v>
      </c>
      <c r="E415" s="9">
        <v>10.51</v>
      </c>
    </row>
    <row r="416" spans="2:5" x14ac:dyDescent="0.3">
      <c r="B416" s="10">
        <v>31351</v>
      </c>
      <c r="C416" s="9">
        <v>7.1</v>
      </c>
      <c r="D416" s="9">
        <v>3.23</v>
      </c>
      <c r="E416" s="9">
        <v>10.33</v>
      </c>
    </row>
    <row r="417" spans="2:5" x14ac:dyDescent="0.3">
      <c r="B417" s="10">
        <v>31320</v>
      </c>
      <c r="C417" s="9">
        <v>7.1</v>
      </c>
      <c r="D417" s="9">
        <v>3.14</v>
      </c>
      <c r="E417" s="9">
        <v>10.24</v>
      </c>
    </row>
    <row r="418" spans="2:5" x14ac:dyDescent="0.3">
      <c r="B418" s="10">
        <v>31290</v>
      </c>
      <c r="C418" s="9">
        <v>7.1</v>
      </c>
      <c r="D418" s="9">
        <v>3.35</v>
      </c>
      <c r="E418" s="9">
        <v>10.45</v>
      </c>
    </row>
    <row r="419" spans="2:5" x14ac:dyDescent="0.3">
      <c r="B419" s="10">
        <v>31259</v>
      </c>
      <c r="C419" s="9">
        <v>7.4</v>
      </c>
      <c r="D419" s="9">
        <v>3.55</v>
      </c>
      <c r="E419" s="9">
        <v>10.95</v>
      </c>
    </row>
    <row r="420" spans="2:5" x14ac:dyDescent="0.3">
      <c r="B420" s="10">
        <v>31228</v>
      </c>
      <c r="C420" s="9">
        <v>7.4</v>
      </c>
      <c r="D420" s="9">
        <v>3.76</v>
      </c>
      <c r="E420" s="9">
        <v>11.16</v>
      </c>
    </row>
    <row r="421" spans="2:5" x14ac:dyDescent="0.3">
      <c r="B421" s="10">
        <v>31198</v>
      </c>
      <c r="C421" s="9">
        <v>7.2</v>
      </c>
      <c r="D421" s="9">
        <v>3.77</v>
      </c>
      <c r="E421" s="9">
        <v>10.97</v>
      </c>
    </row>
    <row r="422" spans="2:5" x14ac:dyDescent="0.3">
      <c r="B422" s="10">
        <v>31167</v>
      </c>
      <c r="C422" s="9">
        <v>7.3</v>
      </c>
      <c r="D422" s="9">
        <v>3.69</v>
      </c>
      <c r="E422" s="9">
        <v>10.99</v>
      </c>
    </row>
    <row r="423" spans="2:5" x14ac:dyDescent="0.3">
      <c r="B423" s="10">
        <v>31137</v>
      </c>
      <c r="C423" s="9">
        <v>7.2</v>
      </c>
      <c r="D423" s="9">
        <v>3.7</v>
      </c>
      <c r="E423" s="9">
        <v>10.9</v>
      </c>
    </row>
    <row r="424" spans="2:5" x14ac:dyDescent="0.3">
      <c r="B424" s="10">
        <v>31106</v>
      </c>
      <c r="C424" s="9">
        <v>7.2</v>
      </c>
      <c r="D424" s="9">
        <v>3.52</v>
      </c>
      <c r="E424" s="9">
        <v>10.72</v>
      </c>
    </row>
    <row r="425" spans="2:5" x14ac:dyDescent="0.3">
      <c r="B425" s="10">
        <v>31078</v>
      </c>
      <c r="C425" s="9">
        <v>7.3</v>
      </c>
      <c r="D425" s="9">
        <v>3.53</v>
      </c>
      <c r="E425" s="9">
        <v>10.83</v>
      </c>
    </row>
    <row r="426" spans="2:5" x14ac:dyDescent="0.3">
      <c r="B426" s="10">
        <v>31047</v>
      </c>
      <c r="C426" s="9">
        <v>7.3</v>
      </c>
      <c r="D426" s="9">
        <v>3.95</v>
      </c>
      <c r="E426" s="9">
        <v>11.25</v>
      </c>
    </row>
    <row r="427" spans="2:5" x14ac:dyDescent="0.3">
      <c r="B427" s="10">
        <v>31016</v>
      </c>
      <c r="C427" s="9">
        <v>7.2</v>
      </c>
      <c r="D427" s="9">
        <v>4.05</v>
      </c>
      <c r="E427" s="9">
        <v>11.25</v>
      </c>
    </row>
    <row r="428" spans="2:5" x14ac:dyDescent="0.3">
      <c r="B428" s="10">
        <v>30986</v>
      </c>
      <c r="C428" s="9">
        <v>7.4</v>
      </c>
      <c r="D428" s="9">
        <v>4.26</v>
      </c>
      <c r="E428" s="9">
        <v>11.66</v>
      </c>
    </row>
    <row r="429" spans="2:5" x14ac:dyDescent="0.3">
      <c r="B429" s="10">
        <v>30955</v>
      </c>
      <c r="C429" s="9">
        <v>7.3</v>
      </c>
      <c r="D429" s="9">
        <v>4.2699999999999996</v>
      </c>
      <c r="E429" s="9">
        <v>11.57</v>
      </c>
    </row>
    <row r="430" spans="2:5" x14ac:dyDescent="0.3">
      <c r="B430" s="10">
        <v>30925</v>
      </c>
      <c r="C430" s="9">
        <v>7.5</v>
      </c>
      <c r="D430" s="9">
        <v>4.29</v>
      </c>
      <c r="E430" s="9">
        <v>11.79</v>
      </c>
    </row>
    <row r="431" spans="2:5" x14ac:dyDescent="0.3">
      <c r="B431" s="10">
        <v>30894</v>
      </c>
      <c r="C431" s="9">
        <v>7.5</v>
      </c>
      <c r="D431" s="9">
        <v>4.2</v>
      </c>
      <c r="E431" s="9">
        <v>11.7</v>
      </c>
    </row>
    <row r="432" spans="2:5" x14ac:dyDescent="0.3">
      <c r="B432" s="10">
        <v>30863</v>
      </c>
      <c r="C432" s="9">
        <v>7.2</v>
      </c>
      <c r="D432" s="9">
        <v>4.22</v>
      </c>
      <c r="E432" s="9">
        <v>11.42</v>
      </c>
    </row>
    <row r="433" spans="2:5" x14ac:dyDescent="0.3">
      <c r="B433" s="10">
        <v>30833</v>
      </c>
      <c r="C433" s="9">
        <v>7.4</v>
      </c>
      <c r="D433" s="9">
        <v>4.2300000000000004</v>
      </c>
      <c r="E433" s="9">
        <v>11.63</v>
      </c>
    </row>
    <row r="434" spans="2:5" x14ac:dyDescent="0.3">
      <c r="B434" s="10">
        <v>30802</v>
      </c>
      <c r="C434" s="9">
        <v>7.7</v>
      </c>
      <c r="D434" s="9">
        <v>4.5599999999999996</v>
      </c>
      <c r="E434" s="9">
        <v>12.26</v>
      </c>
    </row>
    <row r="435" spans="2:5" x14ac:dyDescent="0.3">
      <c r="B435" s="10">
        <v>30772</v>
      </c>
      <c r="C435" s="9">
        <v>7.8</v>
      </c>
      <c r="D435" s="9">
        <v>4.8</v>
      </c>
      <c r="E435" s="9">
        <v>12.6</v>
      </c>
    </row>
    <row r="436" spans="2:5" x14ac:dyDescent="0.3">
      <c r="B436" s="10">
        <v>30741</v>
      </c>
      <c r="C436" s="9">
        <v>7.8</v>
      </c>
      <c r="D436" s="9">
        <v>4.5999999999999996</v>
      </c>
      <c r="E436" s="9">
        <v>12.4</v>
      </c>
    </row>
    <row r="437" spans="2:5" x14ac:dyDescent="0.3">
      <c r="B437" s="10">
        <v>30712</v>
      </c>
      <c r="C437" s="9">
        <v>8</v>
      </c>
      <c r="D437" s="9">
        <v>4.1900000000000004</v>
      </c>
      <c r="E437" s="9">
        <v>12.19</v>
      </c>
    </row>
    <row r="438" spans="2:5" x14ac:dyDescent="0.3">
      <c r="B438" s="10">
        <v>30681</v>
      </c>
      <c r="C438" s="9">
        <v>8.3000000000000007</v>
      </c>
      <c r="D438" s="9">
        <v>3.79</v>
      </c>
      <c r="E438" s="9">
        <v>12.09</v>
      </c>
    </row>
    <row r="439" spans="2:5" x14ac:dyDescent="0.3">
      <c r="B439" s="10">
        <v>30650</v>
      </c>
      <c r="C439" s="9">
        <v>8.5</v>
      </c>
      <c r="D439" s="9">
        <v>3.27</v>
      </c>
      <c r="E439" s="9">
        <v>11.77</v>
      </c>
    </row>
    <row r="440" spans="2:5" x14ac:dyDescent="0.3">
      <c r="B440" s="10">
        <v>30620</v>
      </c>
      <c r="C440" s="9">
        <v>8.8000000000000007</v>
      </c>
      <c r="D440" s="9">
        <v>2.85</v>
      </c>
      <c r="E440" s="9">
        <v>11.65</v>
      </c>
    </row>
    <row r="441" spans="2:5" x14ac:dyDescent="0.3">
      <c r="B441" s="10">
        <v>30589</v>
      </c>
      <c r="C441" s="9">
        <v>9.1999999999999993</v>
      </c>
      <c r="D441" s="9">
        <v>2.86</v>
      </c>
      <c r="E441" s="9">
        <v>12.06</v>
      </c>
    </row>
    <row r="442" spans="2:5" x14ac:dyDescent="0.3">
      <c r="B442" s="10">
        <v>30559</v>
      </c>
      <c r="C442" s="9">
        <v>9.5</v>
      </c>
      <c r="D442" s="9">
        <v>2.56</v>
      </c>
      <c r="E442" s="9">
        <v>12.06</v>
      </c>
    </row>
    <row r="443" spans="2:5" x14ac:dyDescent="0.3">
      <c r="B443" s="10">
        <v>30528</v>
      </c>
      <c r="C443" s="9">
        <v>9.4</v>
      </c>
      <c r="D443" s="9">
        <v>2.46</v>
      </c>
      <c r="E443" s="9">
        <v>11.86</v>
      </c>
    </row>
    <row r="444" spans="2:5" x14ac:dyDescent="0.3">
      <c r="B444" s="10">
        <v>30497</v>
      </c>
      <c r="C444" s="9">
        <v>10.1</v>
      </c>
      <c r="D444" s="9">
        <v>2.58</v>
      </c>
      <c r="E444" s="9">
        <v>12.68</v>
      </c>
    </row>
    <row r="445" spans="2:5" x14ac:dyDescent="0.3">
      <c r="B445" s="10">
        <v>30467</v>
      </c>
      <c r="C445" s="9">
        <v>10.1</v>
      </c>
      <c r="D445" s="9">
        <v>3.55</v>
      </c>
      <c r="E445" s="9">
        <v>13.65</v>
      </c>
    </row>
    <row r="446" spans="2:5" x14ac:dyDescent="0.3">
      <c r="B446" s="10">
        <v>30436</v>
      </c>
      <c r="C446" s="9">
        <v>10.199999999999999</v>
      </c>
      <c r="D446" s="9">
        <v>3.9</v>
      </c>
      <c r="E446" s="9">
        <v>14.1</v>
      </c>
    </row>
    <row r="447" spans="2:5" x14ac:dyDescent="0.3">
      <c r="B447" s="10">
        <v>30406</v>
      </c>
      <c r="C447" s="9">
        <v>10.3</v>
      </c>
      <c r="D447" s="9">
        <v>3.6</v>
      </c>
      <c r="E447" s="9">
        <v>13.9</v>
      </c>
    </row>
    <row r="448" spans="2:5" x14ac:dyDescent="0.3">
      <c r="B448" s="10">
        <v>30375</v>
      </c>
      <c r="C448" s="9">
        <v>10.4</v>
      </c>
      <c r="D448" s="9">
        <v>3.49</v>
      </c>
      <c r="E448" s="9">
        <v>13.89</v>
      </c>
    </row>
    <row r="449" spans="2:5" x14ac:dyDescent="0.3">
      <c r="B449" s="10">
        <v>30347</v>
      </c>
      <c r="C449" s="9">
        <v>10.4</v>
      </c>
      <c r="D449" s="9">
        <v>3.71</v>
      </c>
      <c r="E449" s="9">
        <v>14.11</v>
      </c>
    </row>
    <row r="450" spans="2:5" x14ac:dyDescent="0.3">
      <c r="B450" s="10">
        <v>30316</v>
      </c>
      <c r="C450" s="9">
        <v>10.8</v>
      </c>
      <c r="D450" s="9">
        <v>3.83</v>
      </c>
      <c r="E450" s="9">
        <v>14.63</v>
      </c>
    </row>
    <row r="451" spans="2:5" x14ac:dyDescent="0.3">
      <c r="B451" s="10">
        <v>30285</v>
      </c>
      <c r="C451" s="9">
        <v>10.8</v>
      </c>
      <c r="D451" s="9">
        <v>4.59</v>
      </c>
      <c r="E451" s="9">
        <v>15.39</v>
      </c>
    </row>
    <row r="452" spans="2:5" x14ac:dyDescent="0.3">
      <c r="B452" s="10">
        <v>30255</v>
      </c>
      <c r="C452" s="9">
        <v>10.4</v>
      </c>
      <c r="D452" s="9">
        <v>5.14</v>
      </c>
      <c r="E452" s="9">
        <v>15.54</v>
      </c>
    </row>
    <row r="453" spans="2:5" x14ac:dyDescent="0.3">
      <c r="B453" s="10">
        <v>30224</v>
      </c>
      <c r="C453" s="9">
        <v>10.1</v>
      </c>
      <c r="D453" s="9">
        <v>5.04</v>
      </c>
      <c r="E453" s="9">
        <v>15.14</v>
      </c>
    </row>
    <row r="454" spans="2:5" x14ac:dyDescent="0.3">
      <c r="B454" s="10">
        <v>30194</v>
      </c>
      <c r="C454" s="9">
        <v>9.8000000000000007</v>
      </c>
      <c r="D454" s="9">
        <v>5.85</v>
      </c>
      <c r="E454" s="9">
        <v>15.65</v>
      </c>
    </row>
    <row r="455" spans="2:5" x14ac:dyDescent="0.3">
      <c r="B455" s="10">
        <v>30163</v>
      </c>
      <c r="C455" s="9">
        <v>9.8000000000000007</v>
      </c>
      <c r="D455" s="9">
        <v>6.44</v>
      </c>
      <c r="E455" s="9">
        <v>16.239999999999998</v>
      </c>
    </row>
    <row r="456" spans="2:5" x14ac:dyDescent="0.3">
      <c r="B456" s="10">
        <v>30132</v>
      </c>
      <c r="C456" s="9">
        <v>9.6</v>
      </c>
      <c r="D456" s="9">
        <v>7.06</v>
      </c>
      <c r="E456" s="9">
        <v>16.66</v>
      </c>
    </row>
    <row r="457" spans="2:5" x14ac:dyDescent="0.3">
      <c r="B457" s="10">
        <v>30102</v>
      </c>
      <c r="C457" s="9">
        <v>9.4</v>
      </c>
      <c r="D457" s="9">
        <v>6.68</v>
      </c>
      <c r="E457" s="9">
        <v>16.079999999999998</v>
      </c>
    </row>
    <row r="458" spans="2:5" x14ac:dyDescent="0.3">
      <c r="B458" s="10">
        <v>30071</v>
      </c>
      <c r="C458" s="9">
        <v>9.3000000000000007</v>
      </c>
      <c r="D458" s="9">
        <v>6.51</v>
      </c>
      <c r="E458" s="9">
        <v>15.81</v>
      </c>
    </row>
    <row r="459" spans="2:5" x14ac:dyDescent="0.3">
      <c r="B459" s="10">
        <v>30041</v>
      </c>
      <c r="C459" s="9">
        <v>9</v>
      </c>
      <c r="D459" s="9">
        <v>6.78</v>
      </c>
      <c r="E459" s="9">
        <v>15.78</v>
      </c>
    </row>
    <row r="460" spans="2:5" x14ac:dyDescent="0.3">
      <c r="B460" s="10">
        <v>30010</v>
      </c>
      <c r="C460" s="9">
        <v>8.9</v>
      </c>
      <c r="D460" s="9">
        <v>7.62</v>
      </c>
      <c r="E460" s="9">
        <v>16.52</v>
      </c>
    </row>
    <row r="461" spans="2:5" x14ac:dyDescent="0.3">
      <c r="B461" s="10">
        <v>29982</v>
      </c>
      <c r="C461" s="9">
        <v>8.6</v>
      </c>
      <c r="D461" s="9">
        <v>8.39</v>
      </c>
      <c r="E461" s="9">
        <v>16.989999999999998</v>
      </c>
    </row>
    <row r="462" spans="2:5" x14ac:dyDescent="0.3">
      <c r="B462" s="10">
        <v>29951</v>
      </c>
      <c r="C462" s="9">
        <v>8.5</v>
      </c>
      <c r="D462" s="9">
        <v>8.92</v>
      </c>
      <c r="E462" s="9">
        <v>17.420000000000002</v>
      </c>
    </row>
    <row r="463" spans="2:5" x14ac:dyDescent="0.3">
      <c r="B463" s="10">
        <v>29920</v>
      </c>
      <c r="C463" s="9">
        <v>8.3000000000000007</v>
      </c>
      <c r="D463" s="9">
        <v>9.59</v>
      </c>
      <c r="E463" s="9">
        <v>17.89</v>
      </c>
    </row>
    <row r="464" spans="2:5" x14ac:dyDescent="0.3">
      <c r="B464" s="10">
        <v>29890</v>
      </c>
      <c r="C464" s="9">
        <v>7.9</v>
      </c>
      <c r="D464" s="9">
        <v>10.14</v>
      </c>
      <c r="E464" s="9">
        <v>18.04</v>
      </c>
    </row>
    <row r="465" spans="2:5" x14ac:dyDescent="0.3">
      <c r="B465" s="10">
        <v>29859</v>
      </c>
      <c r="C465" s="9">
        <v>7.6</v>
      </c>
      <c r="D465" s="9">
        <v>10.95</v>
      </c>
      <c r="E465" s="9">
        <v>18.55</v>
      </c>
    </row>
    <row r="466" spans="2:5" x14ac:dyDescent="0.3">
      <c r="B466" s="10">
        <v>29829</v>
      </c>
      <c r="C466" s="9">
        <v>7.4</v>
      </c>
      <c r="D466" s="9">
        <v>10.8</v>
      </c>
      <c r="E466" s="9">
        <v>18.2</v>
      </c>
    </row>
    <row r="467" spans="2:5" x14ac:dyDescent="0.3">
      <c r="B467" s="10">
        <v>29798</v>
      </c>
      <c r="C467" s="9">
        <v>7.2</v>
      </c>
      <c r="D467" s="9">
        <v>10.76</v>
      </c>
      <c r="E467" s="9">
        <v>17.96</v>
      </c>
    </row>
    <row r="468" spans="2:5" x14ac:dyDescent="0.3">
      <c r="B468" s="10">
        <v>29767</v>
      </c>
      <c r="C468" s="9">
        <v>7.5</v>
      </c>
      <c r="D468" s="9">
        <v>9.5500000000000007</v>
      </c>
      <c r="E468" s="9">
        <v>17.05</v>
      </c>
    </row>
    <row r="469" spans="2:5" x14ac:dyDescent="0.3">
      <c r="B469" s="10">
        <v>29737</v>
      </c>
      <c r="C469" s="9">
        <v>7.5</v>
      </c>
      <c r="D469" s="9">
        <v>9.7799999999999994</v>
      </c>
      <c r="E469" s="9">
        <v>17.28</v>
      </c>
    </row>
    <row r="470" spans="2:5" x14ac:dyDescent="0.3">
      <c r="B470" s="10">
        <v>29706</v>
      </c>
      <c r="C470" s="9">
        <v>7.2</v>
      </c>
      <c r="D470" s="9">
        <v>10</v>
      </c>
      <c r="E470" s="9">
        <v>17.2</v>
      </c>
    </row>
    <row r="471" spans="2:5" x14ac:dyDescent="0.3">
      <c r="B471" s="10">
        <v>29676</v>
      </c>
      <c r="C471" s="9">
        <v>7.4</v>
      </c>
      <c r="D471" s="9">
        <v>10.49</v>
      </c>
      <c r="E471" s="9">
        <v>17.89</v>
      </c>
    </row>
    <row r="472" spans="2:5" x14ac:dyDescent="0.3">
      <c r="B472" s="10">
        <v>29645</v>
      </c>
      <c r="C472" s="9">
        <v>7.4</v>
      </c>
      <c r="D472" s="9">
        <v>11.41</v>
      </c>
      <c r="E472" s="9">
        <v>18.809999999999999</v>
      </c>
    </row>
    <row r="473" spans="2:5" x14ac:dyDescent="0.3">
      <c r="B473" s="10">
        <v>29617</v>
      </c>
      <c r="C473" s="9">
        <v>7.5</v>
      </c>
      <c r="D473" s="9">
        <v>11.83</v>
      </c>
      <c r="E473" s="9">
        <v>19.329999999999998</v>
      </c>
    </row>
    <row r="474" spans="2:5" x14ac:dyDescent="0.3">
      <c r="B474" s="10">
        <v>29586</v>
      </c>
      <c r="C474" s="9">
        <v>7.2</v>
      </c>
      <c r="D474" s="9">
        <v>12.52</v>
      </c>
      <c r="E474" s="9">
        <v>19.72</v>
      </c>
    </row>
    <row r="475" spans="2:5" x14ac:dyDescent="0.3">
      <c r="B475" s="10">
        <v>29555</v>
      </c>
      <c r="C475" s="9">
        <v>7.5</v>
      </c>
      <c r="D475" s="9">
        <v>12.65</v>
      </c>
      <c r="E475" s="9">
        <v>20.149999999999999</v>
      </c>
    </row>
    <row r="476" spans="2:5" x14ac:dyDescent="0.3">
      <c r="B476" s="10">
        <v>29525</v>
      </c>
      <c r="C476" s="9">
        <v>7.5</v>
      </c>
      <c r="D476" s="9">
        <v>12.77</v>
      </c>
      <c r="E476" s="9">
        <v>20.27</v>
      </c>
    </row>
    <row r="477" spans="2:5" x14ac:dyDescent="0.3">
      <c r="B477" s="10">
        <v>29494</v>
      </c>
      <c r="C477" s="9">
        <v>7.5</v>
      </c>
      <c r="D477" s="9">
        <v>12.6</v>
      </c>
      <c r="E477" s="9">
        <v>20.100000000000001</v>
      </c>
    </row>
    <row r="478" spans="2:5" x14ac:dyDescent="0.3">
      <c r="B478" s="10">
        <v>29464</v>
      </c>
      <c r="C478" s="9">
        <v>7.7</v>
      </c>
      <c r="D478" s="9">
        <v>12.87</v>
      </c>
      <c r="E478" s="9">
        <v>20.57</v>
      </c>
    </row>
    <row r="479" spans="2:5" x14ac:dyDescent="0.3">
      <c r="B479" s="10">
        <v>29433</v>
      </c>
      <c r="C479" s="9">
        <v>7.8</v>
      </c>
      <c r="D479" s="9">
        <v>13.13</v>
      </c>
      <c r="E479" s="9">
        <v>20.93</v>
      </c>
    </row>
    <row r="480" spans="2:5" x14ac:dyDescent="0.3">
      <c r="B480" s="10">
        <v>29402</v>
      </c>
      <c r="C480" s="9">
        <v>7.6</v>
      </c>
      <c r="D480" s="9">
        <v>14.38</v>
      </c>
      <c r="E480" s="9">
        <v>21.98</v>
      </c>
    </row>
    <row r="481" spans="2:5" x14ac:dyDescent="0.3">
      <c r="B481" s="10">
        <v>29372</v>
      </c>
      <c r="C481" s="9">
        <v>7.5</v>
      </c>
      <c r="D481" s="9">
        <v>14.41</v>
      </c>
      <c r="E481" s="9">
        <v>21.91</v>
      </c>
    </row>
    <row r="482" spans="2:5" x14ac:dyDescent="0.3">
      <c r="B482" s="10">
        <v>29341</v>
      </c>
      <c r="C482" s="9">
        <v>6.9</v>
      </c>
      <c r="D482" s="9">
        <v>14.73</v>
      </c>
      <c r="E482" s="9">
        <v>21.63</v>
      </c>
    </row>
    <row r="483" spans="2:5" x14ac:dyDescent="0.3">
      <c r="B483" s="10">
        <v>29311</v>
      </c>
      <c r="C483" s="9">
        <v>6.3</v>
      </c>
      <c r="D483" s="9">
        <v>14.76</v>
      </c>
      <c r="E483" s="9">
        <v>21.06</v>
      </c>
    </row>
    <row r="484" spans="2:5" x14ac:dyDescent="0.3">
      <c r="B484" s="10">
        <v>29280</v>
      </c>
      <c r="C484" s="9">
        <v>6.3</v>
      </c>
      <c r="D484" s="9">
        <v>14.18</v>
      </c>
      <c r="E484" s="9">
        <v>20.48</v>
      </c>
    </row>
    <row r="485" spans="2:5" x14ac:dyDescent="0.3">
      <c r="B485" s="10">
        <v>29251</v>
      </c>
      <c r="C485" s="9">
        <v>6.3</v>
      </c>
      <c r="D485" s="9">
        <v>13.91</v>
      </c>
      <c r="E485" s="9">
        <v>20.21</v>
      </c>
    </row>
    <row r="486" spans="2:5" x14ac:dyDescent="0.3">
      <c r="B486" s="10">
        <v>29220</v>
      </c>
      <c r="C486" s="9">
        <v>6</v>
      </c>
      <c r="D486" s="9">
        <v>13.29</v>
      </c>
      <c r="E486" s="9">
        <v>19.29</v>
      </c>
    </row>
    <row r="487" spans="2:5" x14ac:dyDescent="0.3">
      <c r="B487" s="10">
        <v>29189</v>
      </c>
      <c r="C487" s="9">
        <v>5.9</v>
      </c>
      <c r="D487" s="9">
        <v>12.61</v>
      </c>
      <c r="E487" s="9">
        <v>18.510000000000002</v>
      </c>
    </row>
    <row r="488" spans="2:5" x14ac:dyDescent="0.3">
      <c r="B488" s="10">
        <v>29159</v>
      </c>
      <c r="C488" s="9">
        <v>6</v>
      </c>
      <c r="D488" s="9">
        <v>12.07</v>
      </c>
      <c r="E488" s="9">
        <v>18.07</v>
      </c>
    </row>
    <row r="489" spans="2:5" x14ac:dyDescent="0.3">
      <c r="B489" s="10">
        <v>29128</v>
      </c>
      <c r="C489" s="9">
        <v>5.9</v>
      </c>
      <c r="D489" s="9">
        <v>12.18</v>
      </c>
      <c r="E489" s="9">
        <v>18.079999999999998</v>
      </c>
    </row>
    <row r="490" spans="2:5" x14ac:dyDescent="0.3">
      <c r="B490" s="10">
        <v>29098</v>
      </c>
      <c r="C490" s="9">
        <v>6</v>
      </c>
      <c r="D490" s="9">
        <v>11.82</v>
      </c>
      <c r="E490" s="9">
        <v>17.82</v>
      </c>
    </row>
    <row r="491" spans="2:5" x14ac:dyDescent="0.3">
      <c r="B491" s="10">
        <v>29067</v>
      </c>
      <c r="C491" s="9">
        <v>5.7</v>
      </c>
      <c r="D491" s="9">
        <v>11.26</v>
      </c>
      <c r="E491" s="9">
        <v>16.96</v>
      </c>
    </row>
    <row r="492" spans="2:5" x14ac:dyDescent="0.3">
      <c r="B492" s="10">
        <v>29036</v>
      </c>
      <c r="C492" s="9">
        <v>5.7</v>
      </c>
      <c r="D492" s="9">
        <v>10.89</v>
      </c>
      <c r="E492" s="9">
        <v>16.59</v>
      </c>
    </row>
    <row r="493" spans="2:5" x14ac:dyDescent="0.3">
      <c r="B493" s="10">
        <v>29006</v>
      </c>
      <c r="C493" s="9">
        <v>5.6</v>
      </c>
      <c r="D493" s="9">
        <v>10.85</v>
      </c>
      <c r="E493" s="9">
        <v>16.45</v>
      </c>
    </row>
    <row r="494" spans="2:5" x14ac:dyDescent="0.3">
      <c r="B494" s="10">
        <v>28975</v>
      </c>
      <c r="C494" s="9">
        <v>5.8</v>
      </c>
      <c r="D494" s="9">
        <v>10.49</v>
      </c>
      <c r="E494" s="9">
        <v>16.29</v>
      </c>
    </row>
    <row r="495" spans="2:5" x14ac:dyDescent="0.3">
      <c r="B495" s="10">
        <v>28945</v>
      </c>
      <c r="C495" s="9">
        <v>5.8</v>
      </c>
      <c r="D495" s="9">
        <v>10.09</v>
      </c>
      <c r="E495" s="9">
        <v>15.89</v>
      </c>
    </row>
    <row r="496" spans="2:5" x14ac:dyDescent="0.3">
      <c r="B496" s="10">
        <v>28914</v>
      </c>
      <c r="C496" s="9">
        <v>5.9</v>
      </c>
      <c r="D496" s="9">
        <v>9.86</v>
      </c>
      <c r="E496" s="9">
        <v>15.76</v>
      </c>
    </row>
    <row r="497" spans="2:5" x14ac:dyDescent="0.3">
      <c r="B497" s="10">
        <v>28886</v>
      </c>
      <c r="C497" s="9">
        <v>5.9</v>
      </c>
      <c r="D497" s="9">
        <v>9.2799999999999994</v>
      </c>
      <c r="E497" s="9">
        <v>15.18</v>
      </c>
    </row>
    <row r="498" spans="2:5" x14ac:dyDescent="0.3">
      <c r="B498" s="10">
        <v>28855</v>
      </c>
      <c r="C498" s="9">
        <v>6</v>
      </c>
      <c r="D498" s="9">
        <v>9.02</v>
      </c>
      <c r="E498" s="9">
        <v>15.02</v>
      </c>
    </row>
    <row r="499" spans="2:5" x14ac:dyDescent="0.3">
      <c r="B499" s="10">
        <v>28824</v>
      </c>
      <c r="C499" s="9">
        <v>5.9</v>
      </c>
      <c r="D499" s="9">
        <v>8.89</v>
      </c>
      <c r="E499" s="9">
        <v>14.79</v>
      </c>
    </row>
    <row r="500" spans="2:5" x14ac:dyDescent="0.3">
      <c r="B500" s="10">
        <v>28794</v>
      </c>
      <c r="C500" s="9">
        <v>5.8</v>
      </c>
      <c r="D500" s="9">
        <v>8.93</v>
      </c>
      <c r="E500" s="9">
        <v>14.73</v>
      </c>
    </row>
    <row r="501" spans="2:5" x14ac:dyDescent="0.3">
      <c r="B501" s="10">
        <v>28763</v>
      </c>
      <c r="C501" s="9">
        <v>6</v>
      </c>
      <c r="D501" s="9">
        <v>8.31</v>
      </c>
      <c r="E501" s="9">
        <v>14.31</v>
      </c>
    </row>
    <row r="502" spans="2:5" x14ac:dyDescent="0.3">
      <c r="B502" s="10">
        <v>28733</v>
      </c>
      <c r="C502" s="9">
        <v>5.9</v>
      </c>
      <c r="D502" s="9">
        <v>7.84</v>
      </c>
      <c r="E502" s="9">
        <v>13.74</v>
      </c>
    </row>
    <row r="503" spans="2:5" x14ac:dyDescent="0.3">
      <c r="B503" s="10">
        <v>28702</v>
      </c>
      <c r="C503" s="9">
        <v>6.2</v>
      </c>
      <c r="D503" s="9">
        <v>7.7</v>
      </c>
      <c r="E503" s="9">
        <v>13.9</v>
      </c>
    </row>
    <row r="504" spans="2:5" x14ac:dyDescent="0.3">
      <c r="B504" s="10">
        <v>28671</v>
      </c>
      <c r="C504" s="9">
        <v>5.9</v>
      </c>
      <c r="D504" s="9">
        <v>7.41</v>
      </c>
      <c r="E504" s="9">
        <v>13.31</v>
      </c>
    </row>
    <row r="505" spans="2:5" x14ac:dyDescent="0.3">
      <c r="B505" s="10">
        <v>28641</v>
      </c>
      <c r="C505" s="9">
        <v>6</v>
      </c>
      <c r="D505" s="9">
        <v>6.97</v>
      </c>
      <c r="E505" s="9">
        <v>12.97</v>
      </c>
    </row>
    <row r="506" spans="2:5" x14ac:dyDescent="0.3">
      <c r="B506" s="10">
        <v>28610</v>
      </c>
      <c r="C506" s="9">
        <v>6.1</v>
      </c>
      <c r="D506" s="9">
        <v>6.5</v>
      </c>
      <c r="E506" s="9">
        <v>12.6</v>
      </c>
    </row>
    <row r="507" spans="2:5" x14ac:dyDescent="0.3">
      <c r="B507" s="10">
        <v>28580</v>
      </c>
      <c r="C507" s="9">
        <v>6.3</v>
      </c>
      <c r="D507" s="9">
        <v>6.55</v>
      </c>
      <c r="E507" s="9">
        <v>12.85</v>
      </c>
    </row>
    <row r="508" spans="2:5" x14ac:dyDescent="0.3">
      <c r="B508" s="10">
        <v>28549</v>
      </c>
      <c r="C508" s="9">
        <v>6.3</v>
      </c>
      <c r="D508" s="9">
        <v>6.43</v>
      </c>
      <c r="E508" s="9">
        <v>12.73</v>
      </c>
    </row>
    <row r="509" spans="2:5" x14ac:dyDescent="0.3">
      <c r="B509" s="10">
        <v>28521</v>
      </c>
      <c r="C509" s="9">
        <v>6.4</v>
      </c>
      <c r="D509" s="9">
        <v>6.84</v>
      </c>
      <c r="E509" s="9">
        <v>13.24</v>
      </c>
    </row>
    <row r="510" spans="2:5" x14ac:dyDescent="0.3">
      <c r="B510" s="10">
        <v>28490</v>
      </c>
      <c r="C510" s="9">
        <v>6.4</v>
      </c>
      <c r="D510" s="9">
        <v>6.7</v>
      </c>
      <c r="E510" s="9">
        <v>13.1</v>
      </c>
    </row>
    <row r="511" spans="2:5" x14ac:dyDescent="0.3">
      <c r="B511" s="10">
        <v>28459</v>
      </c>
      <c r="C511" s="9">
        <v>6.8</v>
      </c>
      <c r="D511" s="9">
        <v>6.72</v>
      </c>
      <c r="E511" s="9">
        <v>13.52</v>
      </c>
    </row>
    <row r="512" spans="2:5" x14ac:dyDescent="0.3">
      <c r="B512" s="10">
        <v>28429</v>
      </c>
      <c r="C512" s="9">
        <v>6.8</v>
      </c>
      <c r="D512" s="9">
        <v>6.39</v>
      </c>
      <c r="E512" s="9">
        <v>13.19</v>
      </c>
    </row>
    <row r="513" spans="2:5" x14ac:dyDescent="0.3">
      <c r="B513" s="10">
        <v>28398</v>
      </c>
      <c r="C513" s="9">
        <v>6.8</v>
      </c>
      <c r="D513" s="9">
        <v>6.6</v>
      </c>
      <c r="E513" s="9">
        <v>13.4</v>
      </c>
    </row>
    <row r="514" spans="2:5" x14ac:dyDescent="0.3">
      <c r="B514" s="10">
        <v>28368</v>
      </c>
      <c r="C514" s="9">
        <v>7</v>
      </c>
      <c r="D514" s="9">
        <v>6.62</v>
      </c>
      <c r="E514" s="9">
        <v>13.62</v>
      </c>
    </row>
    <row r="515" spans="2:5" x14ac:dyDescent="0.3">
      <c r="B515" s="10">
        <v>28337</v>
      </c>
      <c r="C515" s="9">
        <v>6.9</v>
      </c>
      <c r="D515" s="9">
        <v>6.83</v>
      </c>
      <c r="E515" s="9">
        <v>13.73</v>
      </c>
    </row>
    <row r="516" spans="2:5" x14ac:dyDescent="0.3">
      <c r="B516" s="10">
        <v>28306</v>
      </c>
      <c r="C516" s="9">
        <v>7.2</v>
      </c>
      <c r="D516" s="9">
        <v>6.87</v>
      </c>
      <c r="E516" s="9">
        <v>14.07</v>
      </c>
    </row>
    <row r="517" spans="2:5" x14ac:dyDescent="0.3">
      <c r="B517" s="10">
        <v>28276</v>
      </c>
      <c r="C517" s="9">
        <v>7</v>
      </c>
      <c r="D517" s="9">
        <v>6.73</v>
      </c>
      <c r="E517" s="9">
        <v>13.73</v>
      </c>
    </row>
    <row r="518" spans="2:5" x14ac:dyDescent="0.3">
      <c r="B518" s="10">
        <v>28245</v>
      </c>
      <c r="C518" s="9">
        <v>7.2</v>
      </c>
      <c r="D518" s="9">
        <v>6.95</v>
      </c>
      <c r="E518" s="9">
        <v>14.15</v>
      </c>
    </row>
    <row r="519" spans="2:5" x14ac:dyDescent="0.3">
      <c r="B519" s="10">
        <v>28215</v>
      </c>
      <c r="C519" s="9">
        <v>7.4</v>
      </c>
      <c r="D519" s="9">
        <v>6.44</v>
      </c>
      <c r="E519" s="9">
        <v>13.84</v>
      </c>
    </row>
    <row r="520" spans="2:5" x14ac:dyDescent="0.3">
      <c r="B520" s="10">
        <v>28184</v>
      </c>
      <c r="C520" s="9">
        <v>7.6</v>
      </c>
      <c r="D520" s="9">
        <v>5.91</v>
      </c>
      <c r="E520" s="9">
        <v>13.51</v>
      </c>
    </row>
    <row r="521" spans="2:5" x14ac:dyDescent="0.3">
      <c r="B521" s="10">
        <v>28156</v>
      </c>
      <c r="C521" s="9">
        <v>7.5</v>
      </c>
      <c r="D521" s="9">
        <v>5.22</v>
      </c>
      <c r="E521" s="9">
        <v>12.72</v>
      </c>
    </row>
    <row r="522" spans="2:5" x14ac:dyDescent="0.3">
      <c r="B522" s="10">
        <v>28125</v>
      </c>
      <c r="C522" s="9">
        <v>7.8</v>
      </c>
      <c r="D522" s="9">
        <v>4.8600000000000003</v>
      </c>
      <c r="E522" s="9">
        <v>12.66</v>
      </c>
    </row>
    <row r="523" spans="2:5" x14ac:dyDescent="0.3">
      <c r="B523" s="10">
        <v>28094</v>
      </c>
      <c r="C523" s="9">
        <v>7.8</v>
      </c>
      <c r="D523" s="9">
        <v>4.88</v>
      </c>
      <c r="E523" s="9">
        <v>12.68</v>
      </c>
    </row>
    <row r="524" spans="2:5" x14ac:dyDescent="0.3">
      <c r="B524" s="10">
        <v>28064</v>
      </c>
      <c r="C524" s="9">
        <v>7.7</v>
      </c>
      <c r="D524" s="9">
        <v>5.46</v>
      </c>
      <c r="E524" s="9">
        <v>13.16</v>
      </c>
    </row>
    <row r="525" spans="2:5" x14ac:dyDescent="0.3">
      <c r="B525" s="10">
        <v>28033</v>
      </c>
      <c r="C525" s="9">
        <v>7.6</v>
      </c>
      <c r="D525" s="9">
        <v>5.49</v>
      </c>
      <c r="E525" s="9">
        <v>13.09</v>
      </c>
    </row>
    <row r="526" spans="2:5" x14ac:dyDescent="0.3">
      <c r="B526" s="10">
        <v>28003</v>
      </c>
      <c r="C526" s="9">
        <v>7.8</v>
      </c>
      <c r="D526" s="9">
        <v>5.71</v>
      </c>
      <c r="E526" s="9">
        <v>13.51</v>
      </c>
    </row>
    <row r="527" spans="2:5" x14ac:dyDescent="0.3">
      <c r="B527" s="10">
        <v>27972</v>
      </c>
      <c r="C527" s="9">
        <v>7.8</v>
      </c>
      <c r="D527" s="9">
        <v>5.35</v>
      </c>
      <c r="E527" s="9">
        <v>13.15</v>
      </c>
    </row>
    <row r="528" spans="2:5" x14ac:dyDescent="0.3">
      <c r="B528" s="10">
        <v>27941</v>
      </c>
      <c r="C528" s="9">
        <v>7.6</v>
      </c>
      <c r="D528" s="9">
        <v>5.97</v>
      </c>
      <c r="E528" s="9">
        <v>13.57</v>
      </c>
    </row>
    <row r="529" spans="2:5" x14ac:dyDescent="0.3">
      <c r="B529" s="10">
        <v>27911</v>
      </c>
      <c r="C529" s="9">
        <v>7.4</v>
      </c>
      <c r="D529" s="9">
        <v>6.2</v>
      </c>
      <c r="E529" s="9">
        <v>13.6</v>
      </c>
    </row>
    <row r="530" spans="2:5" x14ac:dyDescent="0.3">
      <c r="B530" s="10">
        <v>27880</v>
      </c>
      <c r="C530" s="9">
        <v>7.7</v>
      </c>
      <c r="D530" s="9">
        <v>6.05</v>
      </c>
      <c r="E530" s="9">
        <v>13.75</v>
      </c>
    </row>
    <row r="531" spans="2:5" x14ac:dyDescent="0.3">
      <c r="B531" s="10">
        <v>27850</v>
      </c>
      <c r="C531" s="9">
        <v>7.6</v>
      </c>
      <c r="D531" s="9">
        <v>6.07</v>
      </c>
      <c r="E531" s="9">
        <v>13.67</v>
      </c>
    </row>
    <row r="532" spans="2:5" x14ac:dyDescent="0.3">
      <c r="B532" s="10">
        <v>27819</v>
      </c>
      <c r="C532" s="9">
        <v>7.7</v>
      </c>
      <c r="D532" s="9">
        <v>6.29</v>
      </c>
      <c r="E532" s="9">
        <v>13.99</v>
      </c>
    </row>
    <row r="533" spans="2:5" x14ac:dyDescent="0.3">
      <c r="B533" s="10">
        <v>27790</v>
      </c>
      <c r="C533" s="9">
        <v>7.9</v>
      </c>
      <c r="D533" s="9">
        <v>6.72</v>
      </c>
      <c r="E533" s="9">
        <v>14.62</v>
      </c>
    </row>
    <row r="534" spans="2:5" x14ac:dyDescent="0.3">
      <c r="B534" s="10">
        <v>27759</v>
      </c>
      <c r="C534" s="9">
        <v>8.1999999999999993</v>
      </c>
      <c r="D534" s="9">
        <v>6.94</v>
      </c>
      <c r="E534" s="9">
        <v>15.14</v>
      </c>
    </row>
    <row r="535" spans="2:5" x14ac:dyDescent="0.3">
      <c r="B535" s="10">
        <v>27728</v>
      </c>
      <c r="C535" s="9">
        <v>8.3000000000000007</v>
      </c>
      <c r="D535" s="9">
        <v>7.38</v>
      </c>
      <c r="E535" s="9">
        <v>15.68</v>
      </c>
    </row>
    <row r="536" spans="2:5" x14ac:dyDescent="0.3">
      <c r="B536" s="10">
        <v>27698</v>
      </c>
      <c r="C536" s="9">
        <v>8.4</v>
      </c>
      <c r="D536" s="9">
        <v>7.44</v>
      </c>
      <c r="E536" s="9">
        <v>15.84</v>
      </c>
    </row>
    <row r="537" spans="2:5" x14ac:dyDescent="0.3">
      <c r="B537" s="10">
        <v>27667</v>
      </c>
      <c r="C537" s="9">
        <v>8.4</v>
      </c>
      <c r="D537" s="9">
        <v>7.91</v>
      </c>
      <c r="E537" s="9">
        <v>16.309999999999999</v>
      </c>
    </row>
    <row r="538" spans="2:5" x14ac:dyDescent="0.3">
      <c r="B538" s="10">
        <v>27637</v>
      </c>
      <c r="C538" s="9">
        <v>8.4</v>
      </c>
      <c r="D538" s="9">
        <v>8.6</v>
      </c>
      <c r="E538" s="9">
        <v>17</v>
      </c>
    </row>
    <row r="539" spans="2:5" x14ac:dyDescent="0.3">
      <c r="B539" s="10">
        <v>27606</v>
      </c>
      <c r="C539" s="9">
        <v>8.6</v>
      </c>
      <c r="D539" s="9">
        <v>9.7200000000000006</v>
      </c>
      <c r="E539" s="9">
        <v>18.32</v>
      </c>
    </row>
    <row r="540" spans="2:5" x14ac:dyDescent="0.3">
      <c r="B540" s="10">
        <v>27575</v>
      </c>
      <c r="C540" s="9">
        <v>8.8000000000000007</v>
      </c>
      <c r="D540" s="9">
        <v>9.39</v>
      </c>
      <c r="E540" s="9">
        <v>18.190000000000001</v>
      </c>
    </row>
    <row r="541" spans="2:5" x14ac:dyDescent="0.3">
      <c r="B541" s="10">
        <v>27545</v>
      </c>
      <c r="C541" s="9">
        <v>9</v>
      </c>
      <c r="D541" s="9">
        <v>9.4700000000000006</v>
      </c>
      <c r="E541" s="9">
        <v>18.47</v>
      </c>
    </row>
    <row r="542" spans="2:5" x14ac:dyDescent="0.3">
      <c r="B542" s="10">
        <v>27514</v>
      </c>
      <c r="C542" s="9">
        <v>8.8000000000000007</v>
      </c>
      <c r="D542" s="9">
        <v>10.210000000000001</v>
      </c>
      <c r="E542" s="9">
        <v>19.010000000000002</v>
      </c>
    </row>
    <row r="543" spans="2:5" x14ac:dyDescent="0.3">
      <c r="B543" s="10">
        <v>27484</v>
      </c>
      <c r="C543" s="9">
        <v>8.6</v>
      </c>
      <c r="D543" s="9">
        <v>10.25</v>
      </c>
      <c r="E543" s="9">
        <v>18.850000000000001</v>
      </c>
    </row>
    <row r="544" spans="2:5" x14ac:dyDescent="0.3">
      <c r="B544" s="10">
        <v>27453</v>
      </c>
      <c r="C544" s="9">
        <v>8.1</v>
      </c>
      <c r="D544" s="9">
        <v>11.23</v>
      </c>
      <c r="E544" s="9">
        <v>19.329999999999998</v>
      </c>
    </row>
    <row r="545" spans="2:5" x14ac:dyDescent="0.3">
      <c r="B545" s="10">
        <v>27425</v>
      </c>
      <c r="C545" s="9">
        <v>8.1</v>
      </c>
      <c r="D545" s="9">
        <v>11.8</v>
      </c>
      <c r="E545" s="9">
        <v>19.899999999999999</v>
      </c>
    </row>
    <row r="546" spans="2:5" x14ac:dyDescent="0.3">
      <c r="B546" s="10">
        <v>27394</v>
      </c>
      <c r="C546" s="9">
        <v>7.2</v>
      </c>
      <c r="D546" s="9">
        <v>12.34</v>
      </c>
      <c r="E546" s="9">
        <v>19.54</v>
      </c>
    </row>
    <row r="547" spans="2:5" x14ac:dyDescent="0.3">
      <c r="B547" s="10">
        <v>27363</v>
      </c>
      <c r="C547" s="9">
        <v>6.6</v>
      </c>
      <c r="D547" s="9">
        <v>12.2</v>
      </c>
      <c r="E547" s="9">
        <v>18.8</v>
      </c>
    </row>
    <row r="548" spans="2:5" x14ac:dyDescent="0.3">
      <c r="B548" s="10">
        <v>27333</v>
      </c>
      <c r="C548" s="9">
        <v>6</v>
      </c>
      <c r="D548" s="9">
        <v>12.06</v>
      </c>
      <c r="E548" s="9">
        <v>18.059999999999999</v>
      </c>
    </row>
    <row r="549" spans="2:5" x14ac:dyDescent="0.3">
      <c r="B549" s="10">
        <v>27302</v>
      </c>
      <c r="C549" s="9">
        <v>5.9</v>
      </c>
      <c r="D549" s="9">
        <v>11.95</v>
      </c>
      <c r="E549" s="9">
        <v>17.850000000000001</v>
      </c>
    </row>
    <row r="550" spans="2:5" x14ac:dyDescent="0.3">
      <c r="B550" s="10">
        <v>27272</v>
      </c>
      <c r="C550" s="9">
        <v>5.5</v>
      </c>
      <c r="D550" s="9">
        <v>10.86</v>
      </c>
      <c r="E550" s="9">
        <v>16.36</v>
      </c>
    </row>
    <row r="551" spans="2:5" x14ac:dyDescent="0.3">
      <c r="B551" s="10">
        <v>27241</v>
      </c>
      <c r="C551" s="9">
        <v>5.5</v>
      </c>
      <c r="D551" s="9">
        <v>11.51</v>
      </c>
      <c r="E551" s="9">
        <v>17.010000000000002</v>
      </c>
    </row>
    <row r="552" spans="2:5" x14ac:dyDescent="0.3">
      <c r="B552" s="10">
        <v>27210</v>
      </c>
      <c r="C552" s="9">
        <v>5.4</v>
      </c>
      <c r="D552" s="9">
        <v>10.86</v>
      </c>
      <c r="E552" s="9">
        <v>16.260000000000002</v>
      </c>
    </row>
    <row r="553" spans="2:5" x14ac:dyDescent="0.3">
      <c r="B553" s="10">
        <v>27180</v>
      </c>
      <c r="C553" s="9">
        <v>5.0999999999999996</v>
      </c>
      <c r="D553" s="9">
        <v>10.71</v>
      </c>
      <c r="E553" s="9">
        <v>15.81</v>
      </c>
    </row>
    <row r="554" spans="2:5" x14ac:dyDescent="0.3">
      <c r="B554" s="10">
        <v>27149</v>
      </c>
      <c r="C554" s="9">
        <v>5.0999999999999996</v>
      </c>
      <c r="D554" s="9">
        <v>10.09</v>
      </c>
      <c r="E554" s="9">
        <v>15.19</v>
      </c>
    </row>
    <row r="555" spans="2:5" x14ac:dyDescent="0.3">
      <c r="B555" s="10">
        <v>27119</v>
      </c>
      <c r="C555" s="9">
        <v>5.0999999999999996</v>
      </c>
      <c r="D555" s="9">
        <v>10.39</v>
      </c>
      <c r="E555" s="9">
        <v>15.49</v>
      </c>
    </row>
    <row r="556" spans="2:5" x14ac:dyDescent="0.3">
      <c r="B556" s="10">
        <v>27088</v>
      </c>
      <c r="C556" s="9">
        <v>5.2</v>
      </c>
      <c r="D556" s="9">
        <v>10.02</v>
      </c>
      <c r="E556" s="9">
        <v>15.22</v>
      </c>
    </row>
    <row r="557" spans="2:5" x14ac:dyDescent="0.3">
      <c r="B557" s="10">
        <v>27060</v>
      </c>
      <c r="C557" s="9">
        <v>5.0999999999999996</v>
      </c>
      <c r="D557" s="9">
        <v>9.39</v>
      </c>
      <c r="E557" s="9">
        <v>14.49</v>
      </c>
    </row>
    <row r="558" spans="2:5" x14ac:dyDescent="0.3">
      <c r="B558" s="10">
        <v>27029</v>
      </c>
      <c r="C558" s="9">
        <v>4.9000000000000004</v>
      </c>
      <c r="D558" s="9">
        <v>8.7100000000000009</v>
      </c>
      <c r="E558" s="9">
        <v>13.61</v>
      </c>
    </row>
    <row r="559" spans="2:5" x14ac:dyDescent="0.3">
      <c r="B559" s="10">
        <v>26998</v>
      </c>
      <c r="C559" s="9">
        <v>4.8</v>
      </c>
      <c r="D559" s="9">
        <v>8.25</v>
      </c>
      <c r="E559" s="9">
        <v>13.05</v>
      </c>
    </row>
    <row r="560" spans="2:5" x14ac:dyDescent="0.3">
      <c r="B560" s="10">
        <v>26968</v>
      </c>
      <c r="C560" s="9">
        <v>4.5999999999999996</v>
      </c>
      <c r="D560" s="9">
        <v>7.8</v>
      </c>
      <c r="E560" s="9">
        <v>12.4</v>
      </c>
    </row>
    <row r="561" spans="2:5" x14ac:dyDescent="0.3">
      <c r="B561" s="10">
        <v>26937</v>
      </c>
      <c r="C561" s="9">
        <v>4.8</v>
      </c>
      <c r="D561" s="9">
        <v>7.36</v>
      </c>
      <c r="E561" s="9">
        <v>12.16</v>
      </c>
    </row>
    <row r="562" spans="2:5" x14ac:dyDescent="0.3">
      <c r="B562" s="10">
        <v>26907</v>
      </c>
      <c r="C562" s="9">
        <v>4.8</v>
      </c>
      <c r="D562" s="9">
        <v>7.38</v>
      </c>
      <c r="E562" s="9">
        <v>12.18</v>
      </c>
    </row>
    <row r="563" spans="2:5" x14ac:dyDescent="0.3">
      <c r="B563" s="10">
        <v>26876</v>
      </c>
      <c r="C563" s="9">
        <v>4.8</v>
      </c>
      <c r="D563" s="9">
        <v>5.73</v>
      </c>
      <c r="E563" s="9">
        <v>10.53</v>
      </c>
    </row>
    <row r="564" spans="2:5" x14ac:dyDescent="0.3">
      <c r="B564" s="10">
        <v>26845</v>
      </c>
      <c r="C564" s="9">
        <v>4.9000000000000004</v>
      </c>
      <c r="D564" s="9">
        <v>6</v>
      </c>
      <c r="E564" s="9">
        <v>10.9</v>
      </c>
    </row>
    <row r="565" spans="2:5" x14ac:dyDescent="0.3">
      <c r="B565" s="10">
        <v>26815</v>
      </c>
      <c r="C565" s="9">
        <v>4.9000000000000004</v>
      </c>
      <c r="D565" s="9">
        <v>5.53</v>
      </c>
      <c r="E565" s="9">
        <v>10.43</v>
      </c>
    </row>
    <row r="566" spans="2:5" x14ac:dyDescent="0.3">
      <c r="B566" s="10">
        <v>26784</v>
      </c>
      <c r="C566" s="9">
        <v>5</v>
      </c>
      <c r="D566" s="9">
        <v>5.0599999999999996</v>
      </c>
      <c r="E566" s="9">
        <v>10.06</v>
      </c>
    </row>
    <row r="567" spans="2:5" x14ac:dyDescent="0.3">
      <c r="B567" s="10">
        <v>26754</v>
      </c>
      <c r="C567" s="9">
        <v>4.9000000000000004</v>
      </c>
      <c r="D567" s="9">
        <v>4.59</v>
      </c>
      <c r="E567" s="9">
        <v>9.49</v>
      </c>
    </row>
    <row r="568" spans="2:5" x14ac:dyDescent="0.3">
      <c r="B568" s="10">
        <v>26723</v>
      </c>
      <c r="C568" s="9">
        <v>5</v>
      </c>
      <c r="D568" s="9">
        <v>3.87</v>
      </c>
      <c r="E568" s="9">
        <v>8.8699999999999992</v>
      </c>
    </row>
    <row r="569" spans="2:5" x14ac:dyDescent="0.3">
      <c r="B569" s="10">
        <v>26695</v>
      </c>
      <c r="C569" s="9">
        <v>4.9000000000000004</v>
      </c>
      <c r="D569" s="9">
        <v>3.65</v>
      </c>
      <c r="E569" s="9">
        <v>8.5500000000000007</v>
      </c>
    </row>
    <row r="570" spans="2:5" x14ac:dyDescent="0.3">
      <c r="B570" s="10">
        <v>26664</v>
      </c>
      <c r="C570" s="9">
        <v>5.2</v>
      </c>
      <c r="D570" s="9">
        <v>3.41</v>
      </c>
      <c r="E570" s="9">
        <v>8.61</v>
      </c>
    </row>
    <row r="571" spans="2:5" x14ac:dyDescent="0.3">
      <c r="B571" s="10">
        <v>26633</v>
      </c>
      <c r="C571" s="9">
        <v>5.3</v>
      </c>
      <c r="D571" s="9">
        <v>3.67</v>
      </c>
      <c r="E571" s="9">
        <v>8.9700000000000006</v>
      </c>
    </row>
    <row r="572" spans="2:5" x14ac:dyDescent="0.3">
      <c r="B572" s="10">
        <v>26603</v>
      </c>
      <c r="C572" s="9">
        <v>5.6</v>
      </c>
      <c r="D572" s="9">
        <v>3.42</v>
      </c>
      <c r="E572" s="9">
        <v>9.02</v>
      </c>
    </row>
    <row r="573" spans="2:5" x14ac:dyDescent="0.3">
      <c r="B573" s="10">
        <v>26572</v>
      </c>
      <c r="C573" s="9">
        <v>5.5</v>
      </c>
      <c r="D573" s="9">
        <v>3.19</v>
      </c>
      <c r="E573" s="9">
        <v>8.69</v>
      </c>
    </row>
    <row r="574" spans="2:5" x14ac:dyDescent="0.3">
      <c r="B574" s="10">
        <v>26542</v>
      </c>
      <c r="C574" s="9">
        <v>5.6</v>
      </c>
      <c r="D574" s="9">
        <v>2.94</v>
      </c>
      <c r="E574" s="9">
        <v>8.5399999999999991</v>
      </c>
    </row>
    <row r="575" spans="2:5" x14ac:dyDescent="0.3">
      <c r="B575" s="10">
        <v>26511</v>
      </c>
      <c r="C575" s="9">
        <v>5.6</v>
      </c>
      <c r="D575" s="9">
        <v>2.95</v>
      </c>
      <c r="E575" s="9">
        <v>8.5500000000000007</v>
      </c>
    </row>
    <row r="576" spans="2:5" x14ac:dyDescent="0.3">
      <c r="B576" s="10">
        <v>26480</v>
      </c>
      <c r="C576" s="9">
        <v>5.7</v>
      </c>
      <c r="D576" s="9">
        <v>2.71</v>
      </c>
      <c r="E576" s="9">
        <v>8.41</v>
      </c>
    </row>
    <row r="577" spans="2:5" x14ac:dyDescent="0.3">
      <c r="B577" s="10">
        <v>26450</v>
      </c>
      <c r="C577" s="9">
        <v>5.7</v>
      </c>
      <c r="D577" s="9">
        <v>3.23</v>
      </c>
      <c r="E577" s="9">
        <v>8.93</v>
      </c>
    </row>
    <row r="578" spans="2:5" x14ac:dyDescent="0.3">
      <c r="B578" s="10">
        <v>26419</v>
      </c>
      <c r="C578" s="9">
        <v>5.7</v>
      </c>
      <c r="D578" s="9">
        <v>3.49</v>
      </c>
      <c r="E578" s="9">
        <v>9.19</v>
      </c>
    </row>
    <row r="579" spans="2:5" x14ac:dyDescent="0.3">
      <c r="B579" s="10">
        <v>26389</v>
      </c>
      <c r="C579" s="9">
        <v>5.8</v>
      </c>
      <c r="D579" s="9">
        <v>3.5</v>
      </c>
      <c r="E579" s="9">
        <v>9.3000000000000007</v>
      </c>
    </row>
    <row r="580" spans="2:5" x14ac:dyDescent="0.3">
      <c r="B580" s="10">
        <v>26358</v>
      </c>
      <c r="C580" s="9">
        <v>5.7</v>
      </c>
      <c r="D580" s="9">
        <v>3.51</v>
      </c>
      <c r="E580" s="9">
        <v>9.2100000000000009</v>
      </c>
    </row>
    <row r="581" spans="2:5" x14ac:dyDescent="0.3">
      <c r="B581" s="10">
        <v>26329</v>
      </c>
      <c r="C581" s="9">
        <v>5.8</v>
      </c>
      <c r="D581" s="9">
        <v>3.27</v>
      </c>
      <c r="E581" s="9">
        <v>9.07</v>
      </c>
    </row>
    <row r="582" spans="2:5" x14ac:dyDescent="0.3">
      <c r="B582" s="10">
        <v>26298</v>
      </c>
      <c r="C582" s="9">
        <v>6</v>
      </c>
      <c r="D582" s="9">
        <v>3.27</v>
      </c>
      <c r="E582" s="9">
        <v>9.27</v>
      </c>
    </row>
    <row r="583" spans="2:5" x14ac:dyDescent="0.3">
      <c r="B583" s="10">
        <v>26267</v>
      </c>
      <c r="C583" s="9">
        <v>6</v>
      </c>
      <c r="D583" s="9">
        <v>3.28</v>
      </c>
      <c r="E583" s="9">
        <v>9.2799999999999994</v>
      </c>
    </row>
    <row r="584" spans="2:5" x14ac:dyDescent="0.3">
      <c r="B584" s="10">
        <v>26237</v>
      </c>
      <c r="C584" s="9">
        <v>5.8</v>
      </c>
      <c r="D584" s="9">
        <v>3.81</v>
      </c>
      <c r="E584" s="9">
        <v>9.61</v>
      </c>
    </row>
    <row r="585" spans="2:5" x14ac:dyDescent="0.3">
      <c r="B585" s="10">
        <v>26206</v>
      </c>
      <c r="C585" s="9">
        <v>6</v>
      </c>
      <c r="D585" s="9">
        <v>4.08</v>
      </c>
      <c r="E585" s="9">
        <v>10.08</v>
      </c>
    </row>
    <row r="586" spans="2:5" x14ac:dyDescent="0.3">
      <c r="B586" s="10">
        <v>26176</v>
      </c>
      <c r="C586" s="9">
        <v>6.1</v>
      </c>
      <c r="D586" s="9">
        <v>4.62</v>
      </c>
      <c r="E586" s="9">
        <v>10.72</v>
      </c>
    </row>
    <row r="587" spans="2:5" x14ac:dyDescent="0.3">
      <c r="B587" s="10">
        <v>26145</v>
      </c>
      <c r="C587" s="9">
        <v>6</v>
      </c>
      <c r="D587" s="9">
        <v>4.3600000000000003</v>
      </c>
      <c r="E587" s="9">
        <v>10.36</v>
      </c>
    </row>
    <row r="588" spans="2:5" x14ac:dyDescent="0.3">
      <c r="B588" s="10">
        <v>26114</v>
      </c>
      <c r="C588" s="9">
        <v>5.9</v>
      </c>
      <c r="D588" s="9">
        <v>4.6399999999999997</v>
      </c>
      <c r="E588" s="9">
        <v>10.54</v>
      </c>
    </row>
    <row r="589" spans="2:5" x14ac:dyDescent="0.3">
      <c r="B589" s="10">
        <v>26084</v>
      </c>
      <c r="C589" s="9">
        <v>5.9</v>
      </c>
      <c r="D589" s="9">
        <v>4.4000000000000004</v>
      </c>
      <c r="E589" s="9">
        <v>10.3</v>
      </c>
    </row>
    <row r="590" spans="2:5" x14ac:dyDescent="0.3">
      <c r="B590" s="10">
        <v>26053</v>
      </c>
      <c r="C590" s="9">
        <v>5.9</v>
      </c>
      <c r="D590" s="9">
        <v>4.16</v>
      </c>
      <c r="E590" s="9">
        <v>10.06</v>
      </c>
    </row>
    <row r="591" spans="2:5" x14ac:dyDescent="0.3">
      <c r="B591" s="10">
        <v>26023</v>
      </c>
      <c r="C591" s="9">
        <v>6</v>
      </c>
      <c r="D591" s="9">
        <v>4.71</v>
      </c>
      <c r="E591" s="9">
        <v>10.71</v>
      </c>
    </row>
    <row r="592" spans="2:5" x14ac:dyDescent="0.3">
      <c r="B592" s="10">
        <v>25992</v>
      </c>
      <c r="C592" s="9">
        <v>5.9</v>
      </c>
      <c r="D592" s="9">
        <v>5</v>
      </c>
      <c r="E592" s="9">
        <v>10.9</v>
      </c>
    </row>
    <row r="593" spans="2:5" x14ac:dyDescent="0.3">
      <c r="B593" s="10">
        <v>25964</v>
      </c>
      <c r="C593" s="9">
        <v>5.9</v>
      </c>
      <c r="D593" s="9">
        <v>5.29</v>
      </c>
      <c r="E593" s="9">
        <v>11.19</v>
      </c>
    </row>
    <row r="594" spans="2:5" x14ac:dyDescent="0.3">
      <c r="B594" s="10">
        <v>25933</v>
      </c>
      <c r="C594" s="9">
        <v>6.1</v>
      </c>
      <c r="D594" s="9">
        <v>5.57</v>
      </c>
      <c r="E594" s="9">
        <v>11.67</v>
      </c>
    </row>
    <row r="595" spans="2:5" x14ac:dyDescent="0.3">
      <c r="B595" s="10">
        <v>25902</v>
      </c>
      <c r="C595" s="9">
        <v>5.9</v>
      </c>
      <c r="D595" s="9">
        <v>5.6</v>
      </c>
      <c r="E595" s="9">
        <v>11.5</v>
      </c>
    </row>
    <row r="596" spans="2:5" x14ac:dyDescent="0.3">
      <c r="B596" s="10">
        <v>25872</v>
      </c>
      <c r="C596" s="9">
        <v>5.5</v>
      </c>
      <c r="D596" s="9">
        <v>5.63</v>
      </c>
      <c r="E596" s="9">
        <v>11.13</v>
      </c>
    </row>
    <row r="597" spans="2:5" x14ac:dyDescent="0.3">
      <c r="B597" s="10">
        <v>25841</v>
      </c>
      <c r="C597" s="9">
        <v>5.4</v>
      </c>
      <c r="D597" s="9">
        <v>5.66</v>
      </c>
      <c r="E597" s="9">
        <v>11.06</v>
      </c>
    </row>
    <row r="598" spans="2:5" x14ac:dyDescent="0.3">
      <c r="B598" s="10">
        <v>25811</v>
      </c>
      <c r="C598" s="9">
        <v>5.0999999999999996</v>
      </c>
      <c r="D598" s="9">
        <v>5.41</v>
      </c>
      <c r="E598" s="9">
        <v>10.51</v>
      </c>
    </row>
    <row r="599" spans="2:5" x14ac:dyDescent="0.3">
      <c r="B599" s="10">
        <v>25780</v>
      </c>
      <c r="C599" s="9">
        <v>5</v>
      </c>
      <c r="D599" s="9">
        <v>5.98</v>
      </c>
      <c r="E599" s="9">
        <v>10.98</v>
      </c>
    </row>
    <row r="600" spans="2:5" x14ac:dyDescent="0.3">
      <c r="B600" s="10">
        <v>25749</v>
      </c>
      <c r="C600" s="9">
        <v>4.9000000000000004</v>
      </c>
      <c r="D600" s="9">
        <v>6.01</v>
      </c>
      <c r="E600" s="9">
        <v>10.91</v>
      </c>
    </row>
    <row r="601" spans="2:5" x14ac:dyDescent="0.3">
      <c r="B601" s="10">
        <v>25719</v>
      </c>
      <c r="C601" s="9">
        <v>4.8</v>
      </c>
      <c r="D601" s="9">
        <v>6.04</v>
      </c>
      <c r="E601" s="9">
        <v>10.84</v>
      </c>
    </row>
    <row r="602" spans="2:5" x14ac:dyDescent="0.3">
      <c r="B602" s="10">
        <v>25688</v>
      </c>
      <c r="C602" s="9">
        <v>4.5999999999999996</v>
      </c>
      <c r="D602" s="9">
        <v>6.06</v>
      </c>
      <c r="E602" s="9">
        <v>10.66</v>
      </c>
    </row>
    <row r="603" spans="2:5" x14ac:dyDescent="0.3">
      <c r="B603" s="10">
        <v>25658</v>
      </c>
      <c r="C603" s="9">
        <v>4.4000000000000004</v>
      </c>
      <c r="D603" s="9">
        <v>5.82</v>
      </c>
      <c r="E603" s="9">
        <v>10.220000000000001</v>
      </c>
    </row>
    <row r="604" spans="2:5" x14ac:dyDescent="0.3">
      <c r="B604" s="10">
        <v>25627</v>
      </c>
      <c r="C604" s="9">
        <v>4.2</v>
      </c>
      <c r="D604" s="9">
        <v>6.15</v>
      </c>
      <c r="E604" s="9">
        <v>10.35</v>
      </c>
    </row>
    <row r="605" spans="2:5" x14ac:dyDescent="0.3">
      <c r="B605" s="10">
        <v>25599</v>
      </c>
      <c r="C605" s="9">
        <v>3.9</v>
      </c>
      <c r="D605" s="9">
        <v>6.18</v>
      </c>
      <c r="E605" s="9">
        <v>10.08</v>
      </c>
    </row>
    <row r="606" spans="2:5" x14ac:dyDescent="0.3">
      <c r="B606" s="10">
        <v>25568</v>
      </c>
      <c r="C606" s="9">
        <v>3.5</v>
      </c>
      <c r="D606" s="9">
        <v>6.2</v>
      </c>
      <c r="E606" s="9">
        <v>9.6999999999999993</v>
      </c>
    </row>
    <row r="607" spans="2:5" x14ac:dyDescent="0.3">
      <c r="B607" s="10">
        <v>25537</v>
      </c>
      <c r="C607" s="9">
        <v>3.5</v>
      </c>
      <c r="D607" s="9">
        <v>5.93</v>
      </c>
      <c r="E607" s="9">
        <v>9.43</v>
      </c>
    </row>
    <row r="608" spans="2:5" x14ac:dyDescent="0.3">
      <c r="B608" s="10">
        <v>25507</v>
      </c>
      <c r="C608" s="9">
        <v>3.7</v>
      </c>
      <c r="D608" s="9">
        <v>5.67</v>
      </c>
      <c r="E608" s="9">
        <v>9.3699999999999992</v>
      </c>
    </row>
    <row r="609" spans="2:5" x14ac:dyDescent="0.3">
      <c r="B609" s="10">
        <v>25476</v>
      </c>
      <c r="C609" s="9">
        <v>3.7</v>
      </c>
      <c r="D609" s="9">
        <v>5.7</v>
      </c>
      <c r="E609" s="9">
        <v>9.4</v>
      </c>
    </row>
    <row r="610" spans="2:5" x14ac:dyDescent="0.3">
      <c r="B610" s="10">
        <v>25446</v>
      </c>
      <c r="C610" s="9">
        <v>3.5</v>
      </c>
      <c r="D610" s="9">
        <v>5.71</v>
      </c>
      <c r="E610" s="9">
        <v>9.2100000000000009</v>
      </c>
    </row>
    <row r="611" spans="2:5" x14ac:dyDescent="0.3">
      <c r="B611" s="10">
        <v>25415</v>
      </c>
      <c r="C611" s="9">
        <v>3.5</v>
      </c>
      <c r="D611" s="9">
        <v>5.44</v>
      </c>
      <c r="E611" s="9">
        <v>8.94</v>
      </c>
    </row>
    <row r="612" spans="2:5" x14ac:dyDescent="0.3">
      <c r="B612" s="10">
        <v>25384</v>
      </c>
      <c r="C612" s="9">
        <v>3.5</v>
      </c>
      <c r="D612" s="9">
        <v>5.48</v>
      </c>
      <c r="E612" s="9">
        <v>8.98</v>
      </c>
    </row>
    <row r="613" spans="2:5" x14ac:dyDescent="0.3">
      <c r="B613" s="10">
        <v>25354</v>
      </c>
      <c r="C613" s="9">
        <v>3.4</v>
      </c>
      <c r="D613" s="9">
        <v>5.51</v>
      </c>
      <c r="E613" s="9">
        <v>8.91</v>
      </c>
    </row>
    <row r="614" spans="2:5" x14ac:dyDescent="0.3">
      <c r="B614" s="10">
        <v>25323</v>
      </c>
      <c r="C614" s="9">
        <v>3.4</v>
      </c>
      <c r="D614" s="9">
        <v>5.52</v>
      </c>
      <c r="E614" s="9">
        <v>8.92</v>
      </c>
    </row>
    <row r="615" spans="2:5" x14ac:dyDescent="0.3">
      <c r="B615" s="10">
        <v>25293</v>
      </c>
      <c r="C615" s="9">
        <v>3.4</v>
      </c>
      <c r="D615" s="9">
        <v>5.25</v>
      </c>
      <c r="E615" s="9">
        <v>8.65</v>
      </c>
    </row>
    <row r="616" spans="2:5" x14ac:dyDescent="0.3">
      <c r="B616" s="10">
        <v>25262</v>
      </c>
      <c r="C616" s="9">
        <v>3.4</v>
      </c>
      <c r="D616" s="9">
        <v>4.68</v>
      </c>
      <c r="E616" s="9">
        <v>8.08</v>
      </c>
    </row>
    <row r="617" spans="2:5" x14ac:dyDescent="0.3">
      <c r="B617" s="10">
        <v>25234</v>
      </c>
      <c r="C617" s="9">
        <v>3.4</v>
      </c>
      <c r="D617" s="9">
        <v>4.4000000000000004</v>
      </c>
      <c r="E617" s="9">
        <v>7.8</v>
      </c>
    </row>
    <row r="618" spans="2:5" x14ac:dyDescent="0.3">
      <c r="B618" s="10">
        <v>25203</v>
      </c>
      <c r="C618" s="9">
        <v>3.4</v>
      </c>
      <c r="D618" s="9">
        <v>4.72</v>
      </c>
      <c r="E618" s="9">
        <v>8.1199999999999992</v>
      </c>
    </row>
    <row r="619" spans="2:5" x14ac:dyDescent="0.3">
      <c r="B619" s="10">
        <v>25172</v>
      </c>
      <c r="C619" s="9">
        <v>3.4</v>
      </c>
      <c r="D619" s="9">
        <v>4.7300000000000004</v>
      </c>
      <c r="E619" s="9">
        <v>8.1300000000000008</v>
      </c>
    </row>
    <row r="620" spans="2:5" x14ac:dyDescent="0.3">
      <c r="B620" s="10">
        <v>25142</v>
      </c>
      <c r="C620" s="9">
        <v>3.4</v>
      </c>
      <c r="D620" s="9">
        <v>4.75</v>
      </c>
      <c r="E620" s="9">
        <v>8.15</v>
      </c>
    </row>
    <row r="621" spans="2:5" x14ac:dyDescent="0.3">
      <c r="B621" s="10">
        <v>25111</v>
      </c>
      <c r="C621" s="9">
        <v>3.4</v>
      </c>
      <c r="D621" s="9">
        <v>4.46</v>
      </c>
      <c r="E621" s="9">
        <v>7.86</v>
      </c>
    </row>
    <row r="622" spans="2:5" x14ac:dyDescent="0.3">
      <c r="B622" s="10">
        <v>25081</v>
      </c>
      <c r="C622" s="9">
        <v>3.5</v>
      </c>
      <c r="D622" s="9">
        <v>4.4800000000000004</v>
      </c>
      <c r="E622" s="9">
        <v>7.98</v>
      </c>
    </row>
    <row r="623" spans="2:5" x14ac:dyDescent="0.3">
      <c r="B623" s="10">
        <v>25050</v>
      </c>
      <c r="C623" s="9">
        <v>3.7</v>
      </c>
      <c r="D623" s="9">
        <v>4.49</v>
      </c>
      <c r="E623" s="9">
        <v>8.19</v>
      </c>
    </row>
    <row r="624" spans="2:5" x14ac:dyDescent="0.3">
      <c r="B624" s="10">
        <v>25019</v>
      </c>
      <c r="C624" s="9">
        <v>3.7</v>
      </c>
      <c r="D624" s="9">
        <v>4.2</v>
      </c>
      <c r="E624" s="9">
        <v>7.9</v>
      </c>
    </row>
    <row r="625" spans="2:5" x14ac:dyDescent="0.3">
      <c r="B625" s="10">
        <v>24989</v>
      </c>
      <c r="C625" s="9">
        <v>3.5</v>
      </c>
      <c r="D625" s="9">
        <v>3.92</v>
      </c>
      <c r="E625" s="9">
        <v>7.42</v>
      </c>
    </row>
    <row r="626" spans="2:5" x14ac:dyDescent="0.3">
      <c r="B626" s="10">
        <v>24958</v>
      </c>
      <c r="C626" s="9">
        <v>3.5</v>
      </c>
      <c r="D626" s="9">
        <v>3.93</v>
      </c>
      <c r="E626" s="9">
        <v>7.43</v>
      </c>
    </row>
    <row r="627" spans="2:5" x14ac:dyDescent="0.3">
      <c r="B627" s="10">
        <v>24928</v>
      </c>
      <c r="C627" s="9">
        <v>3.7</v>
      </c>
      <c r="D627" s="9">
        <v>3.94</v>
      </c>
      <c r="E627" s="9">
        <v>7.64</v>
      </c>
    </row>
    <row r="628" spans="2:5" x14ac:dyDescent="0.3">
      <c r="B628" s="10">
        <v>24897</v>
      </c>
      <c r="C628" s="9">
        <v>3.8</v>
      </c>
      <c r="D628" s="9">
        <v>3.95</v>
      </c>
      <c r="E628" s="9">
        <v>7.75</v>
      </c>
    </row>
    <row r="629" spans="2:5" x14ac:dyDescent="0.3">
      <c r="B629" s="10">
        <v>24868</v>
      </c>
      <c r="C629" s="9">
        <v>3.7</v>
      </c>
      <c r="D629" s="9">
        <v>3.65</v>
      </c>
      <c r="E629" s="9">
        <v>7.35</v>
      </c>
    </row>
    <row r="630" spans="2:5" x14ac:dyDescent="0.3">
      <c r="B630" s="10">
        <v>24837</v>
      </c>
      <c r="C630" s="9">
        <v>3.8</v>
      </c>
      <c r="D630" s="9">
        <v>3.04</v>
      </c>
      <c r="E630" s="9">
        <v>6.84</v>
      </c>
    </row>
    <row r="631" spans="2:5" x14ac:dyDescent="0.3">
      <c r="B631" s="10">
        <v>24806</v>
      </c>
      <c r="C631" s="9">
        <v>3.9</v>
      </c>
      <c r="D631" s="9">
        <v>2.74</v>
      </c>
      <c r="E631" s="9">
        <v>6.64</v>
      </c>
    </row>
    <row r="632" spans="2:5" x14ac:dyDescent="0.3">
      <c r="B632" s="10">
        <v>24776</v>
      </c>
      <c r="C632" s="9">
        <v>4</v>
      </c>
      <c r="D632" s="9">
        <v>2.4300000000000002</v>
      </c>
      <c r="E632" s="9">
        <v>6.43</v>
      </c>
    </row>
    <row r="633" spans="2:5" x14ac:dyDescent="0.3">
      <c r="B633" s="10">
        <v>24745</v>
      </c>
      <c r="C633" s="9">
        <v>3.8</v>
      </c>
      <c r="D633" s="9">
        <v>2.75</v>
      </c>
      <c r="E633" s="9">
        <v>6.55</v>
      </c>
    </row>
    <row r="634" spans="2:5" x14ac:dyDescent="0.3">
      <c r="B634" s="10">
        <v>24715</v>
      </c>
      <c r="C634" s="9">
        <v>3.8</v>
      </c>
      <c r="D634" s="9">
        <v>2.4500000000000002</v>
      </c>
      <c r="E634" s="9">
        <v>6.25</v>
      </c>
    </row>
    <row r="635" spans="2:5" x14ac:dyDescent="0.3">
      <c r="B635" s="10">
        <v>24684</v>
      </c>
      <c r="C635" s="9">
        <v>3.8</v>
      </c>
      <c r="D635" s="9">
        <v>2.77</v>
      </c>
      <c r="E635" s="9">
        <v>6.57</v>
      </c>
    </row>
    <row r="636" spans="2:5" x14ac:dyDescent="0.3">
      <c r="B636" s="10">
        <v>24653</v>
      </c>
      <c r="C636" s="9">
        <v>3.9</v>
      </c>
      <c r="D636" s="9">
        <v>2.78</v>
      </c>
      <c r="E636" s="9">
        <v>6.68</v>
      </c>
    </row>
    <row r="637" spans="2:5" x14ac:dyDescent="0.3">
      <c r="B637" s="10">
        <v>24623</v>
      </c>
      <c r="C637" s="9">
        <v>3.8</v>
      </c>
      <c r="D637" s="9">
        <v>2.79</v>
      </c>
      <c r="E637" s="9">
        <v>6.59</v>
      </c>
    </row>
    <row r="638" spans="2:5" x14ac:dyDescent="0.3">
      <c r="B638" s="10">
        <v>24592</v>
      </c>
      <c r="C638" s="9">
        <v>3.8</v>
      </c>
      <c r="D638" s="9">
        <v>2.48</v>
      </c>
      <c r="E638" s="9">
        <v>6.28</v>
      </c>
    </row>
    <row r="639" spans="2:5" x14ac:dyDescent="0.3">
      <c r="B639" s="10">
        <v>24562</v>
      </c>
      <c r="C639" s="9">
        <v>3.8</v>
      </c>
      <c r="D639" s="9">
        <v>2.8</v>
      </c>
      <c r="E639" s="9">
        <v>6.6</v>
      </c>
    </row>
    <row r="640" spans="2:5" x14ac:dyDescent="0.3">
      <c r="B640" s="10">
        <v>24531</v>
      </c>
      <c r="C640" s="9">
        <v>3.8</v>
      </c>
      <c r="D640" s="9">
        <v>2.81</v>
      </c>
      <c r="E640" s="9">
        <v>6.61</v>
      </c>
    </row>
    <row r="641" spans="2:5" x14ac:dyDescent="0.3">
      <c r="B641" s="10">
        <v>24503</v>
      </c>
      <c r="C641" s="9">
        <v>3.9</v>
      </c>
      <c r="D641" s="9">
        <v>3.46</v>
      </c>
      <c r="E641" s="9">
        <v>7.36</v>
      </c>
    </row>
    <row r="642" spans="2:5" x14ac:dyDescent="0.3">
      <c r="B642" s="10">
        <v>24472</v>
      </c>
      <c r="C642" s="9">
        <v>3.8</v>
      </c>
      <c r="D642" s="9">
        <v>3.46</v>
      </c>
      <c r="E642" s="9">
        <v>7.26</v>
      </c>
    </row>
    <row r="643" spans="2:5" x14ac:dyDescent="0.3">
      <c r="B643" s="10">
        <v>24441</v>
      </c>
      <c r="C643" s="9">
        <v>3.6</v>
      </c>
      <c r="D643" s="9">
        <v>3.79</v>
      </c>
      <c r="E643" s="9">
        <v>7.39</v>
      </c>
    </row>
    <row r="644" spans="2:5" x14ac:dyDescent="0.3">
      <c r="B644" s="10">
        <v>24411</v>
      </c>
      <c r="C644" s="9">
        <v>3.7</v>
      </c>
      <c r="D644" s="9">
        <v>3.79</v>
      </c>
      <c r="E644" s="9">
        <v>7.49</v>
      </c>
    </row>
    <row r="645" spans="2:5" x14ac:dyDescent="0.3">
      <c r="B645" s="10">
        <v>24380</v>
      </c>
      <c r="C645" s="9">
        <v>3.7</v>
      </c>
      <c r="D645" s="9">
        <v>3.48</v>
      </c>
      <c r="E645" s="9">
        <v>7.18</v>
      </c>
    </row>
    <row r="646" spans="2:5" x14ac:dyDescent="0.3">
      <c r="B646" s="10">
        <v>24350</v>
      </c>
      <c r="C646" s="9">
        <v>3.8</v>
      </c>
      <c r="D646" s="9">
        <v>3.48</v>
      </c>
      <c r="E646" s="9">
        <v>7.28</v>
      </c>
    </row>
    <row r="647" spans="2:5" x14ac:dyDescent="0.3">
      <c r="B647" s="10">
        <v>24319</v>
      </c>
      <c r="C647" s="9">
        <v>3.8</v>
      </c>
      <c r="D647" s="9">
        <v>2.85</v>
      </c>
      <c r="E647" s="9">
        <v>6.65</v>
      </c>
    </row>
    <row r="648" spans="2:5" x14ac:dyDescent="0.3">
      <c r="B648" s="10">
        <v>24288</v>
      </c>
      <c r="C648" s="9">
        <v>3.8</v>
      </c>
      <c r="D648" s="9">
        <v>2.5299999999999998</v>
      </c>
      <c r="E648" s="9">
        <v>6.33</v>
      </c>
    </row>
    <row r="649" spans="2:5" x14ac:dyDescent="0.3">
      <c r="B649" s="10">
        <v>24258</v>
      </c>
      <c r="C649" s="9">
        <v>3.9</v>
      </c>
      <c r="D649" s="9">
        <v>2.87</v>
      </c>
      <c r="E649" s="9">
        <v>6.77</v>
      </c>
    </row>
    <row r="650" spans="2:5" x14ac:dyDescent="0.3">
      <c r="B650" s="10">
        <v>24227</v>
      </c>
      <c r="C650" s="9">
        <v>3.8</v>
      </c>
      <c r="D650" s="9">
        <v>2.87</v>
      </c>
      <c r="E650" s="9">
        <v>6.67</v>
      </c>
    </row>
    <row r="651" spans="2:5" x14ac:dyDescent="0.3">
      <c r="B651" s="10">
        <v>24197</v>
      </c>
      <c r="C651" s="9">
        <v>3.8</v>
      </c>
      <c r="D651" s="9">
        <v>2.56</v>
      </c>
      <c r="E651" s="9">
        <v>6.36</v>
      </c>
    </row>
    <row r="652" spans="2:5" x14ac:dyDescent="0.3">
      <c r="B652" s="10">
        <v>24166</v>
      </c>
      <c r="C652" s="9">
        <v>3.8</v>
      </c>
      <c r="D652" s="9">
        <v>2.56</v>
      </c>
      <c r="E652" s="9">
        <v>6.36</v>
      </c>
    </row>
    <row r="653" spans="2:5" x14ac:dyDescent="0.3">
      <c r="B653" s="10">
        <v>24138</v>
      </c>
      <c r="C653" s="9">
        <v>4</v>
      </c>
      <c r="D653" s="9">
        <v>1.92</v>
      </c>
      <c r="E653" s="9">
        <v>5.92</v>
      </c>
    </row>
    <row r="654" spans="2:5" x14ac:dyDescent="0.3">
      <c r="B654" s="10">
        <v>24107</v>
      </c>
      <c r="C654" s="9">
        <v>4</v>
      </c>
      <c r="D654" s="9">
        <v>1.92</v>
      </c>
      <c r="E654" s="9">
        <v>5.92</v>
      </c>
    </row>
    <row r="655" spans="2:5" x14ac:dyDescent="0.3">
      <c r="B655" s="10">
        <v>24076</v>
      </c>
      <c r="C655" s="9">
        <v>4.0999999999999996</v>
      </c>
      <c r="D655" s="9">
        <v>1.6</v>
      </c>
      <c r="E655" s="9">
        <v>5.7</v>
      </c>
    </row>
    <row r="656" spans="2:5" x14ac:dyDescent="0.3">
      <c r="B656" s="10">
        <v>24046</v>
      </c>
      <c r="C656" s="9">
        <v>4.2</v>
      </c>
      <c r="D656" s="9">
        <v>1.93</v>
      </c>
      <c r="E656" s="9">
        <v>6.13</v>
      </c>
    </row>
    <row r="657" spans="2:5" x14ac:dyDescent="0.3">
      <c r="B657" s="10">
        <v>24015</v>
      </c>
      <c r="C657" s="9">
        <v>4.3</v>
      </c>
      <c r="D657" s="9">
        <v>1.61</v>
      </c>
      <c r="E657" s="9">
        <v>5.91</v>
      </c>
    </row>
    <row r="658" spans="2:5" x14ac:dyDescent="0.3">
      <c r="B658" s="10">
        <v>23985</v>
      </c>
      <c r="C658" s="9">
        <v>4.4000000000000004</v>
      </c>
      <c r="D658" s="9">
        <v>1.94</v>
      </c>
      <c r="E658" s="9">
        <v>6.34</v>
      </c>
    </row>
    <row r="659" spans="2:5" x14ac:dyDescent="0.3">
      <c r="B659" s="10">
        <v>23954</v>
      </c>
      <c r="C659" s="9">
        <v>4.4000000000000004</v>
      </c>
      <c r="D659" s="9">
        <v>1.61</v>
      </c>
      <c r="E659" s="9">
        <v>6.01</v>
      </c>
    </row>
    <row r="660" spans="2:5" x14ac:dyDescent="0.3">
      <c r="B660" s="10">
        <v>23923</v>
      </c>
      <c r="C660" s="9">
        <v>4.5999999999999996</v>
      </c>
      <c r="D660" s="9">
        <v>1.94</v>
      </c>
      <c r="E660" s="9">
        <v>6.54</v>
      </c>
    </row>
    <row r="661" spans="2:5" x14ac:dyDescent="0.3">
      <c r="B661" s="10">
        <v>23893</v>
      </c>
      <c r="C661" s="9">
        <v>4.5999999999999996</v>
      </c>
      <c r="D661" s="9">
        <v>1.62</v>
      </c>
      <c r="E661" s="9">
        <v>6.22</v>
      </c>
    </row>
    <row r="662" spans="2:5" x14ac:dyDescent="0.3">
      <c r="B662" s="10">
        <v>23862</v>
      </c>
      <c r="C662" s="9">
        <v>4.8</v>
      </c>
      <c r="D662" s="9">
        <v>1.62</v>
      </c>
      <c r="E662" s="9">
        <v>6.42</v>
      </c>
    </row>
    <row r="663" spans="2:5" x14ac:dyDescent="0.3">
      <c r="B663" s="10">
        <v>23832</v>
      </c>
      <c r="C663" s="9">
        <v>4.7</v>
      </c>
      <c r="D663" s="9">
        <v>1.29</v>
      </c>
      <c r="E663" s="9">
        <v>5.99</v>
      </c>
    </row>
    <row r="664" spans="2:5" x14ac:dyDescent="0.3">
      <c r="B664" s="10">
        <v>23801</v>
      </c>
      <c r="C664" s="9">
        <v>5.0999999999999996</v>
      </c>
      <c r="D664" s="9">
        <v>0.97</v>
      </c>
      <c r="E664" s="9">
        <v>6.07</v>
      </c>
    </row>
    <row r="665" spans="2:5" x14ac:dyDescent="0.3">
      <c r="B665" s="10">
        <v>23773</v>
      </c>
      <c r="C665" s="9">
        <v>4.9000000000000004</v>
      </c>
      <c r="D665" s="9">
        <v>0.97</v>
      </c>
      <c r="E665" s="9">
        <v>5.87</v>
      </c>
    </row>
    <row r="666" spans="2:5" x14ac:dyDescent="0.3">
      <c r="B666" s="10">
        <v>23742</v>
      </c>
      <c r="C666" s="9">
        <v>5</v>
      </c>
      <c r="D666" s="9">
        <v>0.97</v>
      </c>
      <c r="E666" s="9">
        <v>5.97</v>
      </c>
    </row>
    <row r="667" spans="2:5" x14ac:dyDescent="0.3">
      <c r="B667" s="10">
        <v>23711</v>
      </c>
      <c r="C667" s="9">
        <v>4.8</v>
      </c>
      <c r="D667" s="9">
        <v>1.3</v>
      </c>
      <c r="E667" s="9">
        <v>6.1</v>
      </c>
    </row>
    <row r="668" spans="2:5" x14ac:dyDescent="0.3">
      <c r="B668" s="10">
        <v>23681</v>
      </c>
      <c r="C668" s="9">
        <v>5.0999999999999996</v>
      </c>
      <c r="D668" s="9">
        <v>0.97</v>
      </c>
      <c r="E668" s="9">
        <v>6.07</v>
      </c>
    </row>
    <row r="669" spans="2:5" x14ac:dyDescent="0.3">
      <c r="B669" s="10">
        <v>23650</v>
      </c>
      <c r="C669" s="9">
        <v>5.0999999999999996</v>
      </c>
      <c r="D669" s="9">
        <v>1.3</v>
      </c>
      <c r="E669" s="9">
        <v>6.4</v>
      </c>
    </row>
    <row r="670" spans="2:5" x14ac:dyDescent="0.3">
      <c r="B670" s="10">
        <v>23620</v>
      </c>
      <c r="C670" s="9">
        <v>5</v>
      </c>
      <c r="D670" s="9">
        <v>0.98</v>
      </c>
      <c r="E670" s="9">
        <v>5.98</v>
      </c>
    </row>
    <row r="671" spans="2:5" x14ac:dyDescent="0.3">
      <c r="B671" s="10">
        <v>23589</v>
      </c>
      <c r="C671" s="9">
        <v>4.9000000000000004</v>
      </c>
      <c r="D671" s="9">
        <v>1.3</v>
      </c>
      <c r="E671" s="9">
        <v>6.2</v>
      </c>
    </row>
    <row r="672" spans="2:5" x14ac:dyDescent="0.3">
      <c r="B672" s="10">
        <v>23558</v>
      </c>
      <c r="C672" s="9">
        <v>5.2</v>
      </c>
      <c r="D672" s="9">
        <v>1.31</v>
      </c>
      <c r="E672" s="9">
        <v>6.51</v>
      </c>
    </row>
    <row r="673" spans="2:5" x14ac:dyDescent="0.3">
      <c r="B673" s="10">
        <v>23528</v>
      </c>
      <c r="C673" s="9">
        <v>5.0999999999999996</v>
      </c>
      <c r="D673" s="9">
        <v>1.31</v>
      </c>
      <c r="E673" s="9">
        <v>6.41</v>
      </c>
    </row>
    <row r="674" spans="2:5" x14ac:dyDescent="0.3">
      <c r="B674" s="10">
        <v>23497</v>
      </c>
      <c r="C674" s="9">
        <v>5.3</v>
      </c>
      <c r="D674" s="9">
        <v>1.31</v>
      </c>
      <c r="E674" s="9">
        <v>6.61</v>
      </c>
    </row>
    <row r="675" spans="2:5" x14ac:dyDescent="0.3">
      <c r="B675" s="10">
        <v>23467</v>
      </c>
      <c r="C675" s="9">
        <v>5.4</v>
      </c>
      <c r="D675" s="9">
        <v>1.31</v>
      </c>
      <c r="E675" s="9">
        <v>6.71</v>
      </c>
    </row>
    <row r="676" spans="2:5" x14ac:dyDescent="0.3">
      <c r="B676" s="10">
        <v>23436</v>
      </c>
      <c r="C676" s="9">
        <v>5.4</v>
      </c>
      <c r="D676" s="9">
        <v>1.64</v>
      </c>
      <c r="E676" s="9">
        <v>7.04</v>
      </c>
    </row>
    <row r="677" spans="2:5" x14ac:dyDescent="0.3">
      <c r="B677" s="10">
        <v>23407</v>
      </c>
      <c r="C677" s="9">
        <v>5.6</v>
      </c>
      <c r="D677" s="9">
        <v>1.64</v>
      </c>
      <c r="E677" s="9">
        <v>7.24</v>
      </c>
    </row>
    <row r="678" spans="2:5" x14ac:dyDescent="0.3">
      <c r="B678" s="10">
        <v>23376</v>
      </c>
      <c r="C678" s="9">
        <v>5.5</v>
      </c>
      <c r="D678" s="9">
        <v>1.64</v>
      </c>
      <c r="E678" s="9">
        <v>7.14</v>
      </c>
    </row>
    <row r="679" spans="2:5" x14ac:dyDescent="0.3">
      <c r="B679" s="10">
        <v>23345</v>
      </c>
      <c r="C679" s="9">
        <v>5.7</v>
      </c>
      <c r="D679" s="9">
        <v>1.32</v>
      </c>
      <c r="E679" s="9">
        <v>7.02</v>
      </c>
    </row>
    <row r="680" spans="2:5" x14ac:dyDescent="0.3">
      <c r="B680" s="10">
        <v>23315</v>
      </c>
      <c r="C680" s="9">
        <v>5.5</v>
      </c>
      <c r="D680" s="9">
        <v>1.32</v>
      </c>
      <c r="E680" s="9">
        <v>6.82</v>
      </c>
    </row>
    <row r="681" spans="2:5" x14ac:dyDescent="0.3">
      <c r="B681" s="10">
        <v>23284</v>
      </c>
      <c r="C681" s="9">
        <v>5.5</v>
      </c>
      <c r="D681" s="9">
        <v>0.99</v>
      </c>
      <c r="E681" s="9">
        <v>6.49</v>
      </c>
    </row>
    <row r="682" spans="2:5" x14ac:dyDescent="0.3">
      <c r="B682" s="10">
        <v>23254</v>
      </c>
      <c r="C682" s="9">
        <v>5.4</v>
      </c>
      <c r="D682" s="9">
        <v>1.32</v>
      </c>
      <c r="E682" s="9">
        <v>6.72</v>
      </c>
    </row>
    <row r="683" spans="2:5" x14ac:dyDescent="0.3">
      <c r="B683" s="10">
        <v>23223</v>
      </c>
      <c r="C683" s="9">
        <v>5.6</v>
      </c>
      <c r="D683" s="9">
        <v>1.32</v>
      </c>
      <c r="E683" s="9">
        <v>6.92</v>
      </c>
    </row>
    <row r="684" spans="2:5" x14ac:dyDescent="0.3">
      <c r="B684" s="10">
        <v>23192</v>
      </c>
      <c r="C684" s="9">
        <v>5.6</v>
      </c>
      <c r="D684" s="9">
        <v>1.32</v>
      </c>
      <c r="E684" s="9">
        <v>6.92</v>
      </c>
    </row>
    <row r="685" spans="2:5" x14ac:dyDescent="0.3">
      <c r="B685" s="10">
        <v>23162</v>
      </c>
      <c r="C685" s="9">
        <v>5.9</v>
      </c>
      <c r="D685" s="9">
        <v>0.99</v>
      </c>
      <c r="E685" s="9">
        <v>6.89</v>
      </c>
    </row>
    <row r="686" spans="2:5" x14ac:dyDescent="0.3">
      <c r="B686" s="10">
        <v>23131</v>
      </c>
      <c r="C686" s="9">
        <v>5.7</v>
      </c>
      <c r="D686" s="9">
        <v>0.99</v>
      </c>
      <c r="E686" s="9">
        <v>6.69</v>
      </c>
    </row>
    <row r="687" spans="2:5" x14ac:dyDescent="0.3">
      <c r="B687" s="10">
        <v>23101</v>
      </c>
      <c r="C687" s="9">
        <v>5.7</v>
      </c>
      <c r="D687" s="9">
        <v>1.33</v>
      </c>
      <c r="E687" s="9">
        <v>7.03</v>
      </c>
    </row>
    <row r="688" spans="2:5" x14ac:dyDescent="0.3">
      <c r="B688" s="10">
        <v>23070</v>
      </c>
      <c r="C688" s="9">
        <v>5.9</v>
      </c>
      <c r="D688" s="9">
        <v>1</v>
      </c>
      <c r="E688" s="9">
        <v>6.9</v>
      </c>
    </row>
    <row r="689" spans="2:5" x14ac:dyDescent="0.3">
      <c r="B689" s="10">
        <v>23042</v>
      </c>
      <c r="C689" s="9">
        <v>5.7</v>
      </c>
      <c r="D689" s="9">
        <v>1.33</v>
      </c>
      <c r="E689" s="9">
        <v>7.03</v>
      </c>
    </row>
    <row r="690" spans="2:5" x14ac:dyDescent="0.3">
      <c r="B690" s="10">
        <v>23011</v>
      </c>
      <c r="C690" s="9">
        <v>5.5</v>
      </c>
      <c r="D690" s="9">
        <v>1.33</v>
      </c>
      <c r="E690" s="9">
        <v>6.83</v>
      </c>
    </row>
    <row r="691" spans="2:5" x14ac:dyDescent="0.3">
      <c r="B691" s="10">
        <v>22980</v>
      </c>
      <c r="C691" s="9">
        <v>5.7</v>
      </c>
      <c r="D691" s="9">
        <v>1.33</v>
      </c>
      <c r="E691" s="9">
        <v>7.03</v>
      </c>
    </row>
    <row r="692" spans="2:5" x14ac:dyDescent="0.3">
      <c r="B692" s="10">
        <v>22950</v>
      </c>
      <c r="C692" s="9">
        <v>5.4</v>
      </c>
      <c r="D692" s="9">
        <v>1.33</v>
      </c>
      <c r="E692" s="9">
        <v>6.73</v>
      </c>
    </row>
    <row r="693" spans="2:5" x14ac:dyDescent="0.3">
      <c r="B693" s="10">
        <v>22919</v>
      </c>
      <c r="C693" s="9">
        <v>5.6</v>
      </c>
      <c r="D693" s="9">
        <v>1.33</v>
      </c>
      <c r="E693" s="9">
        <v>6.93</v>
      </c>
    </row>
    <row r="694" spans="2:5" x14ac:dyDescent="0.3">
      <c r="B694" s="10">
        <v>22889</v>
      </c>
      <c r="C694" s="9">
        <v>5.7</v>
      </c>
      <c r="D694" s="9">
        <v>1.34</v>
      </c>
      <c r="E694" s="9">
        <v>7.04</v>
      </c>
    </row>
    <row r="695" spans="2:5" x14ac:dyDescent="0.3">
      <c r="B695" s="10">
        <v>22858</v>
      </c>
      <c r="C695" s="9">
        <v>5.4</v>
      </c>
      <c r="D695" s="9">
        <v>1</v>
      </c>
      <c r="E695" s="9">
        <v>6.4</v>
      </c>
    </row>
    <row r="696" spans="2:5" x14ac:dyDescent="0.3">
      <c r="B696" s="10">
        <v>22827</v>
      </c>
      <c r="C696" s="9">
        <v>5.5</v>
      </c>
      <c r="D696" s="9">
        <v>1.34</v>
      </c>
      <c r="E696" s="9">
        <v>6.84</v>
      </c>
    </row>
    <row r="697" spans="2:5" x14ac:dyDescent="0.3">
      <c r="B697" s="10">
        <v>22797</v>
      </c>
      <c r="C697" s="9">
        <v>5.5</v>
      </c>
      <c r="D697" s="9">
        <v>1.34</v>
      </c>
      <c r="E697" s="9">
        <v>6.84</v>
      </c>
    </row>
    <row r="698" spans="2:5" x14ac:dyDescent="0.3">
      <c r="B698" s="10">
        <v>22766</v>
      </c>
      <c r="C698" s="9">
        <v>5.6</v>
      </c>
      <c r="D698" s="9">
        <v>1.34</v>
      </c>
      <c r="E698" s="9">
        <v>6.94</v>
      </c>
    </row>
    <row r="699" spans="2:5" x14ac:dyDescent="0.3">
      <c r="B699" s="10">
        <v>22736</v>
      </c>
      <c r="C699" s="9">
        <v>5.6</v>
      </c>
      <c r="D699" s="9">
        <v>1.01</v>
      </c>
      <c r="E699" s="9">
        <v>6.61</v>
      </c>
    </row>
    <row r="700" spans="2:5" x14ac:dyDescent="0.3">
      <c r="B700" s="10">
        <v>22705</v>
      </c>
      <c r="C700" s="9">
        <v>5.5</v>
      </c>
      <c r="D700" s="9">
        <v>1.01</v>
      </c>
      <c r="E700" s="9">
        <v>6.51</v>
      </c>
    </row>
    <row r="701" spans="2:5" x14ac:dyDescent="0.3">
      <c r="B701" s="10">
        <v>22677</v>
      </c>
      <c r="C701" s="9">
        <v>5.8</v>
      </c>
      <c r="D701" s="9">
        <v>0.67</v>
      </c>
      <c r="E701" s="9">
        <v>6.47</v>
      </c>
    </row>
    <row r="702" spans="2:5" x14ac:dyDescent="0.3">
      <c r="B702" s="10">
        <v>22646</v>
      </c>
      <c r="C702" s="9">
        <v>6</v>
      </c>
      <c r="D702" s="9">
        <v>0.67</v>
      </c>
      <c r="E702" s="9">
        <v>6.67</v>
      </c>
    </row>
    <row r="703" spans="2:5" x14ac:dyDescent="0.3">
      <c r="B703" s="10">
        <v>22615</v>
      </c>
      <c r="C703" s="9">
        <v>6.1</v>
      </c>
      <c r="D703" s="9">
        <v>0.67</v>
      </c>
      <c r="E703" s="9">
        <v>6.77</v>
      </c>
    </row>
    <row r="704" spans="2:5" x14ac:dyDescent="0.3">
      <c r="B704" s="10">
        <v>22585</v>
      </c>
      <c r="C704" s="9">
        <v>6.5</v>
      </c>
      <c r="D704" s="9">
        <v>0.67</v>
      </c>
      <c r="E704" s="9">
        <v>7.17</v>
      </c>
    </row>
    <row r="705" spans="2:5" x14ac:dyDescent="0.3">
      <c r="B705" s="10">
        <v>22554</v>
      </c>
      <c r="C705" s="9">
        <v>6.7</v>
      </c>
      <c r="D705" s="9">
        <v>1.35</v>
      </c>
      <c r="E705" s="9">
        <v>8.0500000000000007</v>
      </c>
    </row>
    <row r="706" spans="2:5" x14ac:dyDescent="0.3">
      <c r="B706" s="10">
        <v>22524</v>
      </c>
      <c r="C706" s="9">
        <v>6.6</v>
      </c>
      <c r="D706" s="9">
        <v>1.01</v>
      </c>
      <c r="E706" s="9">
        <v>7.61</v>
      </c>
    </row>
    <row r="707" spans="2:5" x14ac:dyDescent="0.3">
      <c r="B707" s="10">
        <v>22493</v>
      </c>
      <c r="C707" s="9">
        <v>7</v>
      </c>
      <c r="D707" s="9">
        <v>1.35</v>
      </c>
      <c r="E707" s="9">
        <v>8.35</v>
      </c>
    </row>
    <row r="708" spans="2:5" x14ac:dyDescent="0.3">
      <c r="B708" s="10">
        <v>22462</v>
      </c>
      <c r="C708" s="9">
        <v>6.9</v>
      </c>
      <c r="D708" s="9">
        <v>0.68</v>
      </c>
      <c r="E708" s="9">
        <v>7.58</v>
      </c>
    </row>
    <row r="709" spans="2:5" x14ac:dyDescent="0.3">
      <c r="B709" s="10">
        <v>22432</v>
      </c>
      <c r="C709" s="9">
        <v>7.1</v>
      </c>
      <c r="D709" s="9">
        <v>1.02</v>
      </c>
      <c r="E709" s="9">
        <v>8.1199999999999992</v>
      </c>
    </row>
    <row r="710" spans="2:5" x14ac:dyDescent="0.3">
      <c r="B710" s="10">
        <v>22401</v>
      </c>
      <c r="C710" s="9">
        <v>7</v>
      </c>
      <c r="D710" s="9">
        <v>1.02</v>
      </c>
      <c r="E710" s="9">
        <v>8.02</v>
      </c>
    </row>
    <row r="711" spans="2:5" x14ac:dyDescent="0.3">
      <c r="B711" s="10">
        <v>22371</v>
      </c>
      <c r="C711" s="9">
        <v>6.9</v>
      </c>
      <c r="D711" s="9">
        <v>1.36</v>
      </c>
      <c r="E711" s="9">
        <v>8.26</v>
      </c>
    </row>
    <row r="712" spans="2:5" x14ac:dyDescent="0.3">
      <c r="B712" s="10">
        <v>22340</v>
      </c>
      <c r="C712" s="9">
        <v>6.9</v>
      </c>
      <c r="D712" s="9">
        <v>1.36</v>
      </c>
      <c r="E712" s="9">
        <v>8.26</v>
      </c>
    </row>
    <row r="713" spans="2:5" x14ac:dyDescent="0.3">
      <c r="B713" s="10">
        <v>22312</v>
      </c>
      <c r="C713" s="9">
        <v>6.6</v>
      </c>
      <c r="D713" s="9">
        <v>1.71</v>
      </c>
      <c r="E713" s="9">
        <v>8.31</v>
      </c>
    </row>
    <row r="714" spans="2:5" x14ac:dyDescent="0.3">
      <c r="B714" s="10">
        <v>22281</v>
      </c>
      <c r="C714" s="9">
        <v>6.6</v>
      </c>
      <c r="D714" s="9">
        <v>1.36</v>
      </c>
      <c r="E714" s="9">
        <v>7.96</v>
      </c>
    </row>
    <row r="715" spans="2:5" x14ac:dyDescent="0.3">
      <c r="B715" s="10">
        <v>22250</v>
      </c>
      <c r="C715" s="9">
        <v>6.1</v>
      </c>
      <c r="D715" s="9">
        <v>1.36</v>
      </c>
      <c r="E715" s="9">
        <v>7.46</v>
      </c>
    </row>
    <row r="716" spans="2:5" x14ac:dyDescent="0.3">
      <c r="B716" s="10">
        <v>22220</v>
      </c>
      <c r="C716" s="9">
        <v>6.1</v>
      </c>
      <c r="D716" s="9">
        <v>1.36</v>
      </c>
      <c r="E716" s="9">
        <v>7.46</v>
      </c>
    </row>
    <row r="717" spans="2:5" x14ac:dyDescent="0.3">
      <c r="B717" s="10">
        <v>22189</v>
      </c>
      <c r="C717" s="9">
        <v>5.5</v>
      </c>
      <c r="D717" s="9">
        <v>1.02</v>
      </c>
      <c r="E717" s="9">
        <v>6.52</v>
      </c>
    </row>
    <row r="718" spans="2:5" x14ac:dyDescent="0.3">
      <c r="B718" s="10">
        <v>22159</v>
      </c>
      <c r="C718" s="9">
        <v>5.6</v>
      </c>
      <c r="D718" s="9">
        <v>1.37</v>
      </c>
      <c r="E718" s="9">
        <v>6.97</v>
      </c>
    </row>
    <row r="719" spans="2:5" x14ac:dyDescent="0.3">
      <c r="B719" s="10">
        <v>22128</v>
      </c>
      <c r="C719" s="9">
        <v>5.5</v>
      </c>
      <c r="D719" s="9">
        <v>1.37</v>
      </c>
      <c r="E719" s="9">
        <v>6.87</v>
      </c>
    </row>
    <row r="720" spans="2:5" x14ac:dyDescent="0.3">
      <c r="B720" s="10">
        <v>22097</v>
      </c>
      <c r="C720" s="9">
        <v>5.4</v>
      </c>
      <c r="D720" s="9">
        <v>1.72</v>
      </c>
      <c r="E720" s="9">
        <v>7.12</v>
      </c>
    </row>
    <row r="721" spans="2:5" x14ac:dyDescent="0.3">
      <c r="B721" s="10">
        <v>22067</v>
      </c>
      <c r="C721" s="9">
        <v>5.0999999999999996</v>
      </c>
      <c r="D721" s="9">
        <v>1.72</v>
      </c>
      <c r="E721" s="9">
        <v>6.82</v>
      </c>
    </row>
    <row r="722" spans="2:5" x14ac:dyDescent="0.3">
      <c r="B722" s="10">
        <v>22036</v>
      </c>
      <c r="C722" s="9">
        <v>5.2</v>
      </c>
      <c r="D722" s="9">
        <v>1.72</v>
      </c>
      <c r="E722" s="9">
        <v>6.92</v>
      </c>
    </row>
    <row r="723" spans="2:5" x14ac:dyDescent="0.3">
      <c r="B723" s="10">
        <v>22006</v>
      </c>
      <c r="C723" s="9">
        <v>5.4</v>
      </c>
      <c r="D723" s="9">
        <v>1.73</v>
      </c>
      <c r="E723" s="9">
        <v>7.13</v>
      </c>
    </row>
    <row r="724" spans="2:5" x14ac:dyDescent="0.3">
      <c r="B724" s="10">
        <v>21975</v>
      </c>
      <c r="C724" s="9">
        <v>4.8</v>
      </c>
      <c r="D724" s="9">
        <v>1.73</v>
      </c>
      <c r="E724" s="9">
        <v>6.53</v>
      </c>
    </row>
    <row r="725" spans="2:5" x14ac:dyDescent="0.3">
      <c r="B725" s="10">
        <v>21946</v>
      </c>
      <c r="C725" s="9">
        <v>5.2</v>
      </c>
      <c r="D725" s="9">
        <v>1.03</v>
      </c>
      <c r="E725" s="9">
        <v>6.23</v>
      </c>
    </row>
    <row r="726" spans="2:5" x14ac:dyDescent="0.3">
      <c r="B726" s="10">
        <v>21915</v>
      </c>
      <c r="C726" s="9">
        <v>5.3</v>
      </c>
      <c r="D726" s="9">
        <v>1.73</v>
      </c>
      <c r="E726" s="9">
        <v>7.03</v>
      </c>
    </row>
    <row r="727" spans="2:5" x14ac:dyDescent="0.3">
      <c r="B727" s="10">
        <v>21884</v>
      </c>
      <c r="C727" s="9">
        <v>5.8</v>
      </c>
      <c r="D727" s="9">
        <v>1.38</v>
      </c>
      <c r="E727" s="9">
        <v>7.18</v>
      </c>
    </row>
    <row r="728" spans="2:5" x14ac:dyDescent="0.3">
      <c r="B728" s="10">
        <v>21854</v>
      </c>
      <c r="C728" s="9">
        <v>5.7</v>
      </c>
      <c r="D728" s="9">
        <v>1.73</v>
      </c>
      <c r="E728" s="9">
        <v>7.43</v>
      </c>
    </row>
    <row r="729" spans="2:5" x14ac:dyDescent="0.3">
      <c r="B729" s="10">
        <v>21823</v>
      </c>
      <c r="C729" s="9">
        <v>5.5</v>
      </c>
      <c r="D729" s="9">
        <v>1.38</v>
      </c>
      <c r="E729" s="9">
        <v>6.88</v>
      </c>
    </row>
    <row r="730" spans="2:5" x14ac:dyDescent="0.3">
      <c r="B730" s="10">
        <v>21793</v>
      </c>
      <c r="C730" s="9">
        <v>5.2</v>
      </c>
      <c r="D730" s="9">
        <v>1.04</v>
      </c>
      <c r="E730" s="9">
        <v>6.24</v>
      </c>
    </row>
    <row r="731" spans="2:5" x14ac:dyDescent="0.3">
      <c r="B731" s="10">
        <v>21762</v>
      </c>
      <c r="C731" s="9">
        <v>5.0999999999999996</v>
      </c>
      <c r="D731" s="9">
        <v>0.69</v>
      </c>
      <c r="E731" s="9">
        <v>5.79</v>
      </c>
    </row>
    <row r="732" spans="2:5" x14ac:dyDescent="0.3">
      <c r="B732" s="10">
        <v>21731</v>
      </c>
      <c r="C732" s="9">
        <v>5</v>
      </c>
      <c r="D732" s="9">
        <v>0.69</v>
      </c>
      <c r="E732" s="9">
        <v>5.69</v>
      </c>
    </row>
    <row r="733" spans="2:5" x14ac:dyDescent="0.3">
      <c r="B733" s="10">
        <v>21701</v>
      </c>
      <c r="C733" s="9">
        <v>5.0999999999999996</v>
      </c>
      <c r="D733" s="9">
        <v>0.35</v>
      </c>
      <c r="E733" s="9">
        <v>5.45</v>
      </c>
    </row>
    <row r="734" spans="2:5" x14ac:dyDescent="0.3">
      <c r="B734" s="10">
        <v>21670</v>
      </c>
      <c r="C734" s="9">
        <v>5.2</v>
      </c>
      <c r="D734" s="9">
        <v>0.35</v>
      </c>
      <c r="E734" s="9">
        <v>5.55</v>
      </c>
    </row>
    <row r="735" spans="2:5" x14ac:dyDescent="0.3">
      <c r="B735" s="10">
        <v>21640</v>
      </c>
      <c r="C735" s="9">
        <v>5.6</v>
      </c>
      <c r="D735" s="9">
        <v>0.35</v>
      </c>
      <c r="E735" s="9">
        <v>5.95</v>
      </c>
    </row>
    <row r="736" spans="2:5" x14ac:dyDescent="0.3">
      <c r="B736" s="10">
        <v>21609</v>
      </c>
      <c r="C736" s="9">
        <v>5.9</v>
      </c>
      <c r="D736" s="9">
        <v>1.05</v>
      </c>
      <c r="E736" s="9">
        <v>6.95</v>
      </c>
    </row>
    <row r="737" spans="2:5" x14ac:dyDescent="0.3">
      <c r="B737" s="10">
        <v>21581</v>
      </c>
      <c r="C737" s="9">
        <v>6</v>
      </c>
      <c r="D737" s="9">
        <v>1.4</v>
      </c>
      <c r="E737" s="9">
        <v>7.4</v>
      </c>
    </row>
    <row r="738" spans="2:5" x14ac:dyDescent="0.3">
      <c r="B738" s="10">
        <v>21550</v>
      </c>
      <c r="C738" s="9">
        <v>6.2</v>
      </c>
      <c r="D738" s="9">
        <v>1.76</v>
      </c>
      <c r="E738" s="9">
        <v>7.96</v>
      </c>
    </row>
    <row r="739" spans="2:5" x14ac:dyDescent="0.3">
      <c r="B739" s="10">
        <v>21519</v>
      </c>
      <c r="C739" s="9">
        <v>6.2</v>
      </c>
      <c r="D739" s="9">
        <v>2.11</v>
      </c>
      <c r="E739" s="9">
        <v>8.31</v>
      </c>
    </row>
    <row r="740" spans="2:5" x14ac:dyDescent="0.3">
      <c r="B740" s="10">
        <v>21489</v>
      </c>
      <c r="C740" s="9">
        <v>6.7</v>
      </c>
      <c r="D740" s="9">
        <v>2.12</v>
      </c>
      <c r="E740" s="9">
        <v>8.82</v>
      </c>
    </row>
    <row r="741" spans="2:5" x14ac:dyDescent="0.3">
      <c r="B741" s="10">
        <v>21458</v>
      </c>
      <c r="C741" s="9">
        <v>7.1</v>
      </c>
      <c r="D741" s="9">
        <v>2.12</v>
      </c>
      <c r="E741" s="9">
        <v>9.2200000000000006</v>
      </c>
    </row>
    <row r="742" spans="2:5" x14ac:dyDescent="0.3">
      <c r="B742" s="10">
        <v>21428</v>
      </c>
      <c r="C742" s="9">
        <v>7.4</v>
      </c>
      <c r="D742" s="9">
        <v>2.12</v>
      </c>
      <c r="E742" s="9">
        <v>9.52</v>
      </c>
    </row>
    <row r="743" spans="2:5" x14ac:dyDescent="0.3">
      <c r="B743" s="10">
        <v>21397</v>
      </c>
      <c r="C743" s="9">
        <v>7.5</v>
      </c>
      <c r="D743" s="9">
        <v>2.4700000000000002</v>
      </c>
      <c r="E743" s="9">
        <v>9.9700000000000006</v>
      </c>
    </row>
    <row r="744" spans="2:5" x14ac:dyDescent="0.3">
      <c r="B744" s="10">
        <v>21366</v>
      </c>
      <c r="C744" s="9">
        <v>7.3</v>
      </c>
      <c r="D744" s="9">
        <v>2.85</v>
      </c>
      <c r="E744" s="9">
        <v>10.15</v>
      </c>
    </row>
    <row r="745" spans="2:5" x14ac:dyDescent="0.3">
      <c r="B745" s="10">
        <v>21336</v>
      </c>
      <c r="C745" s="9">
        <v>7.4</v>
      </c>
      <c r="D745" s="9">
        <v>3.21</v>
      </c>
      <c r="E745" s="9">
        <v>10.61</v>
      </c>
    </row>
    <row r="746" spans="2:5" x14ac:dyDescent="0.3">
      <c r="B746" s="10">
        <v>21305</v>
      </c>
      <c r="C746" s="9">
        <v>7.4</v>
      </c>
      <c r="D746" s="9">
        <v>3.58</v>
      </c>
      <c r="E746" s="9">
        <v>10.98</v>
      </c>
    </row>
    <row r="747" spans="2:5" x14ac:dyDescent="0.3">
      <c r="B747" s="10">
        <v>21275</v>
      </c>
      <c r="C747" s="9">
        <v>6.7</v>
      </c>
      <c r="D747" s="9">
        <v>3.6</v>
      </c>
      <c r="E747" s="9">
        <v>10.3</v>
      </c>
    </row>
    <row r="748" spans="2:5" x14ac:dyDescent="0.3">
      <c r="B748" s="10">
        <v>21244</v>
      </c>
      <c r="C748" s="9">
        <v>6.4</v>
      </c>
      <c r="D748" s="9">
        <v>3.25</v>
      </c>
      <c r="E748" s="9">
        <v>9.65</v>
      </c>
    </row>
    <row r="749" spans="2:5" x14ac:dyDescent="0.3">
      <c r="B749" s="10">
        <v>21216</v>
      </c>
      <c r="C749" s="9">
        <v>5.8</v>
      </c>
      <c r="D749" s="9">
        <v>3.62</v>
      </c>
      <c r="E749" s="9">
        <v>9.42</v>
      </c>
    </row>
    <row r="750" spans="2:5" x14ac:dyDescent="0.3">
      <c r="B750" s="10">
        <v>21185</v>
      </c>
      <c r="C750" s="9">
        <v>5.2</v>
      </c>
      <c r="D750" s="9">
        <v>2.9</v>
      </c>
      <c r="E750" s="9">
        <v>8.1</v>
      </c>
    </row>
    <row r="751" spans="2:5" x14ac:dyDescent="0.3">
      <c r="B751" s="10">
        <v>21154</v>
      </c>
      <c r="C751" s="9">
        <v>5.0999999999999996</v>
      </c>
      <c r="D751" s="9">
        <v>3.27</v>
      </c>
      <c r="E751" s="9">
        <v>8.3699999999999992</v>
      </c>
    </row>
    <row r="752" spans="2:5" x14ac:dyDescent="0.3">
      <c r="B752" s="10">
        <v>21124</v>
      </c>
      <c r="C752" s="9">
        <v>4.5</v>
      </c>
      <c r="D752" s="9">
        <v>2.91</v>
      </c>
      <c r="E752" s="9">
        <v>7.41</v>
      </c>
    </row>
    <row r="753" spans="2:5" x14ac:dyDescent="0.3">
      <c r="B753" s="10">
        <v>21093</v>
      </c>
      <c r="C753" s="9">
        <v>4.4000000000000004</v>
      </c>
      <c r="D753" s="9">
        <v>3.28</v>
      </c>
      <c r="E753" s="9">
        <v>7.68</v>
      </c>
    </row>
    <row r="754" spans="2:5" x14ac:dyDescent="0.3">
      <c r="B754" s="10">
        <v>21063</v>
      </c>
      <c r="C754" s="9">
        <v>4.0999999999999996</v>
      </c>
      <c r="D754" s="9">
        <v>3.66</v>
      </c>
      <c r="E754" s="9">
        <v>7.76</v>
      </c>
    </row>
    <row r="755" spans="2:5" x14ac:dyDescent="0.3">
      <c r="B755" s="10">
        <v>21032</v>
      </c>
      <c r="C755" s="9">
        <v>4.2</v>
      </c>
      <c r="D755" s="9">
        <v>3.28</v>
      </c>
      <c r="E755" s="9">
        <v>7.48</v>
      </c>
    </row>
    <row r="756" spans="2:5" x14ac:dyDescent="0.3">
      <c r="B756" s="10">
        <v>21001</v>
      </c>
      <c r="C756" s="9">
        <v>4.3</v>
      </c>
      <c r="D756" s="9">
        <v>3.31</v>
      </c>
      <c r="E756" s="9">
        <v>7.61</v>
      </c>
    </row>
    <row r="757" spans="2:5" x14ac:dyDescent="0.3">
      <c r="B757" s="10">
        <v>20971</v>
      </c>
      <c r="C757" s="9">
        <v>4.0999999999999996</v>
      </c>
      <c r="D757" s="9">
        <v>3.7</v>
      </c>
      <c r="E757" s="9">
        <v>7.8</v>
      </c>
    </row>
    <row r="758" spans="2:5" x14ac:dyDescent="0.3">
      <c r="B758" s="10">
        <v>20940</v>
      </c>
      <c r="C758" s="9">
        <v>3.9</v>
      </c>
      <c r="D758" s="9">
        <v>3.72</v>
      </c>
      <c r="E758" s="9">
        <v>7.62</v>
      </c>
    </row>
    <row r="759" spans="2:5" x14ac:dyDescent="0.3">
      <c r="B759" s="10">
        <v>20910</v>
      </c>
      <c r="C759" s="9">
        <v>3.7</v>
      </c>
      <c r="D759" s="9">
        <v>3.73</v>
      </c>
      <c r="E759" s="9">
        <v>7.43</v>
      </c>
    </row>
    <row r="760" spans="2:5" x14ac:dyDescent="0.3">
      <c r="B760" s="10">
        <v>20879</v>
      </c>
      <c r="C760" s="9">
        <v>3.9</v>
      </c>
      <c r="D760" s="9">
        <v>3.36</v>
      </c>
      <c r="E760" s="9">
        <v>7.26</v>
      </c>
    </row>
    <row r="761" spans="2:5" x14ac:dyDescent="0.3">
      <c r="B761" s="10">
        <v>20851</v>
      </c>
      <c r="C761" s="9">
        <v>4.2</v>
      </c>
      <c r="D761" s="9">
        <v>2.99</v>
      </c>
      <c r="E761" s="9">
        <v>7.19</v>
      </c>
    </row>
    <row r="762" spans="2:5" x14ac:dyDescent="0.3">
      <c r="B762" s="10">
        <v>20820</v>
      </c>
      <c r="C762" s="9">
        <v>4.2</v>
      </c>
      <c r="D762" s="9">
        <v>2.99</v>
      </c>
      <c r="E762" s="9">
        <v>7.19</v>
      </c>
    </row>
    <row r="763" spans="2:5" x14ac:dyDescent="0.3">
      <c r="B763" s="10">
        <v>20789</v>
      </c>
      <c r="C763" s="9">
        <v>4.3</v>
      </c>
      <c r="D763" s="9">
        <v>2.23</v>
      </c>
      <c r="E763" s="9">
        <v>6.53</v>
      </c>
    </row>
    <row r="764" spans="2:5" x14ac:dyDescent="0.3">
      <c r="B764" s="10">
        <v>20759</v>
      </c>
      <c r="C764" s="9">
        <v>3.9</v>
      </c>
      <c r="D764" s="9">
        <v>2.23</v>
      </c>
      <c r="E764" s="9">
        <v>6.13</v>
      </c>
    </row>
    <row r="765" spans="2:5" x14ac:dyDescent="0.3">
      <c r="B765" s="10">
        <v>20728</v>
      </c>
      <c r="C765" s="9">
        <v>3.9</v>
      </c>
      <c r="D765" s="9">
        <v>1.86</v>
      </c>
      <c r="E765" s="9">
        <v>5.76</v>
      </c>
    </row>
    <row r="766" spans="2:5" x14ac:dyDescent="0.3">
      <c r="B766" s="10">
        <v>20698</v>
      </c>
      <c r="C766" s="9">
        <v>4.0999999999999996</v>
      </c>
      <c r="D766" s="9">
        <v>1.87</v>
      </c>
      <c r="E766" s="9">
        <v>5.97</v>
      </c>
    </row>
    <row r="767" spans="2:5" x14ac:dyDescent="0.3">
      <c r="B767" s="10">
        <v>20667</v>
      </c>
      <c r="C767" s="9">
        <v>4.4000000000000004</v>
      </c>
      <c r="D767" s="9">
        <v>2.2400000000000002</v>
      </c>
      <c r="E767" s="9">
        <v>6.64</v>
      </c>
    </row>
    <row r="768" spans="2:5" x14ac:dyDescent="0.3">
      <c r="B768" s="10">
        <v>20636</v>
      </c>
      <c r="C768" s="9">
        <v>4.3</v>
      </c>
      <c r="D768" s="9">
        <v>1.87</v>
      </c>
      <c r="E768" s="9">
        <v>6.17</v>
      </c>
    </row>
    <row r="769" spans="2:5" x14ac:dyDescent="0.3">
      <c r="B769" s="10">
        <v>20606</v>
      </c>
      <c r="C769" s="9">
        <v>4.3</v>
      </c>
      <c r="D769" s="9">
        <v>1.1200000000000001</v>
      </c>
      <c r="E769" s="9">
        <v>5.42</v>
      </c>
    </row>
    <row r="770" spans="2:5" x14ac:dyDescent="0.3">
      <c r="B770" s="10">
        <v>20575</v>
      </c>
      <c r="C770" s="9">
        <v>4</v>
      </c>
      <c r="D770" s="9">
        <v>0.75</v>
      </c>
      <c r="E770" s="9">
        <v>4.75</v>
      </c>
    </row>
    <row r="771" spans="2:5" x14ac:dyDescent="0.3">
      <c r="B771" s="10">
        <v>20545</v>
      </c>
      <c r="C771" s="9">
        <v>4.2</v>
      </c>
      <c r="D771" s="9">
        <v>0.37</v>
      </c>
      <c r="E771" s="9">
        <v>4.57</v>
      </c>
    </row>
    <row r="772" spans="2:5" x14ac:dyDescent="0.3">
      <c r="B772" s="10">
        <v>20514</v>
      </c>
      <c r="C772" s="9">
        <v>3.9</v>
      </c>
      <c r="D772" s="9">
        <v>0.37</v>
      </c>
      <c r="E772" s="9">
        <v>4.2699999999999996</v>
      </c>
    </row>
    <row r="773" spans="2:5" x14ac:dyDescent="0.3">
      <c r="B773" s="10">
        <v>20485</v>
      </c>
      <c r="C773" s="9">
        <v>4</v>
      </c>
      <c r="D773" s="9">
        <v>0.37</v>
      </c>
      <c r="E773" s="9">
        <v>4.37</v>
      </c>
    </row>
    <row r="774" spans="2:5" x14ac:dyDescent="0.3">
      <c r="B774" s="10">
        <v>20454</v>
      </c>
      <c r="C774" s="9">
        <v>4.2</v>
      </c>
      <c r="D774" s="9">
        <v>0.37</v>
      </c>
      <c r="E774" s="9">
        <v>4.57</v>
      </c>
    </row>
    <row r="775" spans="2:5" x14ac:dyDescent="0.3">
      <c r="B775" s="10">
        <v>20423</v>
      </c>
      <c r="C775" s="9">
        <v>4.2</v>
      </c>
      <c r="D775" s="9">
        <v>0.37</v>
      </c>
      <c r="E775" s="9">
        <v>4.57</v>
      </c>
    </row>
    <row r="776" spans="2:5" x14ac:dyDescent="0.3">
      <c r="B776" s="10">
        <v>20393</v>
      </c>
      <c r="C776" s="9">
        <v>4.3</v>
      </c>
      <c r="D776" s="9">
        <v>0.37</v>
      </c>
      <c r="E776" s="9">
        <v>4.67</v>
      </c>
    </row>
    <row r="777" spans="2:5" x14ac:dyDescent="0.3">
      <c r="B777" s="10">
        <v>20362</v>
      </c>
      <c r="C777" s="9">
        <v>4.0999999999999996</v>
      </c>
      <c r="D777" s="9">
        <v>0.37</v>
      </c>
      <c r="E777" s="9">
        <v>4.47</v>
      </c>
    </row>
    <row r="778" spans="2:5" x14ac:dyDescent="0.3">
      <c r="B778" s="10">
        <v>20332</v>
      </c>
      <c r="C778" s="9">
        <v>4.2</v>
      </c>
      <c r="D778" s="9">
        <v>-0.37</v>
      </c>
      <c r="E778" s="9">
        <v>3.83</v>
      </c>
    </row>
    <row r="779" spans="2:5" x14ac:dyDescent="0.3">
      <c r="B779" s="10">
        <v>20301</v>
      </c>
      <c r="C779" s="9">
        <v>4</v>
      </c>
      <c r="D779" s="9">
        <v>-0.37</v>
      </c>
      <c r="E779" s="9">
        <v>3.63</v>
      </c>
    </row>
    <row r="780" spans="2:5" x14ac:dyDescent="0.3">
      <c r="B780" s="10">
        <v>20270</v>
      </c>
      <c r="C780" s="9">
        <v>4.2</v>
      </c>
      <c r="D780" s="9">
        <v>-0.74</v>
      </c>
      <c r="E780" s="9">
        <v>3.46</v>
      </c>
    </row>
    <row r="781" spans="2:5" x14ac:dyDescent="0.3">
      <c r="B781" s="10">
        <v>20240</v>
      </c>
      <c r="C781" s="9">
        <v>4.3</v>
      </c>
      <c r="D781" s="9">
        <v>-0.74</v>
      </c>
      <c r="E781" s="9">
        <v>3.56</v>
      </c>
    </row>
    <row r="782" spans="2:5" x14ac:dyDescent="0.3">
      <c r="B782" s="10">
        <v>20209</v>
      </c>
      <c r="C782" s="9">
        <v>4.7</v>
      </c>
      <c r="D782" s="9">
        <v>-0.37</v>
      </c>
      <c r="E782" s="9">
        <v>4.33</v>
      </c>
    </row>
    <row r="783" spans="2:5" x14ac:dyDescent="0.3">
      <c r="B783" s="10">
        <v>20179</v>
      </c>
      <c r="C783" s="9">
        <v>4.5999999999999996</v>
      </c>
      <c r="D783" s="9">
        <v>-0.74</v>
      </c>
      <c r="E783" s="9">
        <v>3.86</v>
      </c>
    </row>
    <row r="784" spans="2:5" x14ac:dyDescent="0.3">
      <c r="B784" s="10">
        <v>20148</v>
      </c>
      <c r="C784" s="9">
        <v>4.7</v>
      </c>
      <c r="D784" s="9">
        <v>-0.74</v>
      </c>
      <c r="E784" s="9">
        <v>3.96</v>
      </c>
    </row>
    <row r="785" spans="2:5" x14ac:dyDescent="0.3">
      <c r="B785" s="10">
        <v>20120</v>
      </c>
      <c r="C785" s="9">
        <v>4.9000000000000004</v>
      </c>
      <c r="D785" s="9">
        <v>-0.74</v>
      </c>
      <c r="E785" s="9">
        <v>4.16</v>
      </c>
    </row>
    <row r="786" spans="2:5" x14ac:dyDescent="0.3">
      <c r="B786" s="10">
        <v>20089</v>
      </c>
      <c r="C786" s="9">
        <v>5</v>
      </c>
      <c r="D786" s="9">
        <v>-0.74</v>
      </c>
      <c r="E786" s="9">
        <v>4.26</v>
      </c>
    </row>
    <row r="787" spans="2:5" x14ac:dyDescent="0.3">
      <c r="B787" s="10">
        <v>20058</v>
      </c>
      <c r="C787" s="9">
        <v>5.3</v>
      </c>
      <c r="D787" s="9">
        <v>-0.37</v>
      </c>
      <c r="E787" s="9">
        <v>4.93</v>
      </c>
    </row>
    <row r="788" spans="2:5" x14ac:dyDescent="0.3">
      <c r="B788" s="10">
        <v>20028</v>
      </c>
      <c r="C788" s="9">
        <v>5.7</v>
      </c>
      <c r="D788" s="9">
        <v>-0.74</v>
      </c>
      <c r="E788" s="9">
        <v>4.96</v>
      </c>
    </row>
    <row r="789" spans="2:5" x14ac:dyDescent="0.3">
      <c r="B789" s="10">
        <v>19997</v>
      </c>
      <c r="C789" s="9">
        <v>6.1</v>
      </c>
      <c r="D789" s="9">
        <v>-0.37</v>
      </c>
      <c r="E789" s="9">
        <v>5.73</v>
      </c>
    </row>
    <row r="790" spans="2:5" x14ac:dyDescent="0.3">
      <c r="B790" s="10">
        <v>19967</v>
      </c>
      <c r="C790" s="9">
        <v>6</v>
      </c>
      <c r="D790" s="9">
        <v>0</v>
      </c>
      <c r="E790" s="9">
        <v>6</v>
      </c>
    </row>
    <row r="791" spans="2:5" x14ac:dyDescent="0.3">
      <c r="B791" s="10">
        <v>19936</v>
      </c>
      <c r="C791" s="9">
        <v>5.8</v>
      </c>
      <c r="D791" s="9">
        <v>0.37</v>
      </c>
      <c r="E791" s="9">
        <v>6.17</v>
      </c>
    </row>
    <row r="792" spans="2:5" x14ac:dyDescent="0.3">
      <c r="B792" s="10">
        <v>19905</v>
      </c>
      <c r="C792" s="9">
        <v>5.6</v>
      </c>
      <c r="D792" s="9">
        <v>0.37</v>
      </c>
      <c r="E792" s="9">
        <v>5.97</v>
      </c>
    </row>
    <row r="793" spans="2:5" x14ac:dyDescent="0.3">
      <c r="B793" s="10">
        <v>19875</v>
      </c>
      <c r="C793" s="9">
        <v>5.9</v>
      </c>
      <c r="D793" s="9">
        <v>0.75</v>
      </c>
      <c r="E793" s="9">
        <v>6.65</v>
      </c>
    </row>
    <row r="794" spans="2:5" x14ac:dyDescent="0.3">
      <c r="B794" s="10">
        <v>19844</v>
      </c>
      <c r="C794" s="9">
        <v>5.9</v>
      </c>
      <c r="D794" s="9">
        <v>0.75</v>
      </c>
      <c r="E794" s="9">
        <v>6.65</v>
      </c>
    </row>
    <row r="795" spans="2:5" x14ac:dyDescent="0.3">
      <c r="B795" s="10">
        <v>19814</v>
      </c>
      <c r="C795" s="9">
        <v>5.7</v>
      </c>
      <c r="D795" s="9">
        <v>1.1299999999999999</v>
      </c>
      <c r="E795" s="9">
        <v>6.83</v>
      </c>
    </row>
    <row r="796" spans="2:5" x14ac:dyDescent="0.3">
      <c r="B796" s="10">
        <v>19783</v>
      </c>
      <c r="C796" s="9">
        <v>5.2</v>
      </c>
      <c r="D796" s="9">
        <v>1.51</v>
      </c>
      <c r="E796" s="9">
        <v>6.71</v>
      </c>
    </row>
    <row r="797" spans="2:5" x14ac:dyDescent="0.3">
      <c r="B797" s="10">
        <v>19755</v>
      </c>
      <c r="C797" s="9">
        <v>4.9000000000000004</v>
      </c>
      <c r="D797" s="9">
        <v>1.1299999999999999</v>
      </c>
      <c r="E797" s="9">
        <v>6.03</v>
      </c>
    </row>
    <row r="798" spans="2:5" x14ac:dyDescent="0.3">
      <c r="B798" s="10">
        <v>19724</v>
      </c>
      <c r="C798" s="9">
        <v>4.5</v>
      </c>
      <c r="D798" s="9">
        <v>0.75</v>
      </c>
      <c r="E798" s="9">
        <v>5.25</v>
      </c>
    </row>
    <row r="799" spans="2:5" x14ac:dyDescent="0.3">
      <c r="B799" s="10">
        <v>19693</v>
      </c>
      <c r="C799" s="9">
        <v>3.5</v>
      </c>
      <c r="D799" s="9">
        <v>0.75</v>
      </c>
      <c r="E799" s="9">
        <v>4.25</v>
      </c>
    </row>
    <row r="800" spans="2:5" x14ac:dyDescent="0.3">
      <c r="B800" s="10">
        <v>19663</v>
      </c>
      <c r="C800" s="9">
        <v>3.1</v>
      </c>
      <c r="D800" s="9">
        <v>1.1200000000000001</v>
      </c>
      <c r="E800" s="9">
        <v>4.22</v>
      </c>
    </row>
    <row r="801" spans="2:5" x14ac:dyDescent="0.3">
      <c r="B801" s="10">
        <v>19632</v>
      </c>
      <c r="C801" s="9">
        <v>2.9</v>
      </c>
      <c r="D801" s="9">
        <v>0.75</v>
      </c>
      <c r="E801" s="9">
        <v>3.65</v>
      </c>
    </row>
    <row r="802" spans="2:5" x14ac:dyDescent="0.3">
      <c r="B802" s="10">
        <v>19602</v>
      </c>
      <c r="C802" s="9">
        <v>2.7</v>
      </c>
      <c r="D802" s="9">
        <v>0.75</v>
      </c>
      <c r="E802" s="9">
        <v>3.45</v>
      </c>
    </row>
    <row r="803" spans="2:5" x14ac:dyDescent="0.3">
      <c r="B803" s="10">
        <v>19571</v>
      </c>
      <c r="C803" s="9">
        <v>2.6</v>
      </c>
      <c r="D803" s="9">
        <v>0.37</v>
      </c>
      <c r="E803" s="9">
        <v>2.97</v>
      </c>
    </row>
    <row r="804" spans="2:5" x14ac:dyDescent="0.3">
      <c r="B804" s="10">
        <v>19540</v>
      </c>
      <c r="C804" s="9">
        <v>2.5</v>
      </c>
      <c r="D804" s="9">
        <v>1.1299999999999999</v>
      </c>
      <c r="E804" s="9">
        <v>3.63</v>
      </c>
    </row>
    <row r="805" spans="2:5" x14ac:dyDescent="0.3">
      <c r="B805" s="10">
        <v>19510</v>
      </c>
      <c r="C805" s="9">
        <v>2.5</v>
      </c>
      <c r="D805" s="9">
        <v>1.1399999999999999</v>
      </c>
      <c r="E805" s="9">
        <v>3.64</v>
      </c>
    </row>
    <row r="806" spans="2:5" x14ac:dyDescent="0.3">
      <c r="B806" s="10">
        <v>19479</v>
      </c>
      <c r="C806" s="9">
        <v>2.7</v>
      </c>
      <c r="D806" s="9">
        <v>0.76</v>
      </c>
      <c r="E806" s="9">
        <v>3.46</v>
      </c>
    </row>
    <row r="807" spans="2:5" x14ac:dyDescent="0.3">
      <c r="B807" s="10">
        <v>19449</v>
      </c>
      <c r="C807" s="9">
        <v>2.6</v>
      </c>
      <c r="D807" s="9">
        <v>1.1399999999999999</v>
      </c>
      <c r="E807" s="9">
        <v>3.74</v>
      </c>
    </row>
    <row r="808" spans="2:5" x14ac:dyDescent="0.3">
      <c r="B808" s="10">
        <v>19418</v>
      </c>
      <c r="C808" s="9">
        <v>2.6</v>
      </c>
      <c r="D808" s="9">
        <v>0.76</v>
      </c>
      <c r="E808" s="9">
        <v>3.36</v>
      </c>
    </row>
    <row r="809" spans="2:5" x14ac:dyDescent="0.3">
      <c r="B809" s="10">
        <v>19390</v>
      </c>
      <c r="C809" s="9">
        <v>2.9</v>
      </c>
      <c r="D809" s="9">
        <v>0.38</v>
      </c>
      <c r="E809" s="9">
        <v>3.28</v>
      </c>
    </row>
    <row r="810" spans="2:5" x14ac:dyDescent="0.3">
      <c r="B810" s="10">
        <v>19359</v>
      </c>
      <c r="C810" s="9">
        <v>2.7</v>
      </c>
      <c r="D810" s="9">
        <v>0.75</v>
      </c>
      <c r="E810" s="9">
        <v>3.45</v>
      </c>
    </row>
    <row r="811" spans="2:5" x14ac:dyDescent="0.3">
      <c r="B811" s="10">
        <v>19328</v>
      </c>
      <c r="C811" s="9">
        <v>2.8</v>
      </c>
      <c r="D811" s="9">
        <v>1.1399999999999999</v>
      </c>
      <c r="E811" s="9">
        <v>3.94</v>
      </c>
    </row>
    <row r="812" spans="2:5" x14ac:dyDescent="0.3">
      <c r="B812" s="10">
        <v>19298</v>
      </c>
      <c r="C812" s="9">
        <v>3</v>
      </c>
      <c r="D812" s="9">
        <v>1.91</v>
      </c>
      <c r="E812" s="9">
        <v>4.91</v>
      </c>
    </row>
    <row r="813" spans="2:5" x14ac:dyDescent="0.3">
      <c r="B813" s="10">
        <v>19267</v>
      </c>
      <c r="C813" s="9">
        <v>3.1</v>
      </c>
      <c r="D813" s="9">
        <v>2.2999999999999998</v>
      </c>
      <c r="E813" s="9">
        <v>5.4</v>
      </c>
    </row>
    <row r="814" spans="2:5" x14ac:dyDescent="0.3">
      <c r="B814" s="10">
        <v>19237</v>
      </c>
      <c r="C814" s="9">
        <v>3.4</v>
      </c>
      <c r="D814" s="9">
        <v>3.09</v>
      </c>
      <c r="E814" s="9">
        <v>6.49</v>
      </c>
    </row>
    <row r="815" spans="2:5" x14ac:dyDescent="0.3">
      <c r="B815" s="10">
        <v>19206</v>
      </c>
      <c r="C815" s="9">
        <v>3.2</v>
      </c>
      <c r="D815" s="9">
        <v>3.09</v>
      </c>
      <c r="E815" s="9">
        <v>6.29</v>
      </c>
    </row>
    <row r="816" spans="2:5" x14ac:dyDescent="0.3">
      <c r="B816" s="10">
        <v>19175</v>
      </c>
      <c r="C816" s="9">
        <v>3</v>
      </c>
      <c r="D816" s="9">
        <v>2.3199999999999998</v>
      </c>
      <c r="E816" s="9">
        <v>5.32</v>
      </c>
    </row>
    <row r="817" spans="2:5" x14ac:dyDescent="0.3">
      <c r="B817" s="10">
        <v>19145</v>
      </c>
      <c r="C817" s="9">
        <v>3</v>
      </c>
      <c r="D817" s="9">
        <v>1.93</v>
      </c>
      <c r="E817" s="9">
        <v>4.93</v>
      </c>
    </row>
    <row r="818" spans="2:5" x14ac:dyDescent="0.3">
      <c r="B818" s="10">
        <v>19114</v>
      </c>
      <c r="C818" s="9">
        <v>2.9</v>
      </c>
      <c r="D818" s="9">
        <v>2.33</v>
      </c>
      <c r="E818" s="9">
        <v>5.23</v>
      </c>
    </row>
    <row r="819" spans="2:5" x14ac:dyDescent="0.3">
      <c r="B819" s="10">
        <v>19084</v>
      </c>
      <c r="C819" s="9">
        <v>2.9</v>
      </c>
      <c r="D819" s="9">
        <v>1.94</v>
      </c>
      <c r="E819" s="9">
        <v>4.84</v>
      </c>
    </row>
    <row r="820" spans="2:5" x14ac:dyDescent="0.3">
      <c r="B820" s="10">
        <v>19053</v>
      </c>
      <c r="C820" s="9">
        <v>3.1</v>
      </c>
      <c r="D820" s="9">
        <v>2.33</v>
      </c>
      <c r="E820" s="9">
        <v>5.43</v>
      </c>
    </row>
    <row r="821" spans="2:5" x14ac:dyDescent="0.3">
      <c r="B821" s="10">
        <v>19024</v>
      </c>
      <c r="C821" s="9">
        <v>3.2</v>
      </c>
      <c r="D821" s="9">
        <v>4.33</v>
      </c>
      <c r="E821" s="9">
        <v>7.53</v>
      </c>
    </row>
    <row r="822" spans="2:5" x14ac:dyDescent="0.3">
      <c r="B822" s="10">
        <v>18993</v>
      </c>
      <c r="C822" s="9">
        <v>3.1</v>
      </c>
      <c r="D822" s="9">
        <v>6</v>
      </c>
      <c r="E822" s="9">
        <v>9.1</v>
      </c>
    </row>
    <row r="823" spans="2:5" x14ac:dyDescent="0.3">
      <c r="B823" s="10">
        <v>18962</v>
      </c>
      <c r="C823" s="9">
        <v>3.5</v>
      </c>
      <c r="D823" s="9">
        <v>6.88</v>
      </c>
      <c r="E823" s="9">
        <v>10.38</v>
      </c>
    </row>
    <row r="824" spans="2:5" x14ac:dyDescent="0.3">
      <c r="B824" s="10">
        <v>18932</v>
      </c>
      <c r="C824" s="9">
        <v>3.5</v>
      </c>
      <c r="D824" s="9">
        <v>6.5</v>
      </c>
      <c r="E824" s="9">
        <v>10</v>
      </c>
    </row>
    <row r="825" spans="2:5" x14ac:dyDescent="0.3">
      <c r="B825" s="10">
        <v>18901</v>
      </c>
      <c r="C825" s="9">
        <v>3.3</v>
      </c>
      <c r="D825" s="9">
        <v>6.97</v>
      </c>
      <c r="E825" s="9">
        <v>10.27</v>
      </c>
    </row>
    <row r="826" spans="2:5" x14ac:dyDescent="0.3">
      <c r="B826" s="10">
        <v>18871</v>
      </c>
      <c r="C826" s="9">
        <v>3.1</v>
      </c>
      <c r="D826" s="9">
        <v>6.58</v>
      </c>
      <c r="E826" s="9">
        <v>9.68</v>
      </c>
    </row>
    <row r="827" spans="2:5" x14ac:dyDescent="0.3">
      <c r="B827" s="10">
        <v>18840</v>
      </c>
      <c r="C827" s="9">
        <v>3.1</v>
      </c>
      <c r="D827" s="9">
        <v>7.47</v>
      </c>
      <c r="E827" s="9">
        <v>10.57</v>
      </c>
    </row>
    <row r="828" spans="2:5" x14ac:dyDescent="0.3">
      <c r="B828" s="10">
        <v>18809</v>
      </c>
      <c r="C828" s="9">
        <v>3.2</v>
      </c>
      <c r="D828" s="9">
        <v>8.82</v>
      </c>
      <c r="E828" s="9">
        <v>12.02</v>
      </c>
    </row>
    <row r="829" spans="2:5" x14ac:dyDescent="0.3">
      <c r="B829" s="10">
        <v>18779</v>
      </c>
      <c r="C829" s="9">
        <v>3</v>
      </c>
      <c r="D829" s="9">
        <v>9.2799999999999994</v>
      </c>
      <c r="E829" s="9">
        <v>12.28</v>
      </c>
    </row>
    <row r="830" spans="2:5" x14ac:dyDescent="0.3">
      <c r="B830" s="10">
        <v>18748</v>
      </c>
      <c r="C830" s="9">
        <v>3.1</v>
      </c>
      <c r="D830" s="9">
        <v>9.32</v>
      </c>
      <c r="E830" s="9">
        <v>12.42</v>
      </c>
    </row>
    <row r="831" spans="2:5" x14ac:dyDescent="0.3">
      <c r="B831" s="10">
        <v>18718</v>
      </c>
      <c r="C831" s="9">
        <v>3.4</v>
      </c>
      <c r="D831" s="9">
        <v>9.32</v>
      </c>
      <c r="E831" s="9">
        <v>12.72</v>
      </c>
    </row>
    <row r="832" spans="2:5" x14ac:dyDescent="0.3">
      <c r="B832" s="10">
        <v>18687</v>
      </c>
      <c r="C832" s="9">
        <v>3.4</v>
      </c>
      <c r="D832" s="9">
        <v>9.36</v>
      </c>
      <c r="E832" s="9">
        <v>12.76</v>
      </c>
    </row>
    <row r="833" spans="2:5" x14ac:dyDescent="0.3">
      <c r="B833" s="10">
        <v>18659</v>
      </c>
      <c r="C833" s="9">
        <v>3.7</v>
      </c>
      <c r="D833" s="9">
        <v>8.09</v>
      </c>
      <c r="E833" s="9">
        <v>11.79</v>
      </c>
    </row>
    <row r="834" spans="2:5" x14ac:dyDescent="0.3">
      <c r="B834" s="10">
        <v>18628</v>
      </c>
      <c r="C834" s="9">
        <v>4.3</v>
      </c>
      <c r="D834" s="9">
        <v>5.93</v>
      </c>
      <c r="E834" s="9">
        <v>10.23</v>
      </c>
    </row>
    <row r="835" spans="2:5" x14ac:dyDescent="0.3">
      <c r="B835" s="10">
        <v>18597</v>
      </c>
      <c r="C835" s="9">
        <v>4.2</v>
      </c>
      <c r="D835" s="9">
        <v>3.78</v>
      </c>
      <c r="E835" s="9">
        <v>7.98</v>
      </c>
    </row>
    <row r="836" spans="2:5" x14ac:dyDescent="0.3">
      <c r="B836" s="10">
        <v>18567</v>
      </c>
      <c r="C836" s="9">
        <v>4.2</v>
      </c>
      <c r="D836" s="9">
        <v>3.8</v>
      </c>
      <c r="E836" s="9">
        <v>8</v>
      </c>
    </row>
    <row r="837" spans="2:5" x14ac:dyDescent="0.3">
      <c r="B837" s="10">
        <v>18536</v>
      </c>
      <c r="C837" s="9">
        <v>4.4000000000000004</v>
      </c>
      <c r="D837" s="9">
        <v>2.09</v>
      </c>
      <c r="E837" s="9">
        <v>6.49</v>
      </c>
    </row>
    <row r="838" spans="2:5" x14ac:dyDescent="0.3">
      <c r="B838" s="10">
        <v>18506</v>
      </c>
      <c r="C838" s="9">
        <v>4.5</v>
      </c>
      <c r="D838" s="9">
        <v>2.1</v>
      </c>
      <c r="E838" s="9">
        <v>6.6</v>
      </c>
    </row>
    <row r="839" spans="2:5" x14ac:dyDescent="0.3">
      <c r="B839" s="10">
        <v>18475</v>
      </c>
      <c r="C839" s="9">
        <v>5</v>
      </c>
      <c r="D839" s="9">
        <v>1.69</v>
      </c>
      <c r="E839" s="9">
        <v>6.69</v>
      </c>
    </row>
    <row r="840" spans="2:5" x14ac:dyDescent="0.3">
      <c r="B840" s="10">
        <v>18444</v>
      </c>
      <c r="C840" s="9">
        <v>5.4</v>
      </c>
      <c r="D840" s="9">
        <v>-0.42</v>
      </c>
      <c r="E840" s="9">
        <v>4.9800000000000004</v>
      </c>
    </row>
    <row r="841" spans="2:5" x14ac:dyDescent="0.3">
      <c r="B841" s="10">
        <v>18414</v>
      </c>
      <c r="C841" s="9">
        <v>5.5</v>
      </c>
      <c r="D841" s="9">
        <v>-0.42</v>
      </c>
      <c r="E841" s="9">
        <v>5.08</v>
      </c>
    </row>
    <row r="842" spans="2:5" x14ac:dyDescent="0.3">
      <c r="B842" s="10">
        <v>18383</v>
      </c>
      <c r="C842" s="9">
        <v>5.8</v>
      </c>
      <c r="D842" s="9">
        <v>-1.26</v>
      </c>
      <c r="E842" s="9">
        <v>4.54</v>
      </c>
    </row>
    <row r="843" spans="2:5" x14ac:dyDescent="0.3">
      <c r="B843" s="10">
        <v>18353</v>
      </c>
      <c r="C843" s="9">
        <v>6.3</v>
      </c>
      <c r="D843" s="9">
        <v>-0.84</v>
      </c>
      <c r="E843" s="9">
        <v>5.46</v>
      </c>
    </row>
    <row r="844" spans="2:5" x14ac:dyDescent="0.3">
      <c r="B844" s="10">
        <v>18322</v>
      </c>
      <c r="C844" s="9">
        <v>6.4</v>
      </c>
      <c r="D844" s="9">
        <v>-1.26</v>
      </c>
      <c r="E844" s="9">
        <v>5.14</v>
      </c>
    </row>
    <row r="845" spans="2:5" x14ac:dyDescent="0.3">
      <c r="B845" s="10">
        <v>18294</v>
      </c>
      <c r="C845" s="9">
        <v>6.5</v>
      </c>
      <c r="D845" s="9">
        <v>-2.08</v>
      </c>
      <c r="E845" s="9">
        <v>4.42</v>
      </c>
    </row>
    <row r="846" spans="2:5" x14ac:dyDescent="0.3">
      <c r="B846" s="10">
        <v>18263</v>
      </c>
      <c r="C846" s="9">
        <v>6.6</v>
      </c>
      <c r="D846" s="9">
        <v>-2.0699999999999998</v>
      </c>
      <c r="E846" s="9">
        <v>4.53</v>
      </c>
    </row>
    <row r="847" spans="2:5" x14ac:dyDescent="0.3">
      <c r="B847" s="10">
        <v>18232</v>
      </c>
      <c r="C847" s="9">
        <v>6.4</v>
      </c>
      <c r="D847" s="9">
        <v>-1.65</v>
      </c>
      <c r="E847" s="9">
        <v>4.75</v>
      </c>
    </row>
    <row r="848" spans="2:5" x14ac:dyDescent="0.3">
      <c r="B848" s="10">
        <v>18202</v>
      </c>
      <c r="C848" s="9">
        <v>7.9</v>
      </c>
      <c r="D848" s="9">
        <v>-2.87</v>
      </c>
      <c r="E848" s="9">
        <v>5.03</v>
      </c>
    </row>
    <row r="849" spans="2:5" x14ac:dyDescent="0.3">
      <c r="B849" s="10">
        <v>18171</v>
      </c>
      <c r="C849" s="9">
        <v>6.6</v>
      </c>
      <c r="D849" s="9">
        <v>-2.4500000000000002</v>
      </c>
      <c r="E849" s="9">
        <v>4.1500000000000004</v>
      </c>
    </row>
    <row r="850" spans="2:5" x14ac:dyDescent="0.3">
      <c r="B850" s="10">
        <v>18141</v>
      </c>
      <c r="C850" s="9">
        <v>6.8</v>
      </c>
      <c r="D850" s="9">
        <v>-2.86</v>
      </c>
      <c r="E850" s="9">
        <v>3.94</v>
      </c>
    </row>
    <row r="851" spans="2:5" x14ac:dyDescent="0.3">
      <c r="B851" s="10">
        <v>18110</v>
      </c>
      <c r="C851" s="9">
        <v>6.7</v>
      </c>
      <c r="D851" s="9">
        <v>-2.87</v>
      </c>
      <c r="E851" s="9">
        <v>3.83</v>
      </c>
    </row>
    <row r="852" spans="2:5" x14ac:dyDescent="0.3">
      <c r="B852" s="10">
        <v>18079</v>
      </c>
      <c r="C852" s="9">
        <v>6.2</v>
      </c>
      <c r="D852" s="9">
        <v>-0.83</v>
      </c>
      <c r="E852" s="9">
        <v>5.37</v>
      </c>
    </row>
    <row r="853" spans="2:5" x14ac:dyDescent="0.3">
      <c r="B853" s="10">
        <v>18049</v>
      </c>
      <c r="C853" s="9">
        <v>6.1</v>
      </c>
      <c r="D853" s="9">
        <v>-0.42</v>
      </c>
      <c r="E853" s="9">
        <v>5.68</v>
      </c>
    </row>
    <row r="854" spans="2:5" x14ac:dyDescent="0.3">
      <c r="B854" s="10">
        <v>18018</v>
      </c>
      <c r="C854" s="9">
        <v>5.3</v>
      </c>
      <c r="D854" s="9">
        <v>0.42</v>
      </c>
      <c r="E854" s="9">
        <v>5.72</v>
      </c>
    </row>
    <row r="855" spans="2:5" x14ac:dyDescent="0.3">
      <c r="B855" s="10">
        <v>17988</v>
      </c>
      <c r="C855" s="9">
        <v>5</v>
      </c>
      <c r="D855" s="9">
        <v>1.71</v>
      </c>
      <c r="E855" s="9">
        <v>6.71</v>
      </c>
    </row>
    <row r="856" spans="2:5" x14ac:dyDescent="0.3">
      <c r="B856" s="10">
        <v>17957</v>
      </c>
      <c r="C856" s="9">
        <v>4.7</v>
      </c>
      <c r="D856" s="9">
        <v>1.28</v>
      </c>
      <c r="E856" s="9">
        <v>5.98</v>
      </c>
    </row>
    <row r="857" spans="2:5" x14ac:dyDescent="0.3">
      <c r="B857" s="10">
        <v>17929</v>
      </c>
      <c r="C857" s="9">
        <v>4.3</v>
      </c>
      <c r="D857" s="9">
        <v>1.27</v>
      </c>
      <c r="E857" s="9">
        <v>5.57</v>
      </c>
    </row>
    <row r="858" spans="2:5" x14ac:dyDescent="0.3">
      <c r="B858" s="10">
        <v>17898</v>
      </c>
      <c r="C858" s="9">
        <v>4</v>
      </c>
      <c r="D858" s="9">
        <v>2.99</v>
      </c>
      <c r="E858" s="9">
        <v>6.99</v>
      </c>
    </row>
    <row r="859" spans="2:5" x14ac:dyDescent="0.3">
      <c r="B859" s="10">
        <v>17867</v>
      </c>
      <c r="C859" s="9">
        <v>3.8</v>
      </c>
      <c r="D859" s="9">
        <v>4.76</v>
      </c>
      <c r="E859" s="9">
        <v>8.56</v>
      </c>
    </row>
    <row r="860" spans="2:5" x14ac:dyDescent="0.3">
      <c r="B860" s="10">
        <v>17837</v>
      </c>
      <c r="C860" s="9">
        <v>3.7</v>
      </c>
      <c r="D860" s="9">
        <v>6.09</v>
      </c>
      <c r="E860" s="9">
        <v>9.7899999999999991</v>
      </c>
    </row>
    <row r="861" spans="2:5" x14ac:dyDescent="0.3">
      <c r="B861" s="10">
        <v>17806</v>
      </c>
      <c r="C861" s="9">
        <v>3.8</v>
      </c>
      <c r="D861" s="9">
        <v>6.52</v>
      </c>
      <c r="E861" s="9">
        <v>10.32</v>
      </c>
    </row>
    <row r="862" spans="2:5" x14ac:dyDescent="0.3">
      <c r="B862" s="10">
        <v>17776</v>
      </c>
      <c r="C862" s="9">
        <v>3.9</v>
      </c>
      <c r="D862" s="9">
        <v>8.89</v>
      </c>
      <c r="E862" s="9">
        <v>12.79</v>
      </c>
    </row>
    <row r="863" spans="2:5" x14ac:dyDescent="0.3">
      <c r="B863" s="10">
        <v>17745</v>
      </c>
      <c r="C863" s="9">
        <v>3.6</v>
      </c>
      <c r="D863" s="9">
        <v>9.91</v>
      </c>
      <c r="E863" s="9">
        <v>13.51</v>
      </c>
    </row>
    <row r="864" spans="2:5" x14ac:dyDescent="0.3">
      <c r="B864" s="10">
        <v>17714</v>
      </c>
      <c r="C864" s="9">
        <v>3.6</v>
      </c>
      <c r="D864" s="9">
        <v>9.5500000000000007</v>
      </c>
      <c r="E864" s="9">
        <v>13.15</v>
      </c>
    </row>
    <row r="865" spans="2:5" x14ac:dyDescent="0.3">
      <c r="B865" s="10">
        <v>17684</v>
      </c>
      <c r="C865" s="9">
        <v>3.5</v>
      </c>
      <c r="D865" s="9">
        <v>9.1300000000000008</v>
      </c>
      <c r="E865" s="9">
        <v>12.63</v>
      </c>
    </row>
    <row r="866" spans="2:5" x14ac:dyDescent="0.3">
      <c r="B866" s="10">
        <v>17653</v>
      </c>
      <c r="C866" s="9">
        <v>3.9</v>
      </c>
      <c r="D866" s="9">
        <v>8.68</v>
      </c>
      <c r="E866" s="9">
        <v>12.58</v>
      </c>
    </row>
    <row r="867" spans="2:5" x14ac:dyDescent="0.3">
      <c r="B867" s="10">
        <v>17623</v>
      </c>
      <c r="C867" s="9">
        <v>4</v>
      </c>
      <c r="D867" s="9">
        <v>6.85</v>
      </c>
      <c r="E867" s="9">
        <v>10.85</v>
      </c>
    </row>
    <row r="868" spans="2:5" x14ac:dyDescent="0.3">
      <c r="B868" s="10">
        <v>17592</v>
      </c>
      <c r="C868" s="9">
        <v>3.8</v>
      </c>
      <c r="D868" s="9">
        <v>9.3000000000000007</v>
      </c>
      <c r="E868" s="9">
        <v>13.1</v>
      </c>
    </row>
    <row r="869" spans="2:5" x14ac:dyDescent="0.3">
      <c r="B869" s="10">
        <v>17563</v>
      </c>
      <c r="C869" s="9">
        <v>3.4</v>
      </c>
      <c r="D869" s="9">
        <v>10.23</v>
      </c>
      <c r="E869" s="9">
        <v>13.63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BABF2-C472-1A49-BEEA-D2609CF2BE93}">
  <sheetPr>
    <tabColor rgb="FFFFFF00"/>
  </sheetPr>
  <dimension ref="A1"/>
  <sheetViews>
    <sheetView tabSelected="1" workbookViewId="0">
      <selection activeCell="L29" sqref="L29:L33"/>
    </sheetView>
  </sheetViews>
  <sheetFormatPr baseColWidth="10" defaultRowHeight="26" x14ac:dyDescent="0.3"/>
  <cols>
    <col min="1" max="16384" width="10.83203125" style="1"/>
  </cols>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C7513-71F7-E547-9C9A-A9A143D7BC81}">
  <sheetPr>
    <tabColor rgb="FFFFFF00"/>
  </sheetPr>
  <dimension ref="A1"/>
  <sheetViews>
    <sheetView workbookViewId="0">
      <selection activeCell="S27" sqref="S27"/>
    </sheetView>
  </sheetViews>
  <sheetFormatPr baseColWidth="10" defaultRowHeight="26" x14ac:dyDescent="0.3"/>
  <cols>
    <col min="1" max="16384" width="10.83203125" style="1"/>
  </cols>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264B5-AADE-CC42-8D36-B95F1E5B02E9}">
  <sheetPr codeName="Sheet25">
    <tabColor rgb="FFFFFF00"/>
  </sheetPr>
  <dimension ref="B2:O15"/>
  <sheetViews>
    <sheetView zoomScaleNormal="100" workbookViewId="0"/>
  </sheetViews>
  <sheetFormatPr baseColWidth="10" defaultRowHeight="26" x14ac:dyDescent="0.3"/>
  <cols>
    <col min="1" max="1" width="10.83203125" style="1"/>
    <col min="2" max="2" width="14.6640625" style="1" bestFit="1" customWidth="1"/>
    <col min="3" max="3" width="15.83203125" style="1" bestFit="1" customWidth="1"/>
    <col min="4" max="4" width="16.83203125" style="1" bestFit="1" customWidth="1"/>
    <col min="5" max="5" width="10.83203125" style="1"/>
    <col min="6" max="9" width="10.83203125" style="25"/>
    <col min="10" max="16384" width="10.83203125" style="1"/>
  </cols>
  <sheetData>
    <row r="2" spans="2:15" x14ac:dyDescent="0.3">
      <c r="B2" s="24" t="s">
        <v>75</v>
      </c>
      <c r="C2" s="24" t="s">
        <v>76</v>
      </c>
      <c r="D2" s="24" t="s">
        <v>77</v>
      </c>
    </row>
    <row r="3" spans="2:15" x14ac:dyDescent="0.3">
      <c r="C3" s="1" t="s">
        <v>78</v>
      </c>
      <c r="D3" s="1" t="s">
        <v>78</v>
      </c>
      <c r="G3" s="25" t="s">
        <v>78</v>
      </c>
      <c r="H3" s="25" t="s">
        <v>79</v>
      </c>
      <c r="I3" s="25" t="s">
        <v>80</v>
      </c>
    </row>
    <row r="4" spans="2:15" x14ac:dyDescent="0.3">
      <c r="C4" s="1" t="s">
        <v>78</v>
      </c>
      <c r="D4" s="1" t="s">
        <v>78</v>
      </c>
      <c r="F4" s="25" t="s">
        <v>78</v>
      </c>
      <c r="G4" s="26">
        <v>1</v>
      </c>
      <c r="H4" s="26">
        <v>0</v>
      </c>
      <c r="I4" s="26">
        <v>0</v>
      </c>
    </row>
    <row r="5" spans="2:15" x14ac:dyDescent="0.3">
      <c r="C5" s="1" t="s">
        <v>78</v>
      </c>
      <c r="D5" s="1" t="s">
        <v>78</v>
      </c>
      <c r="F5" s="25" t="s">
        <v>79</v>
      </c>
      <c r="G5" s="26">
        <v>0.5</v>
      </c>
      <c r="H5" s="26">
        <v>0.5</v>
      </c>
      <c r="I5" s="26">
        <v>0</v>
      </c>
    </row>
    <row r="6" spans="2:15" x14ac:dyDescent="0.3">
      <c r="C6" s="1" t="s">
        <v>79</v>
      </c>
      <c r="D6" s="1" t="s">
        <v>78</v>
      </c>
      <c r="F6" s="25" t="s">
        <v>80</v>
      </c>
      <c r="G6" s="26">
        <v>0</v>
      </c>
      <c r="H6" s="26">
        <v>0</v>
      </c>
      <c r="I6" s="26">
        <v>1</v>
      </c>
    </row>
    <row r="7" spans="2:15" x14ac:dyDescent="0.3">
      <c r="C7" s="1" t="s">
        <v>79</v>
      </c>
      <c r="D7" s="1" t="s">
        <v>78</v>
      </c>
    </row>
    <row r="8" spans="2:15" x14ac:dyDescent="0.3">
      <c r="C8" s="1" t="s">
        <v>79</v>
      </c>
      <c r="D8" s="1" t="s">
        <v>79</v>
      </c>
    </row>
    <row r="9" spans="2:15" x14ac:dyDescent="0.3">
      <c r="C9" s="1" t="s">
        <v>79</v>
      </c>
      <c r="D9" s="1" t="s">
        <v>79</v>
      </c>
      <c r="L9" s="22"/>
      <c r="M9" s="33"/>
      <c r="N9" s="33"/>
      <c r="O9" s="33"/>
    </row>
    <row r="10" spans="2:15" x14ac:dyDescent="0.3">
      <c r="C10" s="1" t="s">
        <v>80</v>
      </c>
      <c r="D10" s="1" t="s">
        <v>80</v>
      </c>
      <c r="L10" s="22"/>
      <c r="M10" s="22"/>
      <c r="N10" s="33"/>
      <c r="O10" s="33"/>
    </row>
    <row r="11" spans="2:15" x14ac:dyDescent="0.3">
      <c r="C11" s="1" t="s">
        <v>80</v>
      </c>
      <c r="D11" s="1" t="s">
        <v>80</v>
      </c>
      <c r="L11" s="22"/>
      <c r="M11" s="33"/>
      <c r="N11" s="33"/>
      <c r="O11" s="33"/>
    </row>
    <row r="12" spans="2:15" x14ac:dyDescent="0.3">
      <c r="C12" s="1" t="s">
        <v>80</v>
      </c>
      <c r="D12" s="1" t="s">
        <v>80</v>
      </c>
      <c r="L12" s="22"/>
      <c r="M12" s="33"/>
      <c r="N12" s="33"/>
      <c r="O12" s="33"/>
    </row>
    <row r="13" spans="2:15" x14ac:dyDescent="0.3">
      <c r="C13" s="1" t="s">
        <v>80</v>
      </c>
      <c r="D13" s="1" t="s">
        <v>80</v>
      </c>
      <c r="L13" s="22"/>
      <c r="M13" s="22"/>
      <c r="N13" s="33"/>
      <c r="O13" s="33"/>
    </row>
    <row r="14" spans="2:15" x14ac:dyDescent="0.3">
      <c r="C14" s="1" t="s">
        <v>80</v>
      </c>
      <c r="D14" s="1" t="s">
        <v>80</v>
      </c>
      <c r="L14" s="22"/>
      <c r="M14" s="22"/>
      <c r="N14" s="22"/>
      <c r="O14" s="33"/>
    </row>
    <row r="15" spans="2:15" x14ac:dyDescent="0.3">
      <c r="L15" s="22"/>
      <c r="M15" s="22"/>
      <c r="N15" s="22"/>
      <c r="O15" s="33"/>
    </row>
  </sheetData>
  <pageMargins left="0.7" right="0.7" top="0.75" bottom="0.75" header="0.3" footer="0.3"/>
  <pageSetup orientation="portrait" horizontalDpi="0" verticalDpi="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DD47C-E0EF-6546-8C5D-476BDE89765D}">
  <sheetPr>
    <tabColor rgb="FFFFFF00"/>
  </sheetPr>
  <dimension ref="B2:Q24"/>
  <sheetViews>
    <sheetView workbookViewId="0">
      <selection activeCell="Q8" sqref="Q8"/>
    </sheetView>
  </sheetViews>
  <sheetFormatPr baseColWidth="10" defaultRowHeight="26" x14ac:dyDescent="0.3"/>
  <cols>
    <col min="1" max="1" width="10.83203125" style="1"/>
    <col min="2" max="2" width="14.6640625" style="1" bestFit="1" customWidth="1"/>
    <col min="3" max="3" width="15.83203125" style="1" bestFit="1" customWidth="1"/>
    <col min="4" max="4" width="16.83203125" style="1" bestFit="1" customWidth="1"/>
    <col min="5" max="5" width="10.83203125" style="1"/>
    <col min="6" max="9" width="10.83203125" style="25"/>
    <col min="10" max="16384" width="10.83203125" style="1"/>
  </cols>
  <sheetData>
    <row r="2" spans="2:17" x14ac:dyDescent="0.3">
      <c r="B2" s="24" t="s">
        <v>75</v>
      </c>
      <c r="C2" s="24" t="s">
        <v>76</v>
      </c>
      <c r="D2" s="24" t="s">
        <v>77</v>
      </c>
      <c r="F2" s="25" t="s">
        <v>81</v>
      </c>
      <c r="G2" s="1"/>
      <c r="H2" s="1"/>
      <c r="J2" s="1" t="s">
        <v>122</v>
      </c>
      <c r="O2" s="25" t="s">
        <v>82</v>
      </c>
    </row>
    <row r="3" spans="2:17" x14ac:dyDescent="0.3">
      <c r="C3" s="1" t="s">
        <v>78</v>
      </c>
      <c r="D3" s="1" t="s">
        <v>78</v>
      </c>
      <c r="F3" s="25" t="s">
        <v>78</v>
      </c>
      <c r="G3" s="25" t="s">
        <v>79</v>
      </c>
      <c r="H3" s="25" t="s">
        <v>80</v>
      </c>
      <c r="J3" s="25"/>
      <c r="K3" s="25" t="s">
        <v>78</v>
      </c>
      <c r="L3" s="25" t="s">
        <v>79</v>
      </c>
      <c r="M3" s="25" t="s">
        <v>80</v>
      </c>
      <c r="O3" s="25" t="s">
        <v>78</v>
      </c>
      <c r="P3" s="25" t="s">
        <v>79</v>
      </c>
      <c r="Q3" s="25" t="s">
        <v>80</v>
      </c>
    </row>
    <row r="4" spans="2:17" x14ac:dyDescent="0.3">
      <c r="C4" s="1" t="s">
        <v>78</v>
      </c>
      <c r="D4" s="1" t="s">
        <v>78</v>
      </c>
      <c r="F4" s="27">
        <v>20</v>
      </c>
      <c r="G4" s="28">
        <v>30</v>
      </c>
      <c r="H4" s="29">
        <v>10</v>
      </c>
      <c r="J4" s="25" t="s">
        <v>78</v>
      </c>
      <c r="K4" s="30">
        <v>1</v>
      </c>
      <c r="L4" s="30">
        <v>0</v>
      </c>
      <c r="M4" s="30">
        <v>0</v>
      </c>
      <c r="O4" s="31">
        <f>F4*K4+G4*K5+H4*K6</f>
        <v>35</v>
      </c>
      <c r="P4" s="31">
        <f>F4*L4+G4*L5+H4*L6</f>
        <v>15</v>
      </c>
      <c r="Q4" s="31">
        <f>F4*M4+G4*M5+H4*M6</f>
        <v>10</v>
      </c>
    </row>
    <row r="5" spans="2:17" x14ac:dyDescent="0.3">
      <c r="C5" s="1" t="s">
        <v>78</v>
      </c>
      <c r="D5" s="1" t="s">
        <v>78</v>
      </c>
      <c r="J5" s="25" t="s">
        <v>79</v>
      </c>
      <c r="K5" s="26">
        <v>0.5</v>
      </c>
      <c r="L5" s="26">
        <v>0.5</v>
      </c>
      <c r="M5" s="26">
        <v>0</v>
      </c>
    </row>
    <row r="6" spans="2:17" x14ac:dyDescent="0.3">
      <c r="C6" s="1" t="s">
        <v>79</v>
      </c>
      <c r="D6" s="1" t="s">
        <v>78</v>
      </c>
      <c r="J6" s="25" t="s">
        <v>80</v>
      </c>
      <c r="K6" s="32">
        <v>0</v>
      </c>
      <c r="L6" s="32">
        <v>0</v>
      </c>
      <c r="M6" s="32">
        <v>1</v>
      </c>
    </row>
    <row r="7" spans="2:17" x14ac:dyDescent="0.3">
      <c r="C7" s="1" t="s">
        <v>79</v>
      </c>
      <c r="D7" s="1" t="s">
        <v>78</v>
      </c>
    </row>
    <row r="8" spans="2:17" x14ac:dyDescent="0.3">
      <c r="C8" s="1" t="s">
        <v>79</v>
      </c>
      <c r="D8" s="1" t="s">
        <v>79</v>
      </c>
    </row>
    <row r="9" spans="2:17" x14ac:dyDescent="0.3">
      <c r="C9" s="1" t="s">
        <v>79</v>
      </c>
      <c r="D9" s="1" t="s">
        <v>79</v>
      </c>
      <c r="E9" s="42"/>
    </row>
    <row r="10" spans="2:17" x14ac:dyDescent="0.3">
      <c r="C10" s="1" t="s">
        <v>80</v>
      </c>
      <c r="D10" s="1" t="s">
        <v>80</v>
      </c>
    </row>
    <row r="11" spans="2:17" x14ac:dyDescent="0.3">
      <c r="C11" s="1" t="s">
        <v>80</v>
      </c>
      <c r="D11" s="1" t="s">
        <v>80</v>
      </c>
    </row>
    <row r="12" spans="2:17" x14ac:dyDescent="0.3">
      <c r="C12" s="1" t="s">
        <v>80</v>
      </c>
      <c r="D12" s="1" t="s">
        <v>80</v>
      </c>
    </row>
    <row r="13" spans="2:17" x14ac:dyDescent="0.3">
      <c r="C13" s="1" t="s">
        <v>80</v>
      </c>
      <c r="D13" s="1" t="s">
        <v>80</v>
      </c>
    </row>
    <row r="14" spans="2:17" x14ac:dyDescent="0.3">
      <c r="C14" s="1" t="s">
        <v>80</v>
      </c>
      <c r="D14" s="1" t="s">
        <v>80</v>
      </c>
    </row>
    <row r="24" spans="6:6" x14ac:dyDescent="0.3">
      <c r="F24" s="44"/>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D1CA9-33D4-0948-A315-86A4719DF631}">
  <sheetPr codeName="Sheet26">
    <tabColor rgb="FFFFFF00"/>
  </sheetPr>
  <dimension ref="B2:Q25"/>
  <sheetViews>
    <sheetView workbookViewId="0"/>
  </sheetViews>
  <sheetFormatPr baseColWidth="10" defaultRowHeight="26" x14ac:dyDescent="0.3"/>
  <cols>
    <col min="1" max="1" width="10.83203125" style="1"/>
    <col min="2" max="2" width="14.6640625" style="1" bestFit="1" customWidth="1"/>
    <col min="3" max="3" width="15.83203125" style="1" bestFit="1" customWidth="1"/>
    <col min="4" max="4" width="16.83203125" style="1" bestFit="1" customWidth="1"/>
    <col min="5" max="5" width="10.83203125" style="1"/>
    <col min="6" max="9" width="10.83203125" style="25"/>
    <col min="10" max="16384" width="10.83203125" style="1"/>
  </cols>
  <sheetData>
    <row r="2" spans="2:17" x14ac:dyDescent="0.3">
      <c r="B2" s="24" t="s">
        <v>75</v>
      </c>
      <c r="C2" s="24" t="s">
        <v>76</v>
      </c>
      <c r="D2" s="24" t="s">
        <v>77</v>
      </c>
      <c r="F2" s="25" t="s">
        <v>81</v>
      </c>
      <c r="G2" s="1"/>
      <c r="H2" s="1"/>
      <c r="J2" s="1" t="s">
        <v>122</v>
      </c>
      <c r="O2" s="25" t="s">
        <v>82</v>
      </c>
    </row>
    <row r="3" spans="2:17" x14ac:dyDescent="0.3">
      <c r="C3" s="1" t="s">
        <v>78</v>
      </c>
      <c r="D3" s="1" t="s">
        <v>78</v>
      </c>
      <c r="F3" s="25" t="s">
        <v>78</v>
      </c>
      <c r="G3" s="25" t="s">
        <v>79</v>
      </c>
      <c r="H3" s="25" t="s">
        <v>80</v>
      </c>
      <c r="J3" s="25"/>
      <c r="K3" s="25" t="s">
        <v>78</v>
      </c>
      <c r="L3" s="25" t="s">
        <v>79</v>
      </c>
      <c r="M3" s="25" t="s">
        <v>80</v>
      </c>
      <c r="O3" s="25" t="s">
        <v>78</v>
      </c>
      <c r="P3" s="25" t="s">
        <v>79</v>
      </c>
      <c r="Q3" s="25" t="s">
        <v>80</v>
      </c>
    </row>
    <row r="4" spans="2:17" x14ac:dyDescent="0.3">
      <c r="C4" s="1" t="s">
        <v>78</v>
      </c>
      <c r="D4" s="1" t="s">
        <v>78</v>
      </c>
      <c r="F4" s="27">
        <v>20</v>
      </c>
      <c r="G4" s="28">
        <v>30</v>
      </c>
      <c r="H4" s="29">
        <v>10</v>
      </c>
      <c r="J4" s="25" t="s">
        <v>78</v>
      </c>
      <c r="K4" s="30">
        <v>1</v>
      </c>
      <c r="L4" s="30">
        <v>0</v>
      </c>
      <c r="M4" s="30">
        <v>0</v>
      </c>
      <c r="O4" s="31">
        <f>F4*K4+G4*K5+H4*K6</f>
        <v>35</v>
      </c>
      <c r="P4" s="31">
        <f>F4*L4+G4*L5+H4*L6</f>
        <v>15</v>
      </c>
      <c r="Q4" s="31">
        <f>F4*M4+G4*M5+H4*M6</f>
        <v>10</v>
      </c>
    </row>
    <row r="5" spans="2:17" x14ac:dyDescent="0.3">
      <c r="C5" s="1" t="s">
        <v>78</v>
      </c>
      <c r="D5" s="1" t="s">
        <v>78</v>
      </c>
      <c r="J5" s="25" t="s">
        <v>79</v>
      </c>
      <c r="K5" s="26">
        <v>0.5</v>
      </c>
      <c r="L5" s="26">
        <v>0.5</v>
      </c>
      <c r="M5" s="26">
        <v>0</v>
      </c>
    </row>
    <row r="6" spans="2:17" x14ac:dyDescent="0.3">
      <c r="C6" s="1" t="s">
        <v>79</v>
      </c>
      <c r="D6" s="1" t="s">
        <v>78</v>
      </c>
      <c r="J6" s="25" t="s">
        <v>80</v>
      </c>
      <c r="K6" s="32">
        <v>0</v>
      </c>
      <c r="L6" s="32">
        <v>0</v>
      </c>
      <c r="M6" s="32">
        <v>1</v>
      </c>
    </row>
    <row r="7" spans="2:17" x14ac:dyDescent="0.3">
      <c r="C7" s="1" t="s">
        <v>79</v>
      </c>
      <c r="D7" s="1" t="s">
        <v>78</v>
      </c>
    </row>
    <row r="8" spans="2:17" x14ac:dyDescent="0.3">
      <c r="C8" s="1" t="s">
        <v>79</v>
      </c>
      <c r="D8" s="1" t="s">
        <v>79</v>
      </c>
    </row>
    <row r="9" spans="2:17" x14ac:dyDescent="0.3">
      <c r="C9" s="1" t="s">
        <v>79</v>
      </c>
      <c r="D9" s="1" t="s">
        <v>79</v>
      </c>
      <c r="E9" s="42"/>
    </row>
    <row r="10" spans="2:17" x14ac:dyDescent="0.3">
      <c r="C10" s="1" t="s">
        <v>80</v>
      </c>
      <c r="D10" s="1" t="s">
        <v>80</v>
      </c>
    </row>
    <row r="11" spans="2:17" x14ac:dyDescent="0.3">
      <c r="C11" s="1" t="s">
        <v>80</v>
      </c>
      <c r="D11" s="1" t="s">
        <v>80</v>
      </c>
    </row>
    <row r="12" spans="2:17" x14ac:dyDescent="0.3">
      <c r="C12" s="1" t="s">
        <v>80</v>
      </c>
      <c r="D12" s="1" t="s">
        <v>80</v>
      </c>
    </row>
    <row r="13" spans="2:17" x14ac:dyDescent="0.3">
      <c r="C13" s="1" t="s">
        <v>80</v>
      </c>
      <c r="D13" s="1" t="s">
        <v>80</v>
      </c>
    </row>
    <row r="14" spans="2:17" x14ac:dyDescent="0.3">
      <c r="C14" s="1" t="s">
        <v>80</v>
      </c>
      <c r="D14" s="1" t="s">
        <v>80</v>
      </c>
    </row>
    <row r="25" spans="6:6" x14ac:dyDescent="0.3">
      <c r="F25" s="44"/>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77837-A945-E442-8664-88ED3F649F6E}">
  <sheetPr codeName="Sheet12">
    <tabColor rgb="FFFFFF00"/>
  </sheetPr>
  <dimension ref="B3:F24"/>
  <sheetViews>
    <sheetView workbookViewId="0"/>
  </sheetViews>
  <sheetFormatPr baseColWidth="10" defaultRowHeight="26" x14ac:dyDescent="0.3"/>
  <cols>
    <col min="1" max="2" width="10.83203125" style="1"/>
    <col min="3" max="3" width="21.33203125" style="1" bestFit="1" customWidth="1"/>
    <col min="4" max="16384" width="10.83203125" style="1"/>
  </cols>
  <sheetData>
    <row r="3" spans="3:6" x14ac:dyDescent="0.3">
      <c r="C3" s="1" t="s">
        <v>4</v>
      </c>
      <c r="D3" s="1">
        <v>100</v>
      </c>
      <c r="E3" s="1">
        <v>200</v>
      </c>
      <c r="F3" s="1">
        <v>300</v>
      </c>
    </row>
    <row r="4" spans="3:6" x14ac:dyDescent="0.3">
      <c r="C4" s="1" t="s">
        <v>5</v>
      </c>
      <c r="D4" s="1">
        <v>5</v>
      </c>
      <c r="E4" s="1">
        <v>6</v>
      </c>
      <c r="F4" s="1">
        <v>7</v>
      </c>
    </row>
    <row r="5" spans="3:6" x14ac:dyDescent="0.3">
      <c r="C5" s="1" t="s">
        <v>6</v>
      </c>
      <c r="D5" s="6" t="s">
        <v>9</v>
      </c>
      <c r="E5" s="6" t="s">
        <v>7</v>
      </c>
      <c r="F5" s="6" t="s">
        <v>8</v>
      </c>
    </row>
    <row r="6" spans="3:6" x14ac:dyDescent="0.3">
      <c r="D6" s="6"/>
      <c r="E6" s="6"/>
      <c r="F6" s="6"/>
    </row>
    <row r="9" spans="3:6" x14ac:dyDescent="0.3">
      <c r="C9" s="1" t="s">
        <v>14</v>
      </c>
    </row>
    <row r="23" spans="2:2" x14ac:dyDescent="0.3">
      <c r="B23" s="8"/>
    </row>
    <row r="24" spans="2:2" x14ac:dyDescent="0.3">
      <c r="B24" s="8"/>
    </row>
  </sheetData>
  <phoneticPr fontId="3"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1E7A2-6C77-A24A-A027-97262D7379F7}">
  <sheetPr codeName="Sheet15">
    <tabColor rgb="FFFFFF00"/>
  </sheetPr>
  <dimension ref="B3:P24"/>
  <sheetViews>
    <sheetView topLeftCell="B1" workbookViewId="0"/>
  </sheetViews>
  <sheetFormatPr baseColWidth="10" defaultRowHeight="26" x14ac:dyDescent="0.3"/>
  <cols>
    <col min="1" max="2" width="10.83203125" style="1"/>
    <col min="3" max="3" width="21.33203125" style="1" bestFit="1" customWidth="1"/>
    <col min="4" max="14" width="10.83203125" style="1"/>
    <col min="15" max="15" width="27.33203125" style="1" bestFit="1" customWidth="1"/>
    <col min="16" max="16384" width="10.83203125" style="1"/>
  </cols>
  <sheetData>
    <row r="3" spans="3:16" x14ac:dyDescent="0.3">
      <c r="C3" s="1" t="s">
        <v>4</v>
      </c>
      <c r="D3" s="1">
        <v>100</v>
      </c>
      <c r="E3" s="1">
        <v>200</v>
      </c>
      <c r="F3" s="1">
        <v>300</v>
      </c>
    </row>
    <row r="4" spans="3:16" x14ac:dyDescent="0.3">
      <c r="C4" s="1" t="s">
        <v>5</v>
      </c>
      <c r="D4" s="1">
        <v>5</v>
      </c>
      <c r="E4" s="1">
        <v>6</v>
      </c>
      <c r="F4" s="1">
        <v>7</v>
      </c>
    </row>
    <row r="5" spans="3:16" x14ac:dyDescent="0.3">
      <c r="C5" s="1" t="s">
        <v>6</v>
      </c>
      <c r="D5" s="6" t="s">
        <v>9</v>
      </c>
      <c r="E5" s="6" t="s">
        <v>7</v>
      </c>
      <c r="F5" s="6" t="s">
        <v>8</v>
      </c>
    </row>
    <row r="6" spans="3:16" x14ac:dyDescent="0.3">
      <c r="D6" s="6"/>
      <c r="E6" s="6"/>
      <c r="F6" s="6"/>
    </row>
    <row r="9" spans="3:16" x14ac:dyDescent="0.3">
      <c r="C9" s="1" t="s">
        <v>14</v>
      </c>
    </row>
    <row r="11" spans="3:16" x14ac:dyDescent="0.3">
      <c r="O11" s="1" t="s">
        <v>49</v>
      </c>
    </row>
    <row r="12" spans="3:16" x14ac:dyDescent="0.3">
      <c r="O12" s="1" t="s">
        <v>50</v>
      </c>
      <c r="P12" s="1">
        <f>SUMPRODUCT(D3:F3,D4:F4)</f>
        <v>3800</v>
      </c>
    </row>
    <row r="13" spans="3:16" x14ac:dyDescent="0.3">
      <c r="O13" s="1" t="s">
        <v>51</v>
      </c>
      <c r="P13" s="1">
        <f>SUM(D3:F3)</f>
        <v>600</v>
      </c>
    </row>
    <row r="14" spans="3:16" x14ac:dyDescent="0.3">
      <c r="O14" s="1" t="s">
        <v>52</v>
      </c>
      <c r="P14" s="1">
        <f>P12/P13</f>
        <v>6.333333333333333</v>
      </c>
    </row>
    <row r="23" spans="2:2" x14ac:dyDescent="0.3">
      <c r="B23" s="8"/>
    </row>
    <row r="24" spans="2:2" x14ac:dyDescent="0.3">
      <c r="B24" s="8"/>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869AA-40ED-114F-B8B1-D553637D87A5}">
  <sheetPr codeName="Sheet3">
    <tabColor rgb="FFFFFF00"/>
  </sheetPr>
  <dimension ref="B2:R18"/>
  <sheetViews>
    <sheetView workbookViewId="0">
      <selection activeCell="R11" sqref="R11"/>
    </sheetView>
  </sheetViews>
  <sheetFormatPr baseColWidth="10" defaultRowHeight="26" x14ac:dyDescent="0.3"/>
  <cols>
    <col min="1" max="16384" width="10.83203125" style="1"/>
  </cols>
  <sheetData>
    <row r="2" spans="2:18" x14ac:dyDescent="0.3">
      <c r="B2" s="1" t="s">
        <v>18</v>
      </c>
    </row>
    <row r="3" spans="2:18" x14ac:dyDescent="0.3">
      <c r="B3" s="1" t="s">
        <v>19</v>
      </c>
    </row>
    <row r="4" spans="2:18" x14ac:dyDescent="0.3">
      <c r="B4" s="1" t="s">
        <v>65</v>
      </c>
    </row>
    <row r="8" spans="2:18" x14ac:dyDescent="0.3">
      <c r="B8" s="1" t="s">
        <v>15</v>
      </c>
      <c r="D8" s="1" t="s">
        <v>17</v>
      </c>
      <c r="F8" s="1" t="s">
        <v>16</v>
      </c>
    </row>
    <row r="9" spans="2:18" x14ac:dyDescent="0.3">
      <c r="B9" s="5">
        <v>123</v>
      </c>
      <c r="D9" s="5">
        <v>10</v>
      </c>
      <c r="F9" s="5">
        <v>100</v>
      </c>
      <c r="G9" s="5">
        <v>200</v>
      </c>
      <c r="H9" s="5">
        <v>300</v>
      </c>
      <c r="I9" s="5">
        <v>400</v>
      </c>
      <c r="J9" s="5">
        <v>500</v>
      </c>
      <c r="K9" s="5">
        <v>600</v>
      </c>
      <c r="L9" s="5">
        <v>700</v>
      </c>
      <c r="M9" s="5">
        <v>800</v>
      </c>
      <c r="N9" s="5">
        <v>900</v>
      </c>
      <c r="O9" s="5">
        <v>1000</v>
      </c>
      <c r="R9" s="1" t="s">
        <v>66</v>
      </c>
    </row>
    <row r="10" spans="2:18" x14ac:dyDescent="0.3">
      <c r="D10" s="5">
        <v>20</v>
      </c>
      <c r="F10" s="5">
        <v>200</v>
      </c>
      <c r="G10" s="5">
        <v>400</v>
      </c>
      <c r="H10" s="5">
        <v>600</v>
      </c>
      <c r="I10" s="5">
        <v>800</v>
      </c>
      <c r="J10" s="5">
        <v>1000</v>
      </c>
      <c r="K10" s="5">
        <v>1200</v>
      </c>
      <c r="L10" s="5">
        <v>1400</v>
      </c>
      <c r="M10" s="5">
        <v>1600</v>
      </c>
      <c r="N10" s="5">
        <v>1800</v>
      </c>
      <c r="O10" s="5">
        <v>2000</v>
      </c>
      <c r="R10" s="1" t="s">
        <v>67</v>
      </c>
    </row>
    <row r="11" spans="2:18" x14ac:dyDescent="0.3">
      <c r="D11" s="5">
        <v>30</v>
      </c>
      <c r="F11" s="5">
        <v>300</v>
      </c>
      <c r="G11" s="5">
        <v>600</v>
      </c>
      <c r="H11" s="5">
        <v>900</v>
      </c>
      <c r="I11" s="5">
        <v>1200</v>
      </c>
      <c r="J11" s="5">
        <v>1500</v>
      </c>
      <c r="K11" s="5">
        <v>1800</v>
      </c>
      <c r="L11" s="5">
        <v>2100</v>
      </c>
      <c r="M11" s="5">
        <v>2400</v>
      </c>
      <c r="N11" s="5">
        <v>2700</v>
      </c>
      <c r="O11" s="5">
        <v>3000</v>
      </c>
    </row>
    <row r="12" spans="2:18" x14ac:dyDescent="0.3">
      <c r="D12" s="5">
        <v>40</v>
      </c>
      <c r="F12" s="5">
        <v>400</v>
      </c>
      <c r="G12" s="5">
        <v>800</v>
      </c>
      <c r="H12" s="5">
        <v>1200</v>
      </c>
      <c r="I12" s="5">
        <v>1600</v>
      </c>
      <c r="J12" s="5">
        <v>2000</v>
      </c>
      <c r="K12" s="5">
        <v>2400</v>
      </c>
      <c r="L12" s="5">
        <v>2800</v>
      </c>
      <c r="M12" s="5">
        <v>3200</v>
      </c>
      <c r="N12" s="5">
        <v>3600</v>
      </c>
      <c r="O12" s="5">
        <v>4000</v>
      </c>
    </row>
    <row r="13" spans="2:18" x14ac:dyDescent="0.3">
      <c r="D13" s="5">
        <v>50</v>
      </c>
      <c r="F13" s="5">
        <v>500</v>
      </c>
      <c r="G13" s="5">
        <v>1000</v>
      </c>
      <c r="H13" s="5">
        <v>1500</v>
      </c>
      <c r="I13" s="5">
        <v>2000</v>
      </c>
      <c r="J13" s="5">
        <v>2500</v>
      </c>
      <c r="K13" s="5">
        <v>3000</v>
      </c>
      <c r="L13" s="5">
        <v>3500</v>
      </c>
      <c r="M13" s="5">
        <v>4000</v>
      </c>
      <c r="N13" s="5">
        <v>4500</v>
      </c>
      <c r="O13" s="5">
        <v>5000</v>
      </c>
    </row>
    <row r="14" spans="2:18" x14ac:dyDescent="0.3">
      <c r="D14" s="5">
        <v>60</v>
      </c>
      <c r="F14" s="5">
        <v>600</v>
      </c>
      <c r="G14" s="5">
        <v>1200</v>
      </c>
      <c r="H14" s="5">
        <v>1800</v>
      </c>
      <c r="I14" s="5">
        <v>2400</v>
      </c>
      <c r="J14" s="5">
        <v>3000</v>
      </c>
      <c r="K14" s="5">
        <v>3600</v>
      </c>
      <c r="L14" s="5">
        <v>4200</v>
      </c>
      <c r="M14" s="5">
        <v>4800</v>
      </c>
      <c r="N14" s="5">
        <v>5400</v>
      </c>
      <c r="O14" s="5">
        <v>6000</v>
      </c>
    </row>
    <row r="15" spans="2:18" x14ac:dyDescent="0.3">
      <c r="D15" s="5">
        <v>70</v>
      </c>
      <c r="F15" s="5">
        <v>700</v>
      </c>
      <c r="G15" s="5">
        <v>1400</v>
      </c>
      <c r="H15" s="5">
        <v>2100</v>
      </c>
      <c r="I15" s="5">
        <v>2800</v>
      </c>
      <c r="J15" s="5">
        <v>3500</v>
      </c>
      <c r="K15" s="5">
        <v>4200</v>
      </c>
      <c r="L15" s="5">
        <v>4900</v>
      </c>
      <c r="M15" s="5">
        <v>5600</v>
      </c>
      <c r="N15" s="5">
        <v>6300</v>
      </c>
      <c r="O15" s="5">
        <v>7000</v>
      </c>
    </row>
    <row r="16" spans="2:18" x14ac:dyDescent="0.3">
      <c r="D16" s="5">
        <v>80</v>
      </c>
      <c r="F16" s="5">
        <v>800</v>
      </c>
      <c r="G16" s="5">
        <v>1600</v>
      </c>
      <c r="H16" s="5">
        <v>2400</v>
      </c>
      <c r="I16" s="5">
        <v>3200</v>
      </c>
      <c r="J16" s="5">
        <v>4000</v>
      </c>
      <c r="K16" s="5">
        <v>4800</v>
      </c>
      <c r="L16" s="5">
        <v>5600</v>
      </c>
      <c r="M16" s="5">
        <v>6400</v>
      </c>
      <c r="N16" s="5">
        <v>7200</v>
      </c>
      <c r="O16" s="5">
        <v>8000</v>
      </c>
    </row>
    <row r="17" spans="4:15" x14ac:dyDescent="0.3">
      <c r="D17" s="5">
        <v>90</v>
      </c>
      <c r="F17" s="5">
        <v>900</v>
      </c>
      <c r="G17" s="5">
        <v>1800</v>
      </c>
      <c r="H17" s="5">
        <v>2700</v>
      </c>
      <c r="I17" s="5">
        <v>3600</v>
      </c>
      <c r="J17" s="5">
        <v>4500</v>
      </c>
      <c r="K17" s="5">
        <v>5400</v>
      </c>
      <c r="L17" s="5">
        <v>6300</v>
      </c>
      <c r="M17" s="5">
        <v>7200</v>
      </c>
      <c r="N17" s="5">
        <v>8100</v>
      </c>
      <c r="O17" s="5">
        <v>9000</v>
      </c>
    </row>
    <row r="18" spans="4:15" x14ac:dyDescent="0.3">
      <c r="D18" s="5">
        <v>100</v>
      </c>
      <c r="F18" s="5">
        <v>1000</v>
      </c>
      <c r="G18" s="5">
        <v>2000</v>
      </c>
      <c r="H18" s="5">
        <v>3000</v>
      </c>
      <c r="I18" s="5">
        <v>4000</v>
      </c>
      <c r="J18" s="5">
        <v>5000</v>
      </c>
      <c r="K18" s="5">
        <v>6000</v>
      </c>
      <c r="L18" s="5">
        <v>7000</v>
      </c>
      <c r="M18" s="5">
        <v>8000</v>
      </c>
      <c r="N18" s="5">
        <v>9000</v>
      </c>
      <c r="O18" s="5">
        <v>10000</v>
      </c>
    </row>
  </sheetData>
  <pageMargins left="0.7" right="0.7" top="0.75" bottom="0.75" header="0.3" footer="0.3"/>
  <pageSetup orientation="portrait" horizontalDpi="0" verticalDpi="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4B72F-F861-724F-9075-5AAD4DE7042F}">
  <sheetPr>
    <tabColor rgb="FFFFFF00"/>
  </sheetPr>
  <dimension ref="B2:P31"/>
  <sheetViews>
    <sheetView zoomScale="80" zoomScaleNormal="80" workbookViewId="0">
      <selection activeCell="U32" sqref="U32"/>
    </sheetView>
  </sheetViews>
  <sheetFormatPr baseColWidth="10" defaultRowHeight="26" x14ac:dyDescent="0.3"/>
  <cols>
    <col min="1" max="1" width="10.83203125" style="1"/>
    <col min="2" max="2" width="27.83203125" style="1" customWidth="1"/>
    <col min="3" max="3" width="18.6640625" style="1" bestFit="1" customWidth="1"/>
    <col min="4" max="6" width="10.83203125" style="1"/>
    <col min="7" max="7" width="23" style="1" bestFit="1" customWidth="1"/>
    <col min="8" max="8" width="18.6640625" style="1" bestFit="1" customWidth="1"/>
    <col min="9" max="10" width="23" style="1" bestFit="1" customWidth="1"/>
    <col min="11" max="11" width="4.1640625" style="1" customWidth="1"/>
    <col min="12" max="13" width="10.83203125" style="25"/>
    <col min="14" max="14" width="18.6640625" style="25" bestFit="1" customWidth="1"/>
    <col min="15" max="15" width="20" style="1" bestFit="1" customWidth="1"/>
    <col min="16" max="16" width="23" style="1" bestFit="1" customWidth="1"/>
    <col min="17" max="16384" width="10.83203125" style="1"/>
  </cols>
  <sheetData>
    <row r="2" spans="2:16" x14ac:dyDescent="0.3">
      <c r="F2" s="6" t="s">
        <v>64</v>
      </c>
      <c r="G2" s="6" t="s">
        <v>55</v>
      </c>
      <c r="H2" s="6" t="s">
        <v>56</v>
      </c>
      <c r="I2" s="6" t="s">
        <v>57</v>
      </c>
      <c r="J2" s="6" t="s">
        <v>59</v>
      </c>
      <c r="L2" s="25" t="s">
        <v>68</v>
      </c>
      <c r="M2" s="25" t="s">
        <v>64</v>
      </c>
      <c r="N2" s="25" t="s">
        <v>56</v>
      </c>
      <c r="O2" s="1" t="s">
        <v>55</v>
      </c>
      <c r="P2" s="1" t="s">
        <v>57</v>
      </c>
    </row>
    <row r="3" spans="2:16" x14ac:dyDescent="0.3">
      <c r="B3" s="1" t="s">
        <v>3</v>
      </c>
      <c r="C3" s="2">
        <v>2000000</v>
      </c>
      <c r="F3" s="1">
        <v>1</v>
      </c>
      <c r="G3" s="1">
        <f t="shared" ref="G3:G12" si="0">(1+$C$4)^-F3</f>
        <v>0.970873786407767</v>
      </c>
      <c r="H3" s="19">
        <f t="shared" ref="H3:H11" si="1">$C$3*$C$5</f>
        <v>80000</v>
      </c>
      <c r="I3" s="4">
        <f t="shared" ref="I3:I12" si="2">H3*G3</f>
        <v>77669.902912621357</v>
      </c>
      <c r="J3" s="4">
        <f t="shared" ref="J3:J12" si="3">I3</f>
        <v>77669.902912621357</v>
      </c>
      <c r="L3" s="25">
        <v>1</v>
      </c>
      <c r="M3" s="25">
        <v>0.5</v>
      </c>
      <c r="N3" s="19">
        <f t="shared" ref="N3:N21" si="4">$C$3*$C$5/2</f>
        <v>40000</v>
      </c>
      <c r="O3" s="1">
        <f t="shared" ref="O3:O22" si="5">(1+$C$4/2)^-L3</f>
        <v>0.98522167487684742</v>
      </c>
      <c r="P3" s="4">
        <f t="shared" ref="P3:P22" si="6">O3*N3</f>
        <v>39408.866995073899</v>
      </c>
    </row>
    <row r="4" spans="2:16" x14ac:dyDescent="0.3">
      <c r="B4" s="1" t="s">
        <v>0</v>
      </c>
      <c r="C4" s="3">
        <v>0.03</v>
      </c>
      <c r="F4" s="1">
        <v>2</v>
      </c>
      <c r="G4" s="1">
        <f t="shared" si="0"/>
        <v>0.94259590913375435</v>
      </c>
      <c r="H4" s="19">
        <f t="shared" si="1"/>
        <v>80000</v>
      </c>
      <c r="I4" s="4">
        <f t="shared" si="2"/>
        <v>75407.672730700346</v>
      </c>
      <c r="J4" s="4">
        <f t="shared" si="3"/>
        <v>75407.672730700346</v>
      </c>
      <c r="L4" s="25">
        <v>2</v>
      </c>
      <c r="M4" s="25">
        <v>1</v>
      </c>
      <c r="N4" s="19">
        <f t="shared" si="4"/>
        <v>40000</v>
      </c>
      <c r="O4" s="1">
        <f t="shared" si="5"/>
        <v>0.9706617486471405</v>
      </c>
      <c r="P4" s="4">
        <f t="shared" si="6"/>
        <v>38826.469945885619</v>
      </c>
    </row>
    <row r="5" spans="2:16" x14ac:dyDescent="0.3">
      <c r="B5" s="1" t="s">
        <v>2</v>
      </c>
      <c r="C5" s="3">
        <v>0.04</v>
      </c>
      <c r="F5" s="1">
        <v>3</v>
      </c>
      <c r="G5" s="1">
        <f t="shared" si="0"/>
        <v>0.91514165935315961</v>
      </c>
      <c r="H5" s="19">
        <f t="shared" si="1"/>
        <v>80000</v>
      </c>
      <c r="I5" s="4">
        <f t="shared" si="2"/>
        <v>73211.332748252767</v>
      </c>
      <c r="J5" s="4">
        <f t="shared" si="3"/>
        <v>73211.332748252767</v>
      </c>
      <c r="L5" s="25">
        <v>3</v>
      </c>
      <c r="M5" s="25">
        <v>1.5</v>
      </c>
      <c r="N5" s="19">
        <f t="shared" si="4"/>
        <v>40000</v>
      </c>
      <c r="O5" s="1">
        <f t="shared" si="5"/>
        <v>0.95631699374102519</v>
      </c>
      <c r="P5" s="4">
        <f t="shared" si="6"/>
        <v>38252.679749641007</v>
      </c>
    </row>
    <row r="6" spans="2:16" x14ac:dyDescent="0.3">
      <c r="B6" s="1" t="s">
        <v>1</v>
      </c>
      <c r="C6" s="1">
        <v>10</v>
      </c>
      <c r="F6" s="1">
        <v>4</v>
      </c>
      <c r="G6" s="1">
        <f t="shared" si="0"/>
        <v>0.888487047915689</v>
      </c>
      <c r="H6" s="19">
        <f t="shared" si="1"/>
        <v>80000</v>
      </c>
      <c r="I6" s="4">
        <f t="shared" si="2"/>
        <v>71078.963833255126</v>
      </c>
      <c r="J6" s="4">
        <f t="shared" si="3"/>
        <v>71078.963833255126</v>
      </c>
      <c r="L6" s="25">
        <v>4</v>
      </c>
      <c r="M6" s="25">
        <v>2</v>
      </c>
      <c r="N6" s="19">
        <f t="shared" si="4"/>
        <v>40000</v>
      </c>
      <c r="O6" s="1">
        <f t="shared" si="5"/>
        <v>0.94218423028672449</v>
      </c>
      <c r="P6" s="4">
        <f t="shared" si="6"/>
        <v>37687.369211468977</v>
      </c>
    </row>
    <row r="7" spans="2:16" x14ac:dyDescent="0.3">
      <c r="F7" s="1">
        <v>5</v>
      </c>
      <c r="G7" s="1">
        <f t="shared" si="0"/>
        <v>0.86260878438416411</v>
      </c>
      <c r="H7" s="19">
        <f t="shared" si="1"/>
        <v>80000</v>
      </c>
      <c r="I7" s="4">
        <f t="shared" si="2"/>
        <v>69008.702750733122</v>
      </c>
      <c r="J7" s="4">
        <f t="shared" si="3"/>
        <v>69008.702750733122</v>
      </c>
      <c r="L7" s="25">
        <v>5</v>
      </c>
      <c r="M7" s="25">
        <v>2.5</v>
      </c>
      <c r="N7" s="19">
        <f t="shared" si="4"/>
        <v>40000</v>
      </c>
      <c r="O7" s="1">
        <f t="shared" si="5"/>
        <v>0.92826032540563996</v>
      </c>
      <c r="P7" s="4">
        <f t="shared" si="6"/>
        <v>37130.413016225597</v>
      </c>
    </row>
    <row r="8" spans="2:16" x14ac:dyDescent="0.3">
      <c r="F8" s="1">
        <v>6</v>
      </c>
      <c r="G8" s="1">
        <f t="shared" si="0"/>
        <v>0.83748425668365445</v>
      </c>
      <c r="H8" s="19">
        <f t="shared" si="1"/>
        <v>80000</v>
      </c>
      <c r="I8" s="4">
        <f t="shared" si="2"/>
        <v>66998.740534692362</v>
      </c>
      <c r="J8" s="4">
        <f t="shared" si="3"/>
        <v>66998.740534692362</v>
      </c>
      <c r="L8" s="25">
        <v>6</v>
      </c>
      <c r="M8" s="25">
        <v>3</v>
      </c>
      <c r="N8" s="19">
        <f t="shared" si="4"/>
        <v>40000</v>
      </c>
      <c r="O8" s="1">
        <f t="shared" si="5"/>
        <v>0.91454219251787205</v>
      </c>
      <c r="P8" s="4">
        <f t="shared" si="6"/>
        <v>36581.68770071488</v>
      </c>
    </row>
    <row r="9" spans="2:16" x14ac:dyDescent="0.3">
      <c r="B9" s="1" t="s">
        <v>53</v>
      </c>
      <c r="F9" s="1">
        <v>7</v>
      </c>
      <c r="G9" s="1">
        <f t="shared" si="0"/>
        <v>0.81309151134335378</v>
      </c>
      <c r="H9" s="19">
        <f t="shared" si="1"/>
        <v>80000</v>
      </c>
      <c r="I9" s="4">
        <f t="shared" si="2"/>
        <v>65047.320907468304</v>
      </c>
      <c r="J9" s="4">
        <f t="shared" si="3"/>
        <v>65047.320907468304</v>
      </c>
      <c r="L9" s="25">
        <v>7</v>
      </c>
      <c r="M9" s="25">
        <v>3.5</v>
      </c>
      <c r="N9" s="19">
        <f t="shared" si="4"/>
        <v>40000</v>
      </c>
      <c r="O9" s="1">
        <f t="shared" si="5"/>
        <v>0.90102679065800217</v>
      </c>
      <c r="P9" s="4">
        <f t="shared" si="6"/>
        <v>36041.071626320088</v>
      </c>
    </row>
    <row r="10" spans="2:16" x14ac:dyDescent="0.3">
      <c r="B10" s="1" t="s">
        <v>54</v>
      </c>
      <c r="F10" s="1">
        <v>8</v>
      </c>
      <c r="G10" s="1">
        <f t="shared" si="0"/>
        <v>0.78940923431393573</v>
      </c>
      <c r="H10" s="19">
        <f t="shared" si="1"/>
        <v>80000</v>
      </c>
      <c r="I10" s="4">
        <f t="shared" si="2"/>
        <v>63152.738745114861</v>
      </c>
      <c r="J10" s="4">
        <f t="shared" si="3"/>
        <v>63152.738745114861</v>
      </c>
      <c r="L10" s="25">
        <v>8</v>
      </c>
      <c r="M10" s="25">
        <v>4</v>
      </c>
      <c r="N10" s="19">
        <f t="shared" si="4"/>
        <v>40000</v>
      </c>
      <c r="O10" s="1">
        <f t="shared" si="5"/>
        <v>0.88771112380098749</v>
      </c>
      <c r="P10" s="4">
        <f t="shared" si="6"/>
        <v>35508.444952039499</v>
      </c>
    </row>
    <row r="11" spans="2:16" x14ac:dyDescent="0.3">
      <c r="B11" s="8"/>
      <c r="F11" s="1">
        <v>9</v>
      </c>
      <c r="G11" s="1">
        <f t="shared" si="0"/>
        <v>0.76641673234362695</v>
      </c>
      <c r="H11" s="19">
        <f t="shared" si="1"/>
        <v>80000</v>
      </c>
      <c r="I11" s="4">
        <f t="shared" si="2"/>
        <v>61313.338587490158</v>
      </c>
      <c r="J11" s="4">
        <f t="shared" si="3"/>
        <v>61313.338587490158</v>
      </c>
      <c r="L11" s="25">
        <v>9</v>
      </c>
      <c r="M11" s="25">
        <v>4.5</v>
      </c>
      <c r="N11" s="19">
        <f t="shared" si="4"/>
        <v>40000</v>
      </c>
      <c r="O11" s="1">
        <f t="shared" si="5"/>
        <v>0.87459224019801729</v>
      </c>
      <c r="P11" s="4">
        <f t="shared" si="6"/>
        <v>34983.689607920693</v>
      </c>
    </row>
    <row r="12" spans="2:16" x14ac:dyDescent="0.3">
      <c r="B12" s="22"/>
      <c r="F12" s="1">
        <v>10</v>
      </c>
      <c r="G12" s="1">
        <f t="shared" si="0"/>
        <v>0.74409391489672516</v>
      </c>
      <c r="H12" s="19">
        <f>$C$3+$C$3*$C$5</f>
        <v>2080000</v>
      </c>
      <c r="I12" s="4">
        <f t="shared" si="2"/>
        <v>1547715.3429851884</v>
      </c>
      <c r="J12" s="4">
        <f t="shared" si="3"/>
        <v>1547715.3429851884</v>
      </c>
      <c r="L12" s="25">
        <v>10</v>
      </c>
      <c r="M12" s="25">
        <v>5</v>
      </c>
      <c r="N12" s="19">
        <f t="shared" si="4"/>
        <v>40000</v>
      </c>
      <c r="O12" s="1">
        <f t="shared" si="5"/>
        <v>0.86166723172218462</v>
      </c>
      <c r="P12" s="4">
        <f t="shared" si="6"/>
        <v>34466.689268887385</v>
      </c>
    </row>
    <row r="13" spans="2:16" x14ac:dyDescent="0.3">
      <c r="B13" s="13"/>
      <c r="C13" s="13"/>
      <c r="D13" s="13"/>
      <c r="E13" s="13"/>
      <c r="F13" s="13"/>
      <c r="G13" s="4">
        <f>(SUM(G3:G12)*C5+G12)*C3</f>
        <v>2170604.0567355165</v>
      </c>
      <c r="H13" s="4"/>
      <c r="L13" s="25">
        <v>11</v>
      </c>
      <c r="M13" s="25">
        <v>5.5</v>
      </c>
      <c r="N13" s="19">
        <f t="shared" si="4"/>
        <v>40000</v>
      </c>
      <c r="O13" s="1">
        <f t="shared" si="5"/>
        <v>0.8489332332238273</v>
      </c>
      <c r="P13" s="4">
        <f t="shared" si="6"/>
        <v>33957.329328953092</v>
      </c>
    </row>
    <row r="14" spans="2:16" x14ac:dyDescent="0.3">
      <c r="B14" s="13"/>
      <c r="C14" s="13"/>
      <c r="D14" s="13"/>
      <c r="E14" s="13"/>
      <c r="F14" s="13"/>
      <c r="L14" s="25">
        <v>12</v>
      </c>
      <c r="M14" s="25">
        <v>6</v>
      </c>
      <c r="N14" s="19">
        <f t="shared" si="4"/>
        <v>40000</v>
      </c>
      <c r="O14" s="1">
        <f t="shared" si="5"/>
        <v>0.83638742189539661</v>
      </c>
      <c r="P14" s="4">
        <f t="shared" si="6"/>
        <v>33455.496875815865</v>
      </c>
    </row>
    <row r="15" spans="2:16" x14ac:dyDescent="0.3">
      <c r="B15" s="13"/>
      <c r="C15" s="13"/>
      <c r="D15" s="13"/>
      <c r="E15" s="13"/>
      <c r="F15" s="13"/>
      <c r="I15" s="6" t="s">
        <v>58</v>
      </c>
      <c r="J15" s="6" t="s">
        <v>60</v>
      </c>
      <c r="L15" s="25">
        <v>13</v>
      </c>
      <c r="M15" s="25">
        <v>6.5</v>
      </c>
      <c r="N15" s="19">
        <f t="shared" si="4"/>
        <v>40000</v>
      </c>
      <c r="O15" s="1">
        <f t="shared" si="5"/>
        <v>0.82402701664571099</v>
      </c>
      <c r="P15" s="4">
        <f t="shared" si="6"/>
        <v>32961.080665828442</v>
      </c>
    </row>
    <row r="16" spans="2:16" x14ac:dyDescent="0.3">
      <c r="B16" s="13"/>
      <c r="C16" s="13"/>
      <c r="D16" s="13"/>
      <c r="E16" s="13"/>
      <c r="F16" s="13"/>
      <c r="I16" s="21">
        <f>SUMPRODUCT(F3:F12,I3:I12)</f>
        <v>18468997.692366112</v>
      </c>
      <c r="J16" s="21">
        <f>SUMPRODUCT(F3:F12,J3:J12)</f>
        <v>18468997.692366112</v>
      </c>
      <c r="L16" s="25">
        <v>14</v>
      </c>
      <c r="M16" s="25">
        <v>7</v>
      </c>
      <c r="N16" s="19">
        <f t="shared" si="4"/>
        <v>40000</v>
      </c>
      <c r="O16" s="1">
        <f t="shared" si="5"/>
        <v>0.81184927748345925</v>
      </c>
      <c r="P16" s="4">
        <f t="shared" si="6"/>
        <v>32473.971099338371</v>
      </c>
    </row>
    <row r="17" spans="9:16" x14ac:dyDescent="0.3">
      <c r="L17" s="25">
        <v>15</v>
      </c>
      <c r="M17" s="25">
        <v>7.5</v>
      </c>
      <c r="N17" s="19">
        <f t="shared" si="4"/>
        <v>40000</v>
      </c>
      <c r="O17" s="1">
        <f t="shared" si="5"/>
        <v>0.79985150490981216</v>
      </c>
      <c r="P17" s="4">
        <f t="shared" si="6"/>
        <v>31994.060196392486</v>
      </c>
    </row>
    <row r="18" spans="9:16" x14ac:dyDescent="0.3">
      <c r="I18" s="20" t="s">
        <v>61</v>
      </c>
      <c r="J18" s="20" t="s">
        <v>62</v>
      </c>
      <c r="L18" s="25">
        <v>16</v>
      </c>
      <c r="M18" s="25">
        <v>8</v>
      </c>
      <c r="N18" s="19">
        <f t="shared" si="4"/>
        <v>40000</v>
      </c>
      <c r="O18" s="1">
        <f t="shared" si="5"/>
        <v>0.78803103932001206</v>
      </c>
      <c r="P18" s="4">
        <f t="shared" si="6"/>
        <v>31521.241572800482</v>
      </c>
    </row>
    <row r="19" spans="9:16" x14ac:dyDescent="0.3">
      <c r="I19" s="19">
        <f>SUM(I3:I12)</f>
        <v>2170604.0567355165</v>
      </c>
      <c r="J19" s="19">
        <f>SUM(J3:J12)</f>
        <v>2170604.0567355165</v>
      </c>
      <c r="L19" s="25">
        <v>17</v>
      </c>
      <c r="M19" s="25">
        <v>8.5</v>
      </c>
      <c r="N19" s="19">
        <f t="shared" si="4"/>
        <v>40000</v>
      </c>
      <c r="O19" s="1">
        <f t="shared" si="5"/>
        <v>0.77638526041380518</v>
      </c>
      <c r="P19" s="4">
        <f t="shared" si="6"/>
        <v>31055.410416552208</v>
      </c>
    </row>
    <row r="20" spans="9:16" x14ac:dyDescent="0.3">
      <c r="L20" s="25">
        <v>18</v>
      </c>
      <c r="M20" s="25">
        <v>9</v>
      </c>
      <c r="N20" s="19">
        <f t="shared" si="4"/>
        <v>40000</v>
      </c>
      <c r="O20" s="1">
        <f t="shared" si="5"/>
        <v>0.76491158661458636</v>
      </c>
      <c r="P20" s="4">
        <f t="shared" si="6"/>
        <v>30596.463464583456</v>
      </c>
    </row>
    <row r="21" spans="9:16" x14ac:dyDescent="0.3">
      <c r="I21" s="6" t="s">
        <v>63</v>
      </c>
      <c r="J21" s="6" t="s">
        <v>63</v>
      </c>
      <c r="L21" s="25">
        <v>19</v>
      </c>
      <c r="M21" s="25">
        <v>9.5</v>
      </c>
      <c r="N21" s="19">
        <f t="shared" si="4"/>
        <v>40000</v>
      </c>
      <c r="O21" s="1">
        <f t="shared" si="5"/>
        <v>0.7536074744971295</v>
      </c>
      <c r="P21" s="4">
        <f t="shared" si="6"/>
        <v>30144.298979885181</v>
      </c>
    </row>
    <row r="22" spans="9:16" x14ac:dyDescent="0.3">
      <c r="I22" s="4">
        <f>I16/I19</f>
        <v>8.5086903044595754</v>
      </c>
      <c r="J22" s="4">
        <f>J16/J19</f>
        <v>8.5086903044595754</v>
      </c>
      <c r="L22" s="25">
        <v>20</v>
      </c>
      <c r="M22" s="25">
        <v>10</v>
      </c>
      <c r="N22" s="19">
        <f>$C$3*$C$5/2+C3</f>
        <v>2040000</v>
      </c>
      <c r="O22" s="1">
        <f t="shared" si="5"/>
        <v>0.74247041822377313</v>
      </c>
      <c r="P22" s="4">
        <f t="shared" si="6"/>
        <v>1514639.6531764972</v>
      </c>
    </row>
    <row r="23" spans="9:16" x14ac:dyDescent="0.3">
      <c r="K23" s="11"/>
    </row>
    <row r="24" spans="9:16" x14ac:dyDescent="0.3">
      <c r="N24" s="6" t="s">
        <v>58</v>
      </c>
      <c r="O24" s="6" t="s">
        <v>60</v>
      </c>
    </row>
    <row r="25" spans="9:16" x14ac:dyDescent="0.3">
      <c r="N25" s="21">
        <f>SUMPRODUCT(M3:M22,P3:P22)</f>
        <v>18285088.367652453</v>
      </c>
      <c r="O25" s="21">
        <f>SUMPRODUCT(M3:M22,P3:P22)</f>
        <v>18285088.367652453</v>
      </c>
    </row>
    <row r="26" spans="9:16" x14ac:dyDescent="0.3">
      <c r="N26" s="1"/>
    </row>
    <row r="27" spans="9:16" x14ac:dyDescent="0.3">
      <c r="N27" s="20" t="s">
        <v>61</v>
      </c>
      <c r="O27" s="20" t="s">
        <v>62</v>
      </c>
    </row>
    <row r="28" spans="9:16" x14ac:dyDescent="0.3">
      <c r="N28" s="19">
        <f>SUM(P3:P22)</f>
        <v>2171686.3878508247</v>
      </c>
      <c r="O28" s="19">
        <f>SUM(P3:P22)</f>
        <v>2171686.3878508247</v>
      </c>
    </row>
    <row r="29" spans="9:16" x14ac:dyDescent="0.3">
      <c r="N29" s="1"/>
    </row>
    <row r="30" spans="9:16" x14ac:dyDescent="0.3">
      <c r="N30" s="6" t="s">
        <v>63</v>
      </c>
      <c r="O30" s="6" t="s">
        <v>63</v>
      </c>
    </row>
    <row r="31" spans="9:16" x14ac:dyDescent="0.3">
      <c r="N31" s="4">
        <f>N25/N28</f>
        <v>8.419764690678015</v>
      </c>
      <c r="O31" s="4">
        <f>O25/O28</f>
        <v>8.419764690678015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55A8A-F330-D843-A3FA-DF0CB1C7C594}">
  <sheetPr codeName="Sheet29">
    <tabColor rgb="FFFFFF00"/>
  </sheetPr>
  <dimension ref="A1:U3456"/>
  <sheetViews>
    <sheetView zoomScale="80" zoomScaleNormal="80" workbookViewId="0">
      <selection activeCell="U15" sqref="U15"/>
    </sheetView>
  </sheetViews>
  <sheetFormatPr baseColWidth="10" defaultRowHeight="26" x14ac:dyDescent="0.3"/>
  <cols>
    <col min="8" max="16" width="10.83203125" style="1"/>
    <col min="17" max="17" width="12.5" style="1" bestFit="1" customWidth="1"/>
    <col min="18" max="18" width="10.6640625" style="1" bestFit="1" customWidth="1"/>
    <col min="19" max="23" width="18.6640625" style="1" bestFit="1" customWidth="1"/>
    <col min="24" max="16384" width="10.83203125" style="1"/>
  </cols>
  <sheetData>
    <row r="1" spans="1:21" x14ac:dyDescent="0.3">
      <c r="B1" t="s">
        <v>69</v>
      </c>
      <c r="C1" t="s">
        <v>70</v>
      </c>
      <c r="D1" t="s">
        <v>71</v>
      </c>
      <c r="E1" t="s">
        <v>72</v>
      </c>
      <c r="F1" t="s">
        <v>73</v>
      </c>
      <c r="G1" t="s">
        <v>74</v>
      </c>
    </row>
    <row r="2" spans="1:21" x14ac:dyDescent="0.3">
      <c r="A2">
        <v>1</v>
      </c>
      <c r="B2">
        <v>200.60000600000001</v>
      </c>
      <c r="C2">
        <v>203.320007</v>
      </c>
      <c r="D2">
        <v>197.820007</v>
      </c>
      <c r="E2">
        <v>200.720001</v>
      </c>
      <c r="F2">
        <v>6494900</v>
      </c>
      <c r="G2">
        <v>166.88488799999999</v>
      </c>
    </row>
    <row r="3" spans="1:21" x14ac:dyDescent="0.3">
      <c r="A3">
        <v>2</v>
      </c>
      <c r="B3">
        <v>200.220001</v>
      </c>
      <c r="C3">
        <v>200.66999799999999</v>
      </c>
      <c r="D3">
        <v>198.070007</v>
      </c>
      <c r="E3">
        <v>198.85000600000001</v>
      </c>
      <c r="F3">
        <v>6460200</v>
      </c>
      <c r="G3">
        <v>165.33010899999999</v>
      </c>
    </row>
    <row r="4" spans="1:21" x14ac:dyDescent="0.3">
      <c r="A4">
        <v>3</v>
      </c>
      <c r="B4">
        <v>198.429993</v>
      </c>
      <c r="C4">
        <v>200</v>
      </c>
      <c r="D4">
        <v>197.89999399999999</v>
      </c>
      <c r="E4">
        <v>199.050003</v>
      </c>
      <c r="F4">
        <v>5892900</v>
      </c>
      <c r="G4">
        <v>165.49644499999999</v>
      </c>
      <c r="R4" s="1" t="s">
        <v>105</v>
      </c>
      <c r="S4" s="1" t="s">
        <v>106</v>
      </c>
      <c r="T4" s="1" t="s">
        <v>107</v>
      </c>
      <c r="U4" s="1" t="s">
        <v>108</v>
      </c>
    </row>
    <row r="5" spans="1:21" x14ac:dyDescent="0.3">
      <c r="A5">
        <v>4</v>
      </c>
      <c r="B5">
        <v>199.050003</v>
      </c>
      <c r="C5">
        <v>203.949997</v>
      </c>
      <c r="D5">
        <v>198.10000600000001</v>
      </c>
      <c r="E5">
        <v>203.729996</v>
      </c>
      <c r="F5">
        <v>7851000</v>
      </c>
      <c r="G5">
        <v>169.38748200000001</v>
      </c>
      <c r="Q5" s="46">
        <f ca="1">TODAY()-1000</f>
        <v>44476</v>
      </c>
      <c r="R5" s="45">
        <f>G2</f>
        <v>166.88488799999999</v>
      </c>
    </row>
    <row r="6" spans="1:21" x14ac:dyDescent="0.3">
      <c r="A6">
        <v>5</v>
      </c>
      <c r="B6">
        <v>203.53999300000001</v>
      </c>
      <c r="C6">
        <v>204.89999399999999</v>
      </c>
      <c r="D6">
        <v>202</v>
      </c>
      <c r="E6">
        <v>204.08000200000001</v>
      </c>
      <c r="F6">
        <v>7147100</v>
      </c>
      <c r="G6">
        <v>169.678482</v>
      </c>
      <c r="Q6" s="46">
        <f ca="1">Q5+1</f>
        <v>44477</v>
      </c>
      <c r="R6" s="45">
        <f t="shared" ref="R6:R29" si="0">G3</f>
        <v>165.33010899999999</v>
      </c>
      <c r="S6" s="1">
        <f t="array" ref="S6:S29">R6:R29/R5:R28-1</f>
        <v>-9.3164756775340196E-3</v>
      </c>
    </row>
    <row r="7" spans="1:21" x14ac:dyDescent="0.3">
      <c r="A7">
        <v>6</v>
      </c>
      <c r="B7">
        <v>203.39999399999999</v>
      </c>
      <c r="C7">
        <v>208.44000199999999</v>
      </c>
      <c r="D7">
        <v>201.5</v>
      </c>
      <c r="E7">
        <v>208.11000100000001</v>
      </c>
      <c r="F7">
        <v>8025700</v>
      </c>
      <c r="G7">
        <v>173.029144</v>
      </c>
      <c r="Q7" s="46">
        <f t="shared" ref="Q7:Q29" ca="1" si="1">Q6+1</f>
        <v>44478</v>
      </c>
      <c r="R7" s="45">
        <f t="shared" si="0"/>
        <v>165.49644499999999</v>
      </c>
      <c r="S7" s="1">
        <v>1.0060841367980355E-3</v>
      </c>
    </row>
    <row r="8" spans="1:21" x14ac:dyDescent="0.3">
      <c r="A8">
        <v>7</v>
      </c>
      <c r="B8">
        <v>208.33999600000001</v>
      </c>
      <c r="C8">
        <v>213.16999799999999</v>
      </c>
      <c r="D8">
        <v>207.60000600000001</v>
      </c>
      <c r="E8">
        <v>211.88000500000001</v>
      </c>
      <c r="F8">
        <v>9039400</v>
      </c>
      <c r="G8">
        <v>176.16366600000001</v>
      </c>
      <c r="Q8" s="46">
        <f t="shared" ca="1" si="1"/>
        <v>44479</v>
      </c>
      <c r="R8" s="45">
        <f t="shared" si="0"/>
        <v>169.38748200000001</v>
      </c>
      <c r="S8" s="1">
        <v>2.351130261438561E-2</v>
      </c>
    </row>
    <row r="9" spans="1:21" x14ac:dyDescent="0.3">
      <c r="A9">
        <v>8</v>
      </c>
      <c r="B9">
        <v>210.89999399999999</v>
      </c>
      <c r="C9">
        <v>214.220001</v>
      </c>
      <c r="D9">
        <v>210.39999399999999</v>
      </c>
      <c r="E9">
        <v>213.990005</v>
      </c>
      <c r="F9">
        <v>6618900</v>
      </c>
      <c r="G9">
        <v>177.91798399999999</v>
      </c>
      <c r="Q9" s="46">
        <f t="shared" ca="1" si="1"/>
        <v>44480</v>
      </c>
      <c r="R9" s="45">
        <f t="shared" si="0"/>
        <v>169.678482</v>
      </c>
      <c r="S9" s="1">
        <v>1.7179545770684701E-3</v>
      </c>
    </row>
    <row r="10" spans="1:21" x14ac:dyDescent="0.3">
      <c r="A10">
        <v>9</v>
      </c>
      <c r="B10">
        <v>210.85000600000001</v>
      </c>
      <c r="C10">
        <v>215.13000500000001</v>
      </c>
      <c r="D10">
        <v>210.85000600000001</v>
      </c>
      <c r="E10">
        <v>213.58999600000001</v>
      </c>
      <c r="F10">
        <v>5846600</v>
      </c>
      <c r="G10">
        <v>177.58544900000001</v>
      </c>
      <c r="Q10" s="46">
        <f t="shared" ca="1" si="1"/>
        <v>44481</v>
      </c>
      <c r="R10" s="45">
        <f t="shared" si="0"/>
        <v>173.029144</v>
      </c>
      <c r="S10" s="1">
        <v>1.9747123857461135E-2</v>
      </c>
      <c r="T10" s="1">
        <f t="array" ref="T10:T29">R10:R29/R5:R24-1</f>
        <v>3.681733003889498E-2</v>
      </c>
    </row>
    <row r="11" spans="1:21" x14ac:dyDescent="0.3">
      <c r="A11">
        <v>10</v>
      </c>
      <c r="B11">
        <v>212.199997</v>
      </c>
      <c r="C11">
        <v>214.08999600000001</v>
      </c>
      <c r="D11">
        <v>210.85000600000001</v>
      </c>
      <c r="E11">
        <v>213.229996</v>
      </c>
      <c r="F11">
        <v>5306300</v>
      </c>
      <c r="G11">
        <v>177.28608700000001</v>
      </c>
      <c r="Q11" s="46">
        <f t="shared" ca="1" si="1"/>
        <v>44482</v>
      </c>
      <c r="R11" s="45">
        <f t="shared" si="0"/>
        <v>176.16366600000001</v>
      </c>
      <c r="S11" s="1">
        <v>1.8115572484135978E-2</v>
      </c>
      <c r="T11" s="1">
        <v>6.5526824276151752E-2</v>
      </c>
    </row>
    <row r="12" spans="1:21" x14ac:dyDescent="0.3">
      <c r="A12">
        <v>11</v>
      </c>
      <c r="B12">
        <v>213.75</v>
      </c>
      <c r="C12">
        <v>214.80999800000001</v>
      </c>
      <c r="D12">
        <v>209.10000600000001</v>
      </c>
      <c r="E12">
        <v>209.679993</v>
      </c>
      <c r="F12">
        <v>6423200</v>
      </c>
      <c r="G12">
        <v>174.33450300000001</v>
      </c>
      <c r="Q12" s="46">
        <f t="shared" ca="1" si="1"/>
        <v>44483</v>
      </c>
      <c r="R12" s="45">
        <f t="shared" si="0"/>
        <v>177.91798399999999</v>
      </c>
      <c r="S12" s="1">
        <v>9.9584553377765062E-3</v>
      </c>
      <c r="T12" s="1">
        <v>7.5056228549199355E-2</v>
      </c>
    </row>
    <row r="13" spans="1:21" x14ac:dyDescent="0.3">
      <c r="A13">
        <v>12</v>
      </c>
      <c r="B13">
        <v>209.08000200000001</v>
      </c>
      <c r="C13">
        <v>211.44000199999999</v>
      </c>
      <c r="D13">
        <v>208.83999600000001</v>
      </c>
      <c r="E13">
        <v>210.28999300000001</v>
      </c>
      <c r="F13">
        <v>5333700</v>
      </c>
      <c r="G13">
        <v>175.134064</v>
      </c>
      <c r="Q13" s="46">
        <f t="shared" ca="1" si="1"/>
        <v>44484</v>
      </c>
      <c r="R13" s="45">
        <f t="shared" si="0"/>
        <v>177.58544900000001</v>
      </c>
      <c r="S13" s="1">
        <v>-1.8690353415873329E-3</v>
      </c>
      <c r="T13" s="1">
        <v>4.8397714537134373E-2</v>
      </c>
    </row>
    <row r="14" spans="1:21" x14ac:dyDescent="0.3">
      <c r="A14">
        <v>13</v>
      </c>
      <c r="B14">
        <v>211.08999600000001</v>
      </c>
      <c r="C14">
        <v>213.25</v>
      </c>
      <c r="D14">
        <v>209.60000600000001</v>
      </c>
      <c r="E14">
        <v>212.970001</v>
      </c>
      <c r="F14">
        <v>4980700</v>
      </c>
      <c r="G14">
        <v>177.36596700000001</v>
      </c>
      <c r="Q14" s="46">
        <f t="shared" ca="1" si="1"/>
        <v>44485</v>
      </c>
      <c r="R14" s="45">
        <f t="shared" si="0"/>
        <v>177.28608700000001</v>
      </c>
      <c r="S14" s="1">
        <v>-1.6857349613143002E-3</v>
      </c>
      <c r="T14" s="1">
        <v>4.4835414074484659E-2</v>
      </c>
    </row>
    <row r="15" spans="1:21" x14ac:dyDescent="0.3">
      <c r="A15">
        <v>14</v>
      </c>
      <c r="B15">
        <v>212.820007</v>
      </c>
      <c r="C15">
        <v>213.41999799999999</v>
      </c>
      <c r="D15">
        <v>210.64999399999999</v>
      </c>
      <c r="E15">
        <v>212.63999899999999</v>
      </c>
      <c r="F15">
        <v>6293400</v>
      </c>
      <c r="G15">
        <v>177.091171</v>
      </c>
      <c r="Q15" s="46">
        <f t="shared" ca="1" si="1"/>
        <v>44486</v>
      </c>
      <c r="R15" s="45">
        <f t="shared" si="0"/>
        <v>174.33450300000001</v>
      </c>
      <c r="S15" s="1">
        <v>-1.6648706336442554E-2</v>
      </c>
      <c r="T15" s="1">
        <v>7.5441568386884761E-3</v>
      </c>
      <c r="U15" s="1">
        <f t="array" ref="U15:U29">R15:R29/R5:R19-1</f>
        <v>4.4639242589778583E-2</v>
      </c>
    </row>
    <row r="16" spans="1:21" x14ac:dyDescent="0.3">
      <c r="A16">
        <v>15</v>
      </c>
      <c r="B16">
        <v>213.509995</v>
      </c>
      <c r="C16">
        <v>220.16999799999999</v>
      </c>
      <c r="D16">
        <v>213.029999</v>
      </c>
      <c r="E16">
        <v>220.10000600000001</v>
      </c>
      <c r="F16">
        <v>6386800</v>
      </c>
      <c r="G16">
        <v>183.304001</v>
      </c>
      <c r="Q16" s="46">
        <f t="shared" ca="1" si="1"/>
        <v>44487</v>
      </c>
      <c r="R16" s="45">
        <f t="shared" si="0"/>
        <v>175.134064</v>
      </c>
      <c r="S16" s="1">
        <v>4.5863611978174124E-3</v>
      </c>
      <c r="T16" s="1">
        <v>-5.8445763725194499E-3</v>
      </c>
      <c r="U16" s="1">
        <v>5.929927137470159E-2</v>
      </c>
    </row>
    <row r="17" spans="1:21" x14ac:dyDescent="0.3">
      <c r="A17">
        <v>16</v>
      </c>
      <c r="B17">
        <v>219.83000200000001</v>
      </c>
      <c r="C17">
        <v>220.509995</v>
      </c>
      <c r="D17">
        <v>212.509995</v>
      </c>
      <c r="E17">
        <v>213.070007</v>
      </c>
      <c r="F17">
        <v>7853800</v>
      </c>
      <c r="G17">
        <v>177.44929500000001</v>
      </c>
      <c r="Q17" s="46">
        <f t="shared" ca="1" si="1"/>
        <v>44488</v>
      </c>
      <c r="R17" s="45">
        <f t="shared" si="0"/>
        <v>177.36596700000001</v>
      </c>
      <c r="S17" s="1">
        <v>1.2743968529160599E-2</v>
      </c>
      <c r="T17" s="1">
        <v>-3.1026486900839201E-3</v>
      </c>
      <c r="U17" s="1">
        <v>7.172070674992459E-2</v>
      </c>
    </row>
    <row r="18" spans="1:21" x14ac:dyDescent="0.3">
      <c r="A18">
        <v>17</v>
      </c>
      <c r="B18">
        <v>214.55999800000001</v>
      </c>
      <c r="C18">
        <v>214.89999399999999</v>
      </c>
      <c r="D18">
        <v>210.60000600000001</v>
      </c>
      <c r="E18">
        <v>213.5</v>
      </c>
      <c r="F18">
        <v>7458200</v>
      </c>
      <c r="G18">
        <v>177.807388</v>
      </c>
      <c r="Q18" s="46">
        <f t="shared" ca="1" si="1"/>
        <v>44489</v>
      </c>
      <c r="R18" s="45">
        <f t="shared" si="0"/>
        <v>177.091171</v>
      </c>
      <c r="S18" s="1">
        <v>-1.5493163916840968E-3</v>
      </c>
      <c r="T18" s="1">
        <v>-2.7833248882909167E-3</v>
      </c>
      <c r="U18" s="1">
        <v>4.547968308543604E-2</v>
      </c>
    </row>
    <row r="19" spans="1:21" x14ac:dyDescent="0.3">
      <c r="A19">
        <v>18</v>
      </c>
      <c r="B19">
        <v>213.89999399999999</v>
      </c>
      <c r="C19">
        <v>215.08000200000001</v>
      </c>
      <c r="D19">
        <v>210.13000500000001</v>
      </c>
      <c r="E19">
        <v>211.03999300000001</v>
      </c>
      <c r="F19">
        <v>5890700</v>
      </c>
      <c r="G19">
        <v>175.75865200000001</v>
      </c>
      <c r="Q19" s="46">
        <f t="shared" ca="1" si="1"/>
        <v>44490</v>
      </c>
      <c r="R19" s="45">
        <f t="shared" si="0"/>
        <v>183.304001</v>
      </c>
      <c r="S19" s="1">
        <v>3.5082663720146678E-2</v>
      </c>
      <c r="T19" s="1">
        <v>3.3944649023699203E-2</v>
      </c>
      <c r="U19" s="1">
        <v>8.0301985492774453E-2</v>
      </c>
    </row>
    <row r="20" spans="1:21" x14ac:dyDescent="0.3">
      <c r="A20">
        <v>19</v>
      </c>
      <c r="B20">
        <v>211.08000200000001</v>
      </c>
      <c r="C20">
        <v>212.30999800000001</v>
      </c>
      <c r="D20">
        <v>208.36999499999999</v>
      </c>
      <c r="E20">
        <v>208.779999</v>
      </c>
      <c r="F20">
        <v>6001000</v>
      </c>
      <c r="G20">
        <v>173.87645000000001</v>
      </c>
      <c r="Q20" s="46">
        <f t="shared" ca="1" si="1"/>
        <v>44491</v>
      </c>
      <c r="R20" s="45">
        <f t="shared" si="0"/>
        <v>177.44929500000001</v>
      </c>
      <c r="S20" s="1">
        <v>-3.1939870205015319E-2</v>
      </c>
      <c r="T20" s="1">
        <v>1.7866755842358861E-2</v>
      </c>
      <c r="U20" s="1">
        <v>2.5545702289320626E-2</v>
      </c>
    </row>
    <row r="21" spans="1:21" x14ac:dyDescent="0.3">
      <c r="A21">
        <v>20</v>
      </c>
      <c r="B21">
        <v>208.300003</v>
      </c>
      <c r="C21">
        <v>212.75</v>
      </c>
      <c r="D21">
        <v>207.28999300000001</v>
      </c>
      <c r="E21">
        <v>212.16000399999999</v>
      </c>
      <c r="F21">
        <v>7235100</v>
      </c>
      <c r="G21">
        <v>176.69143700000001</v>
      </c>
      <c r="Q21" s="46">
        <f t="shared" ca="1" si="1"/>
        <v>44492</v>
      </c>
      <c r="R21" s="45">
        <f t="shared" si="0"/>
        <v>177.807388</v>
      </c>
      <c r="S21" s="1">
        <v>2.0180018184912107E-3</v>
      </c>
      <c r="T21" s="1">
        <v>1.5264443358089519E-2</v>
      </c>
      <c r="U21" s="1">
        <v>9.3306527805796513E-3</v>
      </c>
    </row>
    <row r="22" spans="1:21" x14ac:dyDescent="0.3">
      <c r="A22">
        <v>21</v>
      </c>
      <c r="B22">
        <v>213.44000199999999</v>
      </c>
      <c r="C22">
        <v>213.89999399999999</v>
      </c>
      <c r="D22">
        <v>209.729996</v>
      </c>
      <c r="E22">
        <v>212</v>
      </c>
      <c r="F22">
        <v>5734500</v>
      </c>
      <c r="G22">
        <v>176.55810500000001</v>
      </c>
      <c r="Q22" s="46">
        <f t="shared" ca="1" si="1"/>
        <v>44493</v>
      </c>
      <c r="R22" s="45">
        <f t="shared" si="0"/>
        <v>175.75865200000001</v>
      </c>
      <c r="S22" s="1">
        <v>-1.1522220887694501E-2</v>
      </c>
      <c r="T22" s="1">
        <v>-9.0621387360068084E-3</v>
      </c>
      <c r="U22" s="1">
        <v>-1.2136670793212123E-2</v>
      </c>
    </row>
    <row r="23" spans="1:21" x14ac:dyDescent="0.3">
      <c r="A23">
        <v>22</v>
      </c>
      <c r="B23">
        <v>211</v>
      </c>
      <c r="C23">
        <v>213.89999399999999</v>
      </c>
      <c r="D23">
        <v>211</v>
      </c>
      <c r="E23">
        <v>213.429993</v>
      </c>
      <c r="F23">
        <v>3527000</v>
      </c>
      <c r="G23">
        <v>177.74908400000001</v>
      </c>
      <c r="I23" s="22"/>
      <c r="Q23" s="46">
        <f t="shared" ca="1" si="1"/>
        <v>44494</v>
      </c>
      <c r="R23" s="45">
        <f t="shared" si="0"/>
        <v>173.87645000000001</v>
      </c>
      <c r="S23" s="1">
        <v>-1.0709014768729652E-2</v>
      </c>
      <c r="T23" s="1">
        <v>-1.8152915144482251E-2</v>
      </c>
      <c r="U23" s="1">
        <v>-2.0885714572256409E-2</v>
      </c>
    </row>
    <row r="24" spans="1:21" x14ac:dyDescent="0.3">
      <c r="A24">
        <v>23</v>
      </c>
      <c r="B24">
        <v>213.300003</v>
      </c>
      <c r="C24">
        <v>213.720001</v>
      </c>
      <c r="D24">
        <v>211.5</v>
      </c>
      <c r="E24">
        <v>212.550003</v>
      </c>
      <c r="F24">
        <v>2995700</v>
      </c>
      <c r="G24">
        <v>177.01618999999999</v>
      </c>
      <c r="Q24" s="46">
        <f t="shared" ca="1" si="1"/>
        <v>44495</v>
      </c>
      <c r="R24" s="45">
        <f t="shared" si="0"/>
        <v>176.69143700000001</v>
      </c>
      <c r="S24" s="1">
        <v>1.6189581740367887E-2</v>
      </c>
      <c r="T24" s="1">
        <v>-3.6074302600738073E-2</v>
      </c>
      <c r="U24" s="1">
        <v>-3.3541831175957215E-3</v>
      </c>
    </row>
    <row r="25" spans="1:21" x14ac:dyDescent="0.3">
      <c r="A25">
        <v>24</v>
      </c>
      <c r="B25">
        <v>213.28999300000001</v>
      </c>
      <c r="C25">
        <v>215.86000100000001</v>
      </c>
      <c r="D25">
        <v>212.699997</v>
      </c>
      <c r="E25">
        <v>214.64999399999999</v>
      </c>
      <c r="F25">
        <v>3803100</v>
      </c>
      <c r="G25">
        <v>178.765152</v>
      </c>
      <c r="Q25" s="46">
        <f t="shared" ca="1" si="1"/>
        <v>44496</v>
      </c>
      <c r="R25" s="45">
        <f t="shared" si="0"/>
        <v>176.55810500000001</v>
      </c>
      <c r="S25" s="1">
        <v>-7.5460363141421904E-4</v>
      </c>
      <c r="T25" s="1">
        <v>-5.0222233906310754E-3</v>
      </c>
      <c r="U25" s="1">
        <v>1.2754801612621769E-2</v>
      </c>
    </row>
    <row r="26" spans="1:21" x14ac:dyDescent="0.3">
      <c r="A26">
        <v>25</v>
      </c>
      <c r="B26">
        <v>215.029999</v>
      </c>
      <c r="C26">
        <v>215.85000600000001</v>
      </c>
      <c r="D26">
        <v>213.10000600000001</v>
      </c>
      <c r="E26">
        <v>213.550003</v>
      </c>
      <c r="F26">
        <v>3621700</v>
      </c>
      <c r="G26">
        <v>177.84906000000001</v>
      </c>
      <c r="Q26" s="46">
        <f t="shared" ca="1" si="1"/>
        <v>44497</v>
      </c>
      <c r="R26" s="45">
        <f t="shared" si="0"/>
        <v>177.74908400000001</v>
      </c>
      <c r="S26" s="1">
        <v>6.7455356977239589E-3</v>
      </c>
      <c r="T26" s="1">
        <v>-3.2790538489879673E-4</v>
      </c>
      <c r="U26" s="1">
        <v>1.4931532680015902E-2</v>
      </c>
    </row>
    <row r="27" spans="1:21" x14ac:dyDescent="0.3">
      <c r="A27">
        <v>26</v>
      </c>
      <c r="B27">
        <v>212.08999600000001</v>
      </c>
      <c r="C27">
        <v>215.21000699999999</v>
      </c>
      <c r="D27">
        <v>209.80999800000001</v>
      </c>
      <c r="E27">
        <v>213.89999399999999</v>
      </c>
      <c r="F27">
        <v>5410500</v>
      </c>
      <c r="G27">
        <v>178.14051799999999</v>
      </c>
      <c r="Q27" s="46">
        <f t="shared" ca="1" si="1"/>
        <v>44498</v>
      </c>
      <c r="R27" s="45">
        <f t="shared" si="0"/>
        <v>177.01618999999999</v>
      </c>
      <c r="S27" s="1">
        <v>-4.1231942438589853E-3</v>
      </c>
      <c r="T27" s="1">
        <v>7.1549137734623347E-3</v>
      </c>
      <c r="U27" s="1">
        <v>-1.972063783803657E-3</v>
      </c>
    </row>
    <row r="28" spans="1:21" x14ac:dyDescent="0.3">
      <c r="A28">
        <v>27</v>
      </c>
      <c r="B28">
        <v>215.770004</v>
      </c>
      <c r="C28">
        <v>219.259995</v>
      </c>
      <c r="D28">
        <v>210.58000200000001</v>
      </c>
      <c r="E28">
        <v>213.279999</v>
      </c>
      <c r="F28">
        <v>9109300</v>
      </c>
      <c r="G28">
        <v>177.62416099999999</v>
      </c>
      <c r="Q28" s="46">
        <f t="shared" ca="1" si="1"/>
        <v>44499</v>
      </c>
      <c r="R28" s="45">
        <f t="shared" si="0"/>
        <v>178.765152</v>
      </c>
      <c r="S28" s="1">
        <v>9.8802375082189808E-3</v>
      </c>
      <c r="T28" s="1">
        <v>2.8115952447844483E-2</v>
      </c>
      <c r="U28" s="1">
        <v>9.4526508043701885E-3</v>
      </c>
    </row>
    <row r="29" spans="1:21" x14ac:dyDescent="0.3">
      <c r="A29">
        <v>28</v>
      </c>
      <c r="B29">
        <v>213.75</v>
      </c>
      <c r="C29">
        <v>214</v>
      </c>
      <c r="D29">
        <v>209.86999499999999</v>
      </c>
      <c r="E29">
        <v>211.13000500000001</v>
      </c>
      <c r="F29">
        <v>5384400</v>
      </c>
      <c r="G29">
        <v>175.83363299999999</v>
      </c>
      <c r="Q29" s="46">
        <f t="shared" ca="1" si="1"/>
        <v>44500</v>
      </c>
      <c r="R29" s="45">
        <f t="shared" si="0"/>
        <v>177.84906000000001</v>
      </c>
      <c r="S29" s="1">
        <v>-5.1245558194696894E-3</v>
      </c>
      <c r="T29" s="1">
        <v>6.5516644137089131E-3</v>
      </c>
      <c r="U29" s="1">
        <v>-2.9758984911627762E-2</v>
      </c>
    </row>
    <row r="30" spans="1:21" x14ac:dyDescent="0.3">
      <c r="A30">
        <v>29</v>
      </c>
      <c r="B30">
        <v>211.979996</v>
      </c>
      <c r="C30">
        <v>213.300003</v>
      </c>
      <c r="D30">
        <v>210.470001</v>
      </c>
      <c r="E30">
        <v>212.529999</v>
      </c>
      <c r="F30">
        <v>4022000</v>
      </c>
      <c r="G30">
        <v>176.99955700000001</v>
      </c>
    </row>
    <row r="31" spans="1:21" x14ac:dyDescent="0.3">
      <c r="A31">
        <v>30</v>
      </c>
      <c r="B31">
        <v>213.699997</v>
      </c>
      <c r="C31">
        <v>219.10000600000001</v>
      </c>
      <c r="D31">
        <v>212.78999300000001</v>
      </c>
      <c r="E31">
        <v>217.39999399999999</v>
      </c>
      <c r="F31">
        <v>7696400</v>
      </c>
      <c r="G31">
        <v>181.05535900000001</v>
      </c>
    </row>
    <row r="32" spans="1:21"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3">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honeticPr fontId="3"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6DE26-08F5-884F-97EB-9E7CE62A6CAB}">
  <sheetPr>
    <tabColor rgb="FFFFFF00"/>
  </sheetPr>
  <dimension ref="A1"/>
  <sheetViews>
    <sheetView workbookViewId="0"/>
  </sheetViews>
  <sheetFormatPr baseColWidth="10" defaultRowHeight="26" x14ac:dyDescent="0.3"/>
  <cols>
    <col min="1" max="16384" width="10.83203125" style="1"/>
  </cols>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24E32-0E82-9A41-89E7-391DEA5BF7CC}">
  <sheetPr codeName="Sheet30">
    <tabColor rgb="FFFFFF00"/>
  </sheetPr>
  <dimension ref="A1:I3456"/>
  <sheetViews>
    <sheetView workbookViewId="0">
      <selection activeCell="V11" sqref="V11"/>
    </sheetView>
  </sheetViews>
  <sheetFormatPr baseColWidth="10" defaultRowHeight="26" x14ac:dyDescent="0.3"/>
  <cols>
    <col min="8" max="16384" width="10.83203125" style="1"/>
  </cols>
  <sheetData>
    <row r="1" spans="1:7" x14ac:dyDescent="0.3">
      <c r="B1" t="s">
        <v>69</v>
      </c>
      <c r="C1" t="s">
        <v>70</v>
      </c>
      <c r="D1" t="s">
        <v>71</v>
      </c>
      <c r="E1" t="s">
        <v>72</v>
      </c>
      <c r="F1" t="s">
        <v>73</v>
      </c>
      <c r="G1" t="s">
        <v>74</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9" x14ac:dyDescent="0.3">
      <c r="A17">
        <v>16</v>
      </c>
      <c r="B17">
        <v>219.83000200000001</v>
      </c>
      <c r="C17">
        <v>220.509995</v>
      </c>
      <c r="D17">
        <v>212.509995</v>
      </c>
      <c r="E17">
        <v>213.070007</v>
      </c>
      <c r="F17">
        <v>7853800</v>
      </c>
      <c r="G17">
        <v>177.44929500000001</v>
      </c>
    </row>
    <row r="18" spans="1:9" x14ac:dyDescent="0.3">
      <c r="A18">
        <v>17</v>
      </c>
      <c r="B18">
        <v>214.55999800000001</v>
      </c>
      <c r="C18">
        <v>214.89999399999999</v>
      </c>
      <c r="D18">
        <v>210.60000600000001</v>
      </c>
      <c r="E18">
        <v>213.5</v>
      </c>
      <c r="F18">
        <v>7458200</v>
      </c>
      <c r="G18">
        <v>177.807388</v>
      </c>
    </row>
    <row r="19" spans="1:9" x14ac:dyDescent="0.3">
      <c r="A19">
        <v>18</v>
      </c>
      <c r="B19">
        <v>213.89999399999999</v>
      </c>
      <c r="C19">
        <v>215.08000200000001</v>
      </c>
      <c r="D19">
        <v>210.13000500000001</v>
      </c>
      <c r="E19">
        <v>211.03999300000001</v>
      </c>
      <c r="F19">
        <v>5890700</v>
      </c>
      <c r="G19">
        <v>175.75865200000001</v>
      </c>
    </row>
    <row r="20" spans="1:9" x14ac:dyDescent="0.3">
      <c r="A20">
        <v>19</v>
      </c>
      <c r="B20">
        <v>211.08000200000001</v>
      </c>
      <c r="C20">
        <v>212.30999800000001</v>
      </c>
      <c r="D20">
        <v>208.36999499999999</v>
      </c>
      <c r="E20">
        <v>208.779999</v>
      </c>
      <c r="F20">
        <v>6001000</v>
      </c>
      <c r="G20">
        <v>173.87645000000001</v>
      </c>
    </row>
    <row r="21" spans="1:9" x14ac:dyDescent="0.3">
      <c r="A21">
        <v>20</v>
      </c>
      <c r="B21">
        <v>208.300003</v>
      </c>
      <c r="C21">
        <v>212.75</v>
      </c>
      <c r="D21">
        <v>207.28999300000001</v>
      </c>
      <c r="E21">
        <v>212.16000399999999</v>
      </c>
      <c r="F21">
        <v>7235100</v>
      </c>
      <c r="G21">
        <v>176.69143700000001</v>
      </c>
    </row>
    <row r="22" spans="1:9" x14ac:dyDescent="0.3">
      <c r="A22">
        <v>21</v>
      </c>
      <c r="B22">
        <v>213.44000199999999</v>
      </c>
      <c r="C22">
        <v>213.89999399999999</v>
      </c>
      <c r="D22">
        <v>209.729996</v>
      </c>
      <c r="E22">
        <v>212</v>
      </c>
      <c r="F22">
        <v>5734500</v>
      </c>
      <c r="G22">
        <v>176.55810500000001</v>
      </c>
      <c r="I22" s="22"/>
    </row>
    <row r="23" spans="1:9" x14ac:dyDescent="0.3">
      <c r="A23">
        <v>22</v>
      </c>
      <c r="B23">
        <v>211</v>
      </c>
      <c r="C23">
        <v>213.89999399999999</v>
      </c>
      <c r="D23">
        <v>211</v>
      </c>
      <c r="E23">
        <v>213.429993</v>
      </c>
      <c r="F23">
        <v>3527000</v>
      </c>
      <c r="G23">
        <v>177.74908400000001</v>
      </c>
    </row>
    <row r="24" spans="1:9" x14ac:dyDescent="0.3">
      <c r="A24">
        <v>23</v>
      </c>
      <c r="B24">
        <v>213.300003</v>
      </c>
      <c r="C24">
        <v>213.720001</v>
      </c>
      <c r="D24">
        <v>211.5</v>
      </c>
      <c r="E24">
        <v>212.550003</v>
      </c>
      <c r="F24">
        <v>2995700</v>
      </c>
      <c r="G24">
        <v>177.01618999999999</v>
      </c>
    </row>
    <row r="25" spans="1:9" x14ac:dyDescent="0.3">
      <c r="A25">
        <v>24</v>
      </c>
      <c r="B25">
        <v>213.28999300000001</v>
      </c>
      <c r="C25">
        <v>215.86000100000001</v>
      </c>
      <c r="D25">
        <v>212.699997</v>
      </c>
      <c r="E25">
        <v>214.64999399999999</v>
      </c>
      <c r="F25">
        <v>3803100</v>
      </c>
      <c r="G25">
        <v>178.765152</v>
      </c>
    </row>
    <row r="26" spans="1:9" x14ac:dyDescent="0.3">
      <c r="A26">
        <v>25</v>
      </c>
      <c r="B26">
        <v>215.029999</v>
      </c>
      <c r="C26">
        <v>215.85000600000001</v>
      </c>
      <c r="D26">
        <v>213.10000600000001</v>
      </c>
      <c r="E26">
        <v>213.550003</v>
      </c>
      <c r="F26">
        <v>3621700</v>
      </c>
      <c r="G26">
        <v>177.84906000000001</v>
      </c>
    </row>
    <row r="27" spans="1:9" x14ac:dyDescent="0.3">
      <c r="A27">
        <v>26</v>
      </c>
      <c r="B27">
        <v>212.08999600000001</v>
      </c>
      <c r="C27">
        <v>215.21000699999999</v>
      </c>
      <c r="D27">
        <v>209.80999800000001</v>
      </c>
      <c r="E27">
        <v>213.89999399999999</v>
      </c>
      <c r="F27">
        <v>5410500</v>
      </c>
      <c r="G27">
        <v>178.14051799999999</v>
      </c>
    </row>
    <row r="28" spans="1:9" x14ac:dyDescent="0.3">
      <c r="A28">
        <v>27</v>
      </c>
      <c r="B28">
        <v>215.770004</v>
      </c>
      <c r="C28">
        <v>219.259995</v>
      </c>
      <c r="D28">
        <v>210.58000200000001</v>
      </c>
      <c r="E28">
        <v>213.279999</v>
      </c>
      <c r="F28">
        <v>9109300</v>
      </c>
      <c r="G28">
        <v>177.62416099999999</v>
      </c>
    </row>
    <row r="29" spans="1:9" x14ac:dyDescent="0.3">
      <c r="A29">
        <v>28</v>
      </c>
      <c r="B29">
        <v>213.75</v>
      </c>
      <c r="C29">
        <v>214</v>
      </c>
      <c r="D29">
        <v>209.86999499999999</v>
      </c>
      <c r="E29">
        <v>211.13000500000001</v>
      </c>
      <c r="F29">
        <v>5384400</v>
      </c>
      <c r="G29">
        <v>175.83363299999999</v>
      </c>
    </row>
    <row r="30" spans="1:9" x14ac:dyDescent="0.3">
      <c r="A30">
        <v>29</v>
      </c>
      <c r="B30">
        <v>211.979996</v>
      </c>
      <c r="C30">
        <v>213.300003</v>
      </c>
      <c r="D30">
        <v>210.470001</v>
      </c>
      <c r="E30">
        <v>212.529999</v>
      </c>
      <c r="F30">
        <v>4022000</v>
      </c>
      <c r="G30">
        <v>176.99955700000001</v>
      </c>
    </row>
    <row r="31" spans="1:9" x14ac:dyDescent="0.3">
      <c r="A31">
        <v>30</v>
      </c>
      <c r="B31">
        <v>213.699997</v>
      </c>
      <c r="C31">
        <v>219.10000600000001</v>
      </c>
      <c r="D31">
        <v>212.78999300000001</v>
      </c>
      <c r="E31">
        <v>217.39999399999999</v>
      </c>
      <c r="F31">
        <v>7696400</v>
      </c>
      <c r="G31">
        <v>181.05535900000001</v>
      </c>
    </row>
    <row r="32" spans="1:9"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3">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honeticPr fontId="3"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A8CB3-DE0F-5941-A3CB-26191C50A741}">
  <sheetPr>
    <tabColor rgb="FFFFFF00"/>
  </sheetPr>
  <dimension ref="A1:I3456"/>
  <sheetViews>
    <sheetView workbookViewId="0">
      <selection activeCell="F16" sqref="F16"/>
    </sheetView>
  </sheetViews>
  <sheetFormatPr baseColWidth="10" defaultRowHeight="26" x14ac:dyDescent="0.3"/>
  <cols>
    <col min="8" max="16384" width="10.83203125" style="1"/>
  </cols>
  <sheetData>
    <row r="1" spans="1:7" x14ac:dyDescent="0.3">
      <c r="B1" t="s">
        <v>69</v>
      </c>
      <c r="C1" t="s">
        <v>70</v>
      </c>
      <c r="D1" t="s">
        <v>71</v>
      </c>
      <c r="E1" t="s">
        <v>72</v>
      </c>
      <c r="F1" t="s">
        <v>73</v>
      </c>
      <c r="G1" t="s">
        <v>74</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9" x14ac:dyDescent="0.3">
      <c r="A17">
        <v>16</v>
      </c>
      <c r="B17">
        <v>219.83000200000001</v>
      </c>
      <c r="C17">
        <v>220.509995</v>
      </c>
      <c r="D17">
        <v>212.509995</v>
      </c>
      <c r="E17">
        <v>213.070007</v>
      </c>
      <c r="F17">
        <v>7853800</v>
      </c>
      <c r="G17">
        <v>177.44929500000001</v>
      </c>
    </row>
    <row r="18" spans="1:9" x14ac:dyDescent="0.3">
      <c r="A18">
        <v>17</v>
      </c>
      <c r="B18">
        <v>214.55999800000001</v>
      </c>
      <c r="C18">
        <v>214.89999399999999</v>
      </c>
      <c r="D18">
        <v>210.60000600000001</v>
      </c>
      <c r="E18">
        <v>213.5</v>
      </c>
      <c r="F18">
        <v>7458200</v>
      </c>
      <c r="G18">
        <v>177.807388</v>
      </c>
    </row>
    <row r="19" spans="1:9" x14ac:dyDescent="0.3">
      <c r="A19">
        <v>18</v>
      </c>
      <c r="B19">
        <v>213.89999399999999</v>
      </c>
      <c r="C19">
        <v>215.08000200000001</v>
      </c>
      <c r="D19">
        <v>210.13000500000001</v>
      </c>
      <c r="E19">
        <v>211.03999300000001</v>
      </c>
      <c r="F19">
        <v>5890700</v>
      </c>
      <c r="G19">
        <v>175.75865200000001</v>
      </c>
    </row>
    <row r="20" spans="1:9" x14ac:dyDescent="0.3">
      <c r="A20">
        <v>19</v>
      </c>
      <c r="B20">
        <v>211.08000200000001</v>
      </c>
      <c r="C20">
        <v>212.30999800000001</v>
      </c>
      <c r="D20">
        <v>208.36999499999999</v>
      </c>
      <c r="E20">
        <v>208.779999</v>
      </c>
      <c r="F20">
        <v>6001000</v>
      </c>
      <c r="G20">
        <v>173.87645000000001</v>
      </c>
    </row>
    <row r="21" spans="1:9" x14ac:dyDescent="0.3">
      <c r="A21">
        <v>20</v>
      </c>
      <c r="B21">
        <v>208.300003</v>
      </c>
      <c r="C21">
        <v>212.75</v>
      </c>
      <c r="D21">
        <v>207.28999300000001</v>
      </c>
      <c r="E21">
        <v>212.16000399999999</v>
      </c>
      <c r="F21">
        <v>7235100</v>
      </c>
      <c r="G21">
        <v>176.69143700000001</v>
      </c>
    </row>
    <row r="22" spans="1:9" x14ac:dyDescent="0.3">
      <c r="A22">
        <v>21</v>
      </c>
      <c r="B22">
        <v>213.44000199999999</v>
      </c>
      <c r="C22">
        <v>213.89999399999999</v>
      </c>
      <c r="D22">
        <v>209.729996</v>
      </c>
      <c r="E22">
        <v>212</v>
      </c>
      <c r="F22">
        <v>5734500</v>
      </c>
      <c r="G22">
        <v>176.55810500000001</v>
      </c>
      <c r="I22" s="22"/>
    </row>
    <row r="23" spans="1:9" x14ac:dyDescent="0.3">
      <c r="A23">
        <v>22</v>
      </c>
      <c r="B23">
        <v>211</v>
      </c>
      <c r="C23">
        <v>213.89999399999999</v>
      </c>
      <c r="D23">
        <v>211</v>
      </c>
      <c r="E23">
        <v>213.429993</v>
      </c>
      <c r="F23">
        <v>3527000</v>
      </c>
      <c r="G23">
        <v>177.74908400000001</v>
      </c>
    </row>
    <row r="24" spans="1:9" x14ac:dyDescent="0.3">
      <c r="A24">
        <v>23</v>
      </c>
      <c r="B24">
        <v>213.300003</v>
      </c>
      <c r="C24">
        <v>213.720001</v>
      </c>
      <c r="D24">
        <v>211.5</v>
      </c>
      <c r="E24">
        <v>212.550003</v>
      </c>
      <c r="F24">
        <v>2995700</v>
      </c>
      <c r="G24">
        <v>177.01618999999999</v>
      </c>
    </row>
    <row r="25" spans="1:9" x14ac:dyDescent="0.3">
      <c r="A25">
        <v>24</v>
      </c>
      <c r="B25">
        <v>213.28999300000001</v>
      </c>
      <c r="C25">
        <v>215.86000100000001</v>
      </c>
      <c r="D25">
        <v>212.699997</v>
      </c>
      <c r="E25">
        <v>214.64999399999999</v>
      </c>
      <c r="F25">
        <v>3803100</v>
      </c>
      <c r="G25">
        <v>178.765152</v>
      </c>
    </row>
    <row r="26" spans="1:9" x14ac:dyDescent="0.3">
      <c r="A26">
        <v>25</v>
      </c>
      <c r="B26">
        <v>215.029999</v>
      </c>
      <c r="C26">
        <v>215.85000600000001</v>
      </c>
      <c r="D26">
        <v>213.10000600000001</v>
      </c>
      <c r="E26">
        <v>213.550003</v>
      </c>
      <c r="F26">
        <v>3621700</v>
      </c>
      <c r="G26">
        <v>177.84906000000001</v>
      </c>
    </row>
    <row r="27" spans="1:9" x14ac:dyDescent="0.3">
      <c r="A27">
        <v>26</v>
      </c>
      <c r="B27">
        <v>212.08999600000001</v>
      </c>
      <c r="C27">
        <v>215.21000699999999</v>
      </c>
      <c r="D27">
        <v>209.80999800000001</v>
      </c>
      <c r="E27">
        <v>213.89999399999999</v>
      </c>
      <c r="F27">
        <v>5410500</v>
      </c>
      <c r="G27">
        <v>178.14051799999999</v>
      </c>
    </row>
    <row r="28" spans="1:9" x14ac:dyDescent="0.3">
      <c r="A28">
        <v>27</v>
      </c>
      <c r="B28">
        <v>215.770004</v>
      </c>
      <c r="C28">
        <v>219.259995</v>
      </c>
      <c r="D28">
        <v>210.58000200000001</v>
      </c>
      <c r="E28">
        <v>213.279999</v>
      </c>
      <c r="F28">
        <v>9109300</v>
      </c>
      <c r="G28">
        <v>177.62416099999999</v>
      </c>
    </row>
    <row r="29" spans="1:9" x14ac:dyDescent="0.3">
      <c r="A29">
        <v>28</v>
      </c>
      <c r="B29">
        <v>213.75</v>
      </c>
      <c r="C29">
        <v>214</v>
      </c>
      <c r="D29">
        <v>209.86999499999999</v>
      </c>
      <c r="E29">
        <v>211.13000500000001</v>
      </c>
      <c r="F29">
        <v>5384400</v>
      </c>
      <c r="G29">
        <v>175.83363299999999</v>
      </c>
    </row>
    <row r="30" spans="1:9" x14ac:dyDescent="0.3">
      <c r="A30">
        <v>29</v>
      </c>
      <c r="B30">
        <v>211.979996</v>
      </c>
      <c r="C30">
        <v>213.300003</v>
      </c>
      <c r="D30">
        <v>210.470001</v>
      </c>
      <c r="E30">
        <v>212.529999</v>
      </c>
      <c r="F30">
        <v>4022000</v>
      </c>
      <c r="G30">
        <v>176.99955700000001</v>
      </c>
    </row>
    <row r="31" spans="1:9" x14ac:dyDescent="0.3">
      <c r="A31">
        <v>30</v>
      </c>
      <c r="B31">
        <v>213.699997</v>
      </c>
      <c r="C31">
        <v>219.10000600000001</v>
      </c>
      <c r="D31">
        <v>212.78999300000001</v>
      </c>
      <c r="E31">
        <v>217.39999399999999</v>
      </c>
      <c r="F31">
        <v>7696400</v>
      </c>
      <c r="G31">
        <v>181.05535900000001</v>
      </c>
    </row>
    <row r="32" spans="1:9"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3">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94B51-1B4B-E240-B8AB-F9F37E9D9462}">
  <sheetPr>
    <tabColor rgb="FFFFFF00"/>
  </sheetPr>
  <dimension ref="B2"/>
  <sheetViews>
    <sheetView workbookViewId="0">
      <selection activeCell="P26" sqref="P26"/>
    </sheetView>
  </sheetViews>
  <sheetFormatPr baseColWidth="10" defaultRowHeight="26" x14ac:dyDescent="0.3"/>
  <cols>
    <col min="1" max="16384" width="10.83203125" style="1"/>
  </cols>
  <sheetData>
    <row r="2" spans="2:2" x14ac:dyDescent="0.3">
      <c r="B2" s="14" t="s">
        <v>150</v>
      </c>
    </row>
  </sheetData>
  <hyperlinks>
    <hyperlink ref="B2" r:id="rId1" xr:uid="{EBC492B2-AB62-BE4C-9E24-345568CF55B5}"/>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4E382-7F9E-0D40-BD3C-69DD074271D0}">
  <sheetPr>
    <tabColor rgb="FFFFFF00"/>
  </sheetPr>
  <dimension ref="B2:Q66"/>
  <sheetViews>
    <sheetView workbookViewId="0"/>
  </sheetViews>
  <sheetFormatPr baseColWidth="10" defaultColWidth="7.6640625" defaultRowHeight="16" x14ac:dyDescent="0.2"/>
  <cols>
    <col min="1" max="2" width="7.6640625" style="34"/>
    <col min="3" max="3" width="16.5" style="34" bestFit="1" customWidth="1"/>
    <col min="4" max="6" width="14.33203125" style="34" bestFit="1" customWidth="1"/>
    <col min="7" max="7" width="12.6640625" style="34" bestFit="1" customWidth="1"/>
    <col min="8" max="8" width="14.33203125" style="34" bestFit="1" customWidth="1"/>
    <col min="9" max="9" width="7.6640625" style="34"/>
    <col min="10" max="10" width="7.83203125" style="34" bestFit="1" customWidth="1"/>
    <col min="11" max="11" width="7.6640625" style="34"/>
    <col min="12" max="12" width="20.33203125" style="34" bestFit="1" customWidth="1"/>
    <col min="13" max="17" width="12.83203125" style="34" bestFit="1" customWidth="1"/>
    <col min="18" max="16384" width="7.6640625" style="34"/>
  </cols>
  <sheetData>
    <row r="2" spans="2:8" x14ac:dyDescent="0.2">
      <c r="B2" s="34" t="s">
        <v>83</v>
      </c>
    </row>
    <row r="6" spans="2:8" x14ac:dyDescent="0.2">
      <c r="C6" s="34" t="s">
        <v>84</v>
      </c>
      <c r="D6" s="34">
        <v>195</v>
      </c>
      <c r="E6" s="34">
        <v>505</v>
      </c>
      <c r="F6" s="34">
        <v>163</v>
      </c>
      <c r="G6" s="34">
        <v>20</v>
      </c>
      <c r="H6" s="34">
        <v>123</v>
      </c>
    </row>
    <row r="10" spans="2:8" x14ac:dyDescent="0.2">
      <c r="C10" s="34" t="s">
        <v>85</v>
      </c>
      <c r="D10" s="35" t="s">
        <v>86</v>
      </c>
      <c r="E10" s="35" t="s">
        <v>87</v>
      </c>
      <c r="F10" s="35" t="s">
        <v>88</v>
      </c>
      <c r="G10" s="35" t="s">
        <v>89</v>
      </c>
      <c r="H10" s="35" t="s">
        <v>90</v>
      </c>
    </row>
    <row r="11" spans="2:8" x14ac:dyDescent="0.2">
      <c r="C11" s="36">
        <f ca="1">TODAY()</f>
        <v>45476</v>
      </c>
      <c r="D11" s="37">
        <f>E11</f>
        <v>110</v>
      </c>
      <c r="E11" s="37">
        <v>110</v>
      </c>
      <c r="F11" s="37">
        <f>0.5*H11</f>
        <v>119.9177349101093</v>
      </c>
      <c r="G11" s="37">
        <v>5.7836769981375014</v>
      </c>
      <c r="H11" s="37">
        <v>239.83546982021861</v>
      </c>
    </row>
    <row r="12" spans="2:8" x14ac:dyDescent="0.2">
      <c r="C12" s="36">
        <f ca="1">C11-1</f>
        <v>45475</v>
      </c>
      <c r="D12" s="37">
        <f t="shared" ref="D12:D23" si="0">E12</f>
        <v>108.06772734550361</v>
      </c>
      <c r="E12" s="37">
        <v>108.06772734550361</v>
      </c>
      <c r="F12" s="37">
        <v>140</v>
      </c>
      <c r="G12" s="37">
        <v>7.0960072010609512</v>
      </c>
      <c r="H12" s="37">
        <v>222.43147821202996</v>
      </c>
    </row>
    <row r="13" spans="2:8" x14ac:dyDescent="0.2">
      <c r="C13" s="36">
        <f t="shared" ref="C13:C23" ca="1" si="1">C12-1</f>
        <v>45474</v>
      </c>
      <c r="D13" s="37">
        <f t="shared" si="0"/>
        <v>103.44516897446027</v>
      </c>
      <c r="E13" s="37">
        <v>103.44516897446027</v>
      </c>
      <c r="F13" s="37">
        <v>110</v>
      </c>
      <c r="G13" s="37">
        <v>7.7894300649851562</v>
      </c>
      <c r="H13" s="37">
        <v>207.17312378305203</v>
      </c>
    </row>
    <row r="14" spans="2:8" x14ac:dyDescent="0.2">
      <c r="C14" s="36">
        <f t="shared" ca="1" si="1"/>
        <v>45473</v>
      </c>
      <c r="D14" s="37">
        <f t="shared" si="0"/>
        <v>106.01067461924201</v>
      </c>
      <c r="E14" s="37">
        <v>106.01067461924201</v>
      </c>
      <c r="F14" s="37">
        <f t="shared" ref="F14:F16" si="2">0.5*H14</f>
        <v>102.34693821797273</v>
      </c>
      <c r="G14" s="37">
        <v>9.2646782725803192</v>
      </c>
      <c r="H14" s="37">
        <v>204.69387643594547</v>
      </c>
    </row>
    <row r="15" spans="2:8" x14ac:dyDescent="0.2">
      <c r="C15" s="36">
        <f t="shared" ca="1" si="1"/>
        <v>45472</v>
      </c>
      <c r="D15" s="37">
        <f t="shared" si="0"/>
        <v>100</v>
      </c>
      <c r="E15" s="37">
        <v>100</v>
      </c>
      <c r="F15" s="37">
        <v>105</v>
      </c>
      <c r="G15" s="37">
        <v>12.352663305332683</v>
      </c>
      <c r="H15" s="37">
        <v>191.70842002158633</v>
      </c>
    </row>
    <row r="16" spans="2:8" x14ac:dyDescent="0.2">
      <c r="C16" s="36">
        <f t="shared" ca="1" si="1"/>
        <v>45471</v>
      </c>
      <c r="D16" s="37">
        <f t="shared" si="0"/>
        <v>117.52932116038915</v>
      </c>
      <c r="E16" s="37">
        <v>117.52932116038915</v>
      </c>
      <c r="F16" s="37">
        <f t="shared" si="2"/>
        <v>93.52978066137608</v>
      </c>
      <c r="G16" s="37">
        <v>14.309155998689517</v>
      </c>
      <c r="H16" s="37">
        <v>187.05956132275216</v>
      </c>
    </row>
    <row r="17" spans="3:8" x14ac:dyDescent="0.2">
      <c r="C17" s="36">
        <f t="shared" ca="1" si="1"/>
        <v>45470</v>
      </c>
      <c r="D17" s="37">
        <f t="shared" si="0"/>
        <v>113.72111030786557</v>
      </c>
      <c r="E17" s="37">
        <v>113.72111030786557</v>
      </c>
      <c r="F17" s="37">
        <f>0.75*H17</f>
        <v>132.90084386094605</v>
      </c>
      <c r="G17" s="37">
        <v>19.434880539482826</v>
      </c>
      <c r="H17" s="37">
        <v>177.20112514792808</v>
      </c>
    </row>
    <row r="18" spans="3:8" x14ac:dyDescent="0.2">
      <c r="C18" s="36">
        <f t="shared" ca="1" si="1"/>
        <v>45469</v>
      </c>
      <c r="D18" s="37">
        <f t="shared" si="0"/>
        <v>124.33399920287285</v>
      </c>
      <c r="E18" s="37">
        <v>124.33399920287285</v>
      </c>
      <c r="F18" s="37">
        <f t="shared" ref="F18:F23" si="3">0.75*H18</f>
        <v>119.65022699479988</v>
      </c>
      <c r="G18" s="37">
        <v>26.132836972641304</v>
      </c>
      <c r="H18" s="37">
        <v>159.5336359930665</v>
      </c>
    </row>
    <row r="19" spans="3:8" x14ac:dyDescent="0.2">
      <c r="C19" s="36">
        <f t="shared" ca="1" si="1"/>
        <v>45468</v>
      </c>
      <c r="D19" s="37">
        <f t="shared" si="0"/>
        <v>134.68723572941332</v>
      </c>
      <c r="E19" s="37">
        <v>134.68723572941332</v>
      </c>
      <c r="F19" s="37">
        <v>90</v>
      </c>
      <c r="G19" s="37">
        <v>32.940341601286129</v>
      </c>
      <c r="H19" s="37">
        <v>120</v>
      </c>
    </row>
    <row r="20" spans="3:8" x14ac:dyDescent="0.2">
      <c r="C20" s="36">
        <f t="shared" ca="1" si="1"/>
        <v>45467</v>
      </c>
      <c r="D20" s="37">
        <v>100</v>
      </c>
      <c r="E20" s="37">
        <v>143.92696477107808</v>
      </c>
      <c r="F20" s="37">
        <f t="shared" si="3"/>
        <v>101.2846482297218</v>
      </c>
      <c r="G20" s="37">
        <v>37.974233483835093</v>
      </c>
      <c r="H20" s="37">
        <v>135.04619763962907</v>
      </c>
    </row>
    <row r="21" spans="3:8" x14ac:dyDescent="0.2">
      <c r="C21" s="36">
        <f t="shared" ca="1" si="1"/>
        <v>45466</v>
      </c>
      <c r="D21" s="37">
        <f t="shared" si="0"/>
        <v>142.54120219490633</v>
      </c>
      <c r="E21" s="37">
        <v>142.54120219490633</v>
      </c>
      <c r="F21" s="37">
        <v>80</v>
      </c>
      <c r="G21" s="37">
        <v>44.201272081923321</v>
      </c>
      <c r="H21" s="37">
        <v>130.12023898817074</v>
      </c>
    </row>
    <row r="22" spans="3:8" x14ac:dyDescent="0.2">
      <c r="C22" s="36">
        <f t="shared" ca="1" si="1"/>
        <v>45465</v>
      </c>
      <c r="D22" s="37">
        <f t="shared" si="0"/>
        <v>180</v>
      </c>
      <c r="E22" s="37">
        <v>180</v>
      </c>
      <c r="F22" s="37">
        <f t="shared" si="3"/>
        <v>91.080556591913705</v>
      </c>
      <c r="G22" s="37">
        <v>55.962547234222569</v>
      </c>
      <c r="H22" s="37">
        <v>121.44074212255161</v>
      </c>
    </row>
    <row r="23" spans="3:8" x14ac:dyDescent="0.2">
      <c r="C23" s="36">
        <f t="shared" ca="1" si="1"/>
        <v>45464</v>
      </c>
      <c r="D23" s="37">
        <f t="shared" si="0"/>
        <v>159.9991839144177</v>
      </c>
      <c r="E23" s="37">
        <v>159.9991839144177</v>
      </c>
      <c r="F23" s="37">
        <f t="shared" si="3"/>
        <v>80.25</v>
      </c>
      <c r="G23" s="37">
        <v>76</v>
      </c>
      <c r="H23" s="37">
        <v>107</v>
      </c>
    </row>
    <row r="26" spans="3:8" x14ac:dyDescent="0.2">
      <c r="C26" s="34" t="s">
        <v>85</v>
      </c>
      <c r="D26" s="35" t="s">
        <v>91</v>
      </c>
      <c r="E26" s="35" t="s">
        <v>92</v>
      </c>
      <c r="F26" s="35" t="s">
        <v>93</v>
      </c>
      <c r="G26" s="35" t="s">
        <v>94</v>
      </c>
      <c r="H26" s="35" t="s">
        <v>95</v>
      </c>
    </row>
    <row r="27" spans="3:8" x14ac:dyDescent="0.2">
      <c r="C27" s="36">
        <f ca="1">TODAY()</f>
        <v>45476</v>
      </c>
      <c r="D27" s="38">
        <f>D11/D12-1</f>
        <v>1.7880200703385807E-2</v>
      </c>
      <c r="E27" s="38">
        <f t="shared" ref="E27:H27" si="4">E11/E12-1</f>
        <v>1.7880200703385807E-2</v>
      </c>
      <c r="F27" s="38">
        <f t="shared" si="4"/>
        <v>-0.1434447506420764</v>
      </c>
      <c r="G27" s="38">
        <f t="shared" si="4"/>
        <v>-0.18493924339975842</v>
      </c>
      <c r="H27" s="38">
        <f t="shared" si="4"/>
        <v>7.8244283354528266E-2</v>
      </c>
    </row>
    <row r="28" spans="3:8" x14ac:dyDescent="0.2">
      <c r="C28" s="36">
        <f ca="1">C27-1</f>
        <v>45475</v>
      </c>
      <c r="D28" s="38">
        <f t="shared" ref="D28:H38" si="5">D12/D13-1</f>
        <v>4.4686072987947911E-2</v>
      </c>
      <c r="E28" s="38">
        <f t="shared" si="5"/>
        <v>4.4686072987947911E-2</v>
      </c>
      <c r="F28" s="38">
        <f t="shared" si="5"/>
        <v>0.27272727272727271</v>
      </c>
      <c r="G28" s="38">
        <f t="shared" si="5"/>
        <v>-8.9021001297804991E-2</v>
      </c>
      <c r="H28" s="38">
        <f t="shared" si="5"/>
        <v>7.3650259987179556E-2</v>
      </c>
    </row>
    <row r="29" spans="3:8" x14ac:dyDescent="0.2">
      <c r="C29" s="36">
        <f t="shared" ref="C29:C39" ca="1" si="6">C28-1</f>
        <v>45474</v>
      </c>
      <c r="D29" s="38">
        <f t="shared" si="5"/>
        <v>-2.4200446360673089E-2</v>
      </c>
      <c r="E29" s="38">
        <f t="shared" si="5"/>
        <v>-2.4200446360673089E-2</v>
      </c>
      <c r="F29" s="38">
        <f t="shared" si="5"/>
        <v>7.4775678835923731E-2</v>
      </c>
      <c r="G29" s="38">
        <f t="shared" si="5"/>
        <v>-0.15923361439989747</v>
      </c>
      <c r="H29" s="38">
        <f t="shared" si="5"/>
        <v>1.2111976138584613E-2</v>
      </c>
    </row>
    <row r="30" spans="3:8" x14ac:dyDescent="0.2">
      <c r="C30" s="36">
        <f t="shared" ca="1" si="6"/>
        <v>45473</v>
      </c>
      <c r="D30" s="38">
        <f t="shared" si="5"/>
        <v>6.0106746192420069E-2</v>
      </c>
      <c r="E30" s="38">
        <f t="shared" si="5"/>
        <v>6.0106746192420069E-2</v>
      </c>
      <c r="F30" s="38">
        <f t="shared" si="5"/>
        <v>-2.5267255066926286E-2</v>
      </c>
      <c r="G30" s="38">
        <f t="shared" si="5"/>
        <v>-0.24998536399994575</v>
      </c>
      <c r="H30" s="38">
        <f t="shared" si="5"/>
        <v>6.7735451645248412E-2</v>
      </c>
    </row>
    <row r="31" spans="3:8" x14ac:dyDescent="0.2">
      <c r="C31" s="36">
        <f t="shared" ca="1" si="6"/>
        <v>45472</v>
      </c>
      <c r="D31" s="38">
        <f t="shared" si="5"/>
        <v>-0.14914849322125623</v>
      </c>
      <c r="E31" s="38">
        <f t="shared" si="5"/>
        <v>-0.14914849322125623</v>
      </c>
      <c r="F31" s="38">
        <f t="shared" si="5"/>
        <v>0.12263708155321962</v>
      </c>
      <c r="G31" s="38">
        <f t="shared" si="5"/>
        <v>-0.13673012535023144</v>
      </c>
      <c r="H31" s="38">
        <f t="shared" si="5"/>
        <v>2.4852291248630864E-2</v>
      </c>
    </row>
    <row r="32" spans="3:8" x14ac:dyDescent="0.2">
      <c r="C32" s="36">
        <f t="shared" ca="1" si="6"/>
        <v>45471</v>
      </c>
      <c r="D32" s="38">
        <f t="shared" si="5"/>
        <v>3.3487281668407753E-2</v>
      </c>
      <c r="E32" s="38">
        <f t="shared" si="5"/>
        <v>3.3487281668407753E-2</v>
      </c>
      <c r="F32" s="38">
        <f t="shared" si="5"/>
        <v>-0.29624389173001686</v>
      </c>
      <c r="G32" s="38">
        <f t="shared" si="5"/>
        <v>-0.26373841250941421</v>
      </c>
      <c r="H32" s="38">
        <f t="shared" si="5"/>
        <v>5.5634162404974763E-2</v>
      </c>
    </row>
    <row r="33" spans="3:17" x14ac:dyDescent="0.2">
      <c r="C33" s="36">
        <f t="shared" ca="1" si="6"/>
        <v>45470</v>
      </c>
      <c r="D33" s="38">
        <f t="shared" si="5"/>
        <v>-8.5357898588064196E-2</v>
      </c>
      <c r="E33" s="38">
        <f t="shared" si="5"/>
        <v>-8.5357898588064196E-2</v>
      </c>
      <c r="F33" s="38">
        <f t="shared" si="5"/>
        <v>0.11074460282237553</v>
      </c>
      <c r="G33" s="38">
        <f t="shared" si="5"/>
        <v>-0.25630422139665232</v>
      </c>
      <c r="H33" s="38">
        <f t="shared" si="5"/>
        <v>0.11074460282237553</v>
      </c>
    </row>
    <row r="34" spans="3:17" x14ac:dyDescent="0.2">
      <c r="C34" s="36">
        <f t="shared" ca="1" si="6"/>
        <v>45469</v>
      </c>
      <c r="D34" s="38">
        <f t="shared" si="5"/>
        <v>-7.6868728283503551E-2</v>
      </c>
      <c r="E34" s="38">
        <f t="shared" si="5"/>
        <v>-7.6868728283503551E-2</v>
      </c>
      <c r="F34" s="38">
        <f t="shared" si="5"/>
        <v>0.3294469666088875</v>
      </c>
      <c r="G34" s="38">
        <f t="shared" si="5"/>
        <v>-0.20666162819571465</v>
      </c>
      <c r="H34" s="38">
        <f t="shared" si="5"/>
        <v>0.3294469666088875</v>
      </c>
    </row>
    <row r="35" spans="3:17" x14ac:dyDescent="0.2">
      <c r="C35" s="36">
        <f t="shared" ca="1" si="6"/>
        <v>45468</v>
      </c>
      <c r="D35" s="38">
        <f t="shared" si="5"/>
        <v>0.34687235729413324</v>
      </c>
      <c r="E35" s="38">
        <f t="shared" si="5"/>
        <v>-6.4197345204638601E-2</v>
      </c>
      <c r="F35" s="38">
        <f t="shared" si="5"/>
        <v>-0.11141518904352909</v>
      </c>
      <c r="G35" s="38">
        <f t="shared" si="5"/>
        <v>-0.13256072396278373</v>
      </c>
      <c r="H35" s="38">
        <f t="shared" si="5"/>
        <v>-0.11141518904352909</v>
      </c>
    </row>
    <row r="36" spans="3:17" x14ac:dyDescent="0.2">
      <c r="C36" s="36">
        <f t="shared" ca="1" si="6"/>
        <v>45467</v>
      </c>
      <c r="D36" s="38">
        <f t="shared" si="5"/>
        <v>-0.29844845939167008</v>
      </c>
      <c r="E36" s="38">
        <f t="shared" si="5"/>
        <v>9.7218387023065844E-3</v>
      </c>
      <c r="F36" s="38">
        <f t="shared" si="5"/>
        <v>0.26605810287152254</v>
      </c>
      <c r="G36" s="38">
        <f t="shared" si="5"/>
        <v>-0.14087917167965069</v>
      </c>
      <c r="H36" s="38">
        <f t="shared" si="5"/>
        <v>3.7856975131333348E-2</v>
      </c>
    </row>
    <row r="37" spans="3:17" x14ac:dyDescent="0.2">
      <c r="C37" s="36">
        <f t="shared" ca="1" si="6"/>
        <v>45466</v>
      </c>
      <c r="D37" s="38">
        <f t="shared" si="5"/>
        <v>-0.20810443225052033</v>
      </c>
      <c r="E37" s="38">
        <f t="shared" si="5"/>
        <v>-0.20810443225052033</v>
      </c>
      <c r="F37" s="38">
        <f t="shared" si="5"/>
        <v>-0.12165666314008294</v>
      </c>
      <c r="G37" s="38">
        <f t="shared" si="5"/>
        <v>-0.2101633276818915</v>
      </c>
      <c r="H37" s="38">
        <f t="shared" si="5"/>
        <v>7.1471045992622884E-2</v>
      </c>
    </row>
    <row r="38" spans="3:17" x14ac:dyDescent="0.2">
      <c r="C38" s="36">
        <f t="shared" ca="1" si="6"/>
        <v>45465</v>
      </c>
      <c r="D38" s="38">
        <f t="shared" si="5"/>
        <v>0.12500573813101812</v>
      </c>
      <c r="E38" s="38">
        <f t="shared" si="5"/>
        <v>0.12500573813101812</v>
      </c>
      <c r="F38" s="38">
        <f t="shared" si="5"/>
        <v>0.13496020675281883</v>
      </c>
      <c r="G38" s="38">
        <f t="shared" si="5"/>
        <v>-0.2636506942865452</v>
      </c>
      <c r="H38" s="38">
        <f t="shared" si="5"/>
        <v>0.13496020675281883</v>
      </c>
    </row>
    <row r="39" spans="3:17" x14ac:dyDescent="0.2">
      <c r="C39" s="36">
        <f t="shared" ca="1" si="6"/>
        <v>45464</v>
      </c>
      <c r="D39" s="39"/>
      <c r="E39" s="39"/>
      <c r="F39" s="39"/>
      <c r="G39" s="39"/>
      <c r="H39" s="39"/>
    </row>
    <row r="40" spans="3:17" ht="26" x14ac:dyDescent="0.3">
      <c r="K40" s="22"/>
    </row>
    <row r="42" spans="3:17" x14ac:dyDescent="0.2">
      <c r="C42" s="34" t="s">
        <v>96</v>
      </c>
      <c r="D42" s="35" t="s">
        <v>91</v>
      </c>
      <c r="E42" s="35" t="s">
        <v>92</v>
      </c>
      <c r="F42" s="35" t="s">
        <v>93</v>
      </c>
      <c r="G42" s="35" t="s">
        <v>94</v>
      </c>
      <c r="H42" s="35" t="s">
        <v>95</v>
      </c>
      <c r="M42" s="35"/>
      <c r="N42" s="35"/>
      <c r="O42" s="35"/>
      <c r="P42" s="35"/>
      <c r="Q42" s="35"/>
    </row>
    <row r="43" spans="3:17" x14ac:dyDescent="0.2">
      <c r="C43" s="34" t="s">
        <v>91</v>
      </c>
      <c r="D43" s="38">
        <f ca="1">_xlfn.COVARIANCE.S(INDIRECT($C43),INDIRECT(D$42))</f>
        <v>2.7962066437098209E-2</v>
      </c>
      <c r="E43" s="38">
        <f t="shared" ref="E43:H47" ca="1" si="7">_xlfn.COVARIANCE.S(INDIRECT($C43),INDIRECT(E$42))</f>
        <v>6.4713865223219947E-3</v>
      </c>
      <c r="F43" s="38">
        <f t="shared" ca="1" si="7"/>
        <v>-1.1055989946225192E-2</v>
      </c>
      <c r="G43" s="38">
        <f t="shared" ca="1" si="7"/>
        <v>-2.9230406760254781E-4</v>
      </c>
      <c r="H43" s="38">
        <f t="shared" ca="1" si="7"/>
        <v>-5.4823464088651795E-3</v>
      </c>
      <c r="M43" s="40"/>
      <c r="N43" s="40"/>
      <c r="O43" s="40"/>
      <c r="P43" s="40"/>
      <c r="Q43" s="40"/>
    </row>
    <row r="44" spans="3:17" x14ac:dyDescent="0.2">
      <c r="C44" s="34" t="s">
        <v>92</v>
      </c>
      <c r="D44" s="38">
        <f t="shared" ref="D44:D47" ca="1" si="8">_xlfn.COVARIANCE.S(INDIRECT($C44),INDIRECT(D$42))</f>
        <v>6.4713865223219947E-3</v>
      </c>
      <c r="E44" s="38">
        <f t="shared" ca="1" si="7"/>
        <v>8.8956953033810012E-3</v>
      </c>
      <c r="F44" s="38">
        <f t="shared" ca="1" si="7"/>
        <v>1.0394482891462372E-3</v>
      </c>
      <c r="G44" s="38">
        <f t="shared" ca="1" si="7"/>
        <v>-1.0734749014158767E-3</v>
      </c>
      <c r="H44" s="38">
        <f t="shared" ca="1" si="7"/>
        <v>4.3193974966082967E-4</v>
      </c>
      <c r="M44" s="40"/>
      <c r="N44" s="40"/>
      <c r="O44" s="40"/>
      <c r="P44" s="40"/>
      <c r="Q44" s="40"/>
    </row>
    <row r="45" spans="3:17" x14ac:dyDescent="0.2">
      <c r="C45" s="34" t="s">
        <v>93</v>
      </c>
      <c r="D45" s="38">
        <f t="shared" ca="1" si="8"/>
        <v>-1.1055989946225192E-2</v>
      </c>
      <c r="E45" s="38">
        <f t="shared" ca="1" si="7"/>
        <v>1.0394482891462372E-3</v>
      </c>
      <c r="F45" s="38">
        <f t="shared" ca="1" si="7"/>
        <v>3.7241292673771638E-2</v>
      </c>
      <c r="G45" s="38">
        <f t="shared" ca="1" si="7"/>
        <v>4.1878852934225594E-3</v>
      </c>
      <c r="H45" s="38">
        <f t="shared" ca="1" si="7"/>
        <v>9.2891308174304094E-3</v>
      </c>
      <c r="M45" s="40"/>
      <c r="N45" s="40"/>
      <c r="O45" s="40"/>
      <c r="P45" s="40"/>
      <c r="Q45" s="40"/>
    </row>
    <row r="46" spans="3:17" x14ac:dyDescent="0.2">
      <c r="C46" s="34" t="s">
        <v>94</v>
      </c>
      <c r="D46" s="38">
        <f t="shared" ca="1" si="8"/>
        <v>-2.9230406760254781E-4</v>
      </c>
      <c r="E46" s="38">
        <f t="shared" ca="1" si="7"/>
        <v>-1.0734749014158767E-3</v>
      </c>
      <c r="F46" s="38">
        <f t="shared" ca="1" si="7"/>
        <v>4.1878852934225594E-3</v>
      </c>
      <c r="G46" s="38">
        <f t="shared" ca="1" si="7"/>
        <v>3.5675601391822981E-3</v>
      </c>
      <c r="H46" s="38">
        <f t="shared" ca="1" si="7"/>
        <v>-2.3968930140343772E-3</v>
      </c>
      <c r="M46" s="40"/>
      <c r="N46" s="40"/>
      <c r="O46" s="40"/>
      <c r="P46" s="40"/>
      <c r="Q46" s="40"/>
    </row>
    <row r="47" spans="3:17" x14ac:dyDescent="0.2">
      <c r="C47" s="34" t="s">
        <v>95</v>
      </c>
      <c r="D47" s="38">
        <f t="shared" ca="1" si="8"/>
        <v>-5.4823464088651795E-3</v>
      </c>
      <c r="E47" s="38">
        <f t="shared" ca="1" si="7"/>
        <v>4.3193974966082967E-4</v>
      </c>
      <c r="F47" s="38">
        <f t="shared" ca="1" si="7"/>
        <v>9.2891308174304094E-3</v>
      </c>
      <c r="G47" s="38">
        <f t="shared" ca="1" si="7"/>
        <v>-2.3968930140343772E-3</v>
      </c>
      <c r="H47" s="38">
        <f t="shared" ca="1" si="7"/>
        <v>1.0240970047855456E-2</v>
      </c>
      <c r="M47" s="40"/>
      <c r="N47" s="40"/>
      <c r="O47" s="40"/>
      <c r="P47" s="40"/>
      <c r="Q47" s="40"/>
    </row>
    <row r="49" spans="3:17" x14ac:dyDescent="0.2">
      <c r="M49" s="40"/>
      <c r="N49" s="40"/>
      <c r="O49" s="40"/>
      <c r="P49" s="40"/>
      <c r="Q49" s="40"/>
    </row>
    <row r="50" spans="3:17" x14ac:dyDescent="0.2">
      <c r="C50" s="34" t="s">
        <v>97</v>
      </c>
      <c r="D50" s="41">
        <f t="array" ref="D50:H50">D6:H6*D11:H11</f>
        <v>21450</v>
      </c>
      <c r="E50" s="41">
        <v>55550</v>
      </c>
      <c r="F50" s="41">
        <v>19546.590790347815</v>
      </c>
      <c r="G50" s="41">
        <v>115.67353996275003</v>
      </c>
      <c r="H50" s="41">
        <v>29499.762787886888</v>
      </c>
    </row>
    <row r="51" spans="3:17" x14ac:dyDescent="0.2">
      <c r="M51" s="35"/>
      <c r="N51" s="35"/>
      <c r="O51" s="35"/>
      <c r="P51" s="35"/>
      <c r="Q51" s="35"/>
    </row>
    <row r="52" spans="3:17" x14ac:dyDescent="0.2">
      <c r="C52" s="34" t="s">
        <v>98</v>
      </c>
      <c r="D52" s="41">
        <f>SUM(Value)</f>
        <v>126162.02711819744</v>
      </c>
      <c r="E52" s="41"/>
      <c r="F52" s="41"/>
      <c r="G52" s="41"/>
      <c r="H52" s="41"/>
      <c r="M52" s="38"/>
      <c r="N52" s="38"/>
      <c r="O52" s="38"/>
      <c r="P52" s="38"/>
      <c r="Q52" s="38"/>
    </row>
    <row r="53" spans="3:17" x14ac:dyDescent="0.2">
      <c r="M53" s="38"/>
      <c r="N53" s="38"/>
      <c r="O53" s="38"/>
      <c r="P53" s="38"/>
      <c r="Q53" s="38"/>
    </row>
    <row r="54" spans="3:17" x14ac:dyDescent="0.2">
      <c r="C54" s="34" t="s">
        <v>99</v>
      </c>
      <c r="M54" s="38"/>
      <c r="N54" s="38"/>
      <c r="O54" s="38"/>
      <c r="P54" s="38"/>
      <c r="Q54" s="38"/>
    </row>
    <row r="55" spans="3:17" x14ac:dyDescent="0.2">
      <c r="C55" s="40">
        <f t="array" ref="C55:C59">TRANSPOSE(Value)/TotalValue</f>
        <v>0.17001946219446945</v>
      </c>
      <c r="M55" s="38"/>
      <c r="N55" s="38"/>
      <c r="O55" s="38"/>
      <c r="P55" s="38"/>
      <c r="Q55" s="38"/>
    </row>
    <row r="56" spans="3:17" x14ac:dyDescent="0.2">
      <c r="C56" s="40">
        <v>0.44030681234977986</v>
      </c>
      <c r="M56" s="38"/>
      <c r="N56" s="38"/>
      <c r="O56" s="38"/>
      <c r="P56" s="38"/>
      <c r="Q56" s="38"/>
    </row>
    <row r="57" spans="3:17" x14ac:dyDescent="0.2">
      <c r="C57" s="40">
        <v>0.15493244074173917</v>
      </c>
    </row>
    <row r="58" spans="3:17" x14ac:dyDescent="0.2">
      <c r="C58" s="40">
        <v>9.168649442702671E-4</v>
      </c>
      <c r="M58" s="35"/>
      <c r="N58" s="35"/>
      <c r="O58" s="35"/>
      <c r="P58" s="35"/>
      <c r="Q58" s="35"/>
    </row>
    <row r="59" spans="3:17" x14ac:dyDescent="0.2">
      <c r="C59" s="40">
        <v>0.23382441976974133</v>
      </c>
      <c r="M59" s="38"/>
      <c r="N59" s="38"/>
      <c r="O59" s="38"/>
      <c r="P59" s="38"/>
      <c r="Q59" s="38"/>
    </row>
    <row r="60" spans="3:17" x14ac:dyDescent="0.2">
      <c r="M60" s="38"/>
      <c r="N60" s="38"/>
      <c r="O60" s="38"/>
      <c r="P60" s="38"/>
      <c r="Q60" s="38"/>
    </row>
    <row r="61" spans="3:17" x14ac:dyDescent="0.2">
      <c r="C61" s="34" t="s">
        <v>100</v>
      </c>
      <c r="D61" s="38">
        <f t="array" aca="1" ref="D61" ca="1">MMULT(TRANSPOSE(weights),MMULT(covmat,weights))</f>
        <v>4.8402972640794574E-3</v>
      </c>
      <c r="M61" s="38"/>
      <c r="N61" s="38"/>
      <c r="O61" s="38"/>
      <c r="P61" s="38"/>
      <c r="Q61" s="38"/>
    </row>
    <row r="62" spans="3:17" x14ac:dyDescent="0.2">
      <c r="C62" s="34" t="s">
        <v>101</v>
      </c>
      <c r="D62" s="43">
        <f ca="1">SQRT(Variance)</f>
        <v>6.9572244926259616E-2</v>
      </c>
      <c r="M62" s="38"/>
      <c r="N62" s="38"/>
      <c r="O62" s="38"/>
      <c r="P62" s="38"/>
      <c r="Q62" s="38"/>
    </row>
    <row r="63" spans="3:17" x14ac:dyDescent="0.2">
      <c r="M63" s="38"/>
      <c r="N63" s="38"/>
      <c r="O63" s="38"/>
      <c r="P63" s="38"/>
      <c r="Q63" s="38"/>
    </row>
    <row r="65" spans="13:13" x14ac:dyDescent="0.2">
      <c r="M65" s="38"/>
    </row>
    <row r="66" spans="13:13" x14ac:dyDescent="0.2">
      <c r="M66" s="38"/>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28</vt:i4>
      </vt:variant>
    </vt:vector>
  </HeadingPairs>
  <TitlesOfParts>
    <vt:vector size="58" baseType="lpstr">
      <vt:lpstr>Office1_Filter</vt:lpstr>
      <vt:lpstr>Office_Pivot</vt:lpstr>
      <vt:lpstr>Computer</vt:lpstr>
      <vt:lpstr>AWS</vt:lpstr>
      <vt:lpstr>Overloading</vt:lpstr>
      <vt:lpstr>BigPicture</vt:lpstr>
      <vt:lpstr>Today</vt:lpstr>
      <vt:lpstr>OOP0</vt:lpstr>
      <vt:lpstr>OOP1</vt:lpstr>
      <vt:lpstr>OOP2</vt:lpstr>
      <vt:lpstr>OOP3</vt:lpstr>
      <vt:lpstr>Prework4NextClass</vt:lpstr>
      <vt:lpstr>InClassProjects</vt:lpstr>
      <vt:lpstr>qOffice1_Filter</vt:lpstr>
      <vt:lpstr>qOffice_Pivot</vt:lpstr>
      <vt:lpstr>qSLR1</vt:lpstr>
      <vt:lpstr>qSLR2</vt:lpstr>
      <vt:lpstr>qTMat1</vt:lpstr>
      <vt:lpstr>qTMat2</vt:lpstr>
      <vt:lpstr>qTMat2Bonus</vt:lpstr>
      <vt:lpstr>qDataTypes1</vt:lpstr>
      <vt:lpstr>qDataTypes2</vt:lpstr>
      <vt:lpstr>NextTime</vt:lpstr>
      <vt:lpstr>qBondDuration</vt:lpstr>
      <vt:lpstr>qGetReturnsLag</vt:lpstr>
      <vt:lpstr>qGetReturns2</vt:lpstr>
      <vt:lpstr>qVAR</vt:lpstr>
      <vt:lpstr>qES</vt:lpstr>
      <vt:lpstr>SQL_SelfJoin</vt:lpstr>
      <vt:lpstr>qPVariance</vt:lpstr>
      <vt:lpstr>qPVariance!change1</vt:lpstr>
      <vt:lpstr>qPVariance!change2</vt:lpstr>
      <vt:lpstr>qPVariance!change3</vt:lpstr>
      <vt:lpstr>qPVariance!change4</vt:lpstr>
      <vt:lpstr>qPVariance!change5</vt:lpstr>
      <vt:lpstr>qPVariance!corrmat</vt:lpstr>
      <vt:lpstr>qPVariance!covmat</vt:lpstr>
      <vt:lpstr>qPVariance!covmat_calc</vt:lpstr>
      <vt:lpstr>qPVariance!price1</vt:lpstr>
      <vt:lpstr>qPVariance!price2</vt:lpstr>
      <vt:lpstr>qPVariance!price3</vt:lpstr>
      <vt:lpstr>qPVariance!price4</vt:lpstr>
      <vt:lpstr>qPVariance!price5</vt:lpstr>
      <vt:lpstr>Prices</vt:lpstr>
      <vt:lpstr>qPVariance!Shares</vt:lpstr>
      <vt:lpstr>qPVariance!TotalValue</vt:lpstr>
      <vt:lpstr>qPVariance!Value</vt:lpstr>
      <vt:lpstr>qPVariance!Variance</vt:lpstr>
      <vt:lpstr>qPVariance!Variance_calc</vt:lpstr>
      <vt:lpstr>qPVariance!Volatility</vt:lpstr>
      <vt:lpstr>qPVariance!Volatility_calc</vt:lpstr>
      <vt:lpstr>qPVariance!volmat</vt:lpstr>
      <vt:lpstr>qPVariance!vols</vt:lpstr>
      <vt:lpstr>qPVariance!vols_</vt:lpstr>
      <vt:lpstr>qPVariance!weights</vt:lpstr>
      <vt:lpstr>xPoint</vt:lpstr>
      <vt:lpstr>xTable</vt:lpstr>
      <vt:lpstr>xVector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terry leitch</cp:lastModifiedBy>
  <dcterms:created xsi:type="dcterms:W3CDTF">2018-10-10T15:42:26Z</dcterms:created>
  <dcterms:modified xsi:type="dcterms:W3CDTF">2024-07-03T15:31:13Z</dcterms:modified>
</cp:coreProperties>
</file>