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davidromoff/Downloads/"/>
    </mc:Choice>
  </mc:AlternateContent>
  <xr:revisionPtr revIDLastSave="0" documentId="8_{53313812-4F08-4143-8355-5E11D34F70B3}" xr6:coauthVersionLast="47" xr6:coauthVersionMax="47" xr10:uidLastSave="{00000000-0000-0000-0000-000000000000}"/>
  <bookViews>
    <workbookView xWindow="-11500" yWindow="-21600" windowWidth="51200" windowHeight="21600" xr2:uid="{C1F6CC11-1296-3549-A35C-9D74F73648F5}"/>
  </bookViews>
  <sheets>
    <sheet name="Today" sheetId="1" r:id="rId1"/>
    <sheet name="BigPicture" sheetId="48" r:id="rId2"/>
    <sheet name="Dim" sheetId="39" r:id="rId3"/>
    <sheet name="Base" sheetId="40" r:id="rId4"/>
    <sheet name="Array2Range1" sheetId="41" r:id="rId5"/>
    <sheet name="Array2Range2" sheetId="42" r:id="rId6"/>
    <sheet name="Computer" sheetId="31" r:id="rId7"/>
    <sheet name="ByRef_ByVal" sheetId="52" r:id="rId8"/>
    <sheet name="DatatypePassing" sheetId="53" r:id="rId9"/>
    <sheet name="Freeware" sheetId="54" r:id="rId10"/>
    <sheet name="Lists" sheetId="43" r:id="rId11"/>
    <sheet name="DataFrames" sheetId="44" r:id="rId12"/>
    <sheet name="Prework4NextClass" sheetId="28" r:id="rId13"/>
    <sheet name="InClassProjects" sheetId="49" r:id="rId14"/>
    <sheet name="qBondPrice" sheetId="50" r:id="rId15"/>
    <sheet name="qBondDuration" sheetId="51" r:id="rId16"/>
    <sheet name="SQL_Time" sheetId="55" r:id="rId17"/>
    <sheet name="Appendix " sheetId="56" r:id="rId18"/>
    <sheet name="DataObj1" sheetId="57" r:id="rId19"/>
    <sheet name="DataObj2" sheetId="58" r:id="rId20"/>
    <sheet name="DataObj3" sheetId="59" r:id="rId21"/>
    <sheet name="DataObj4" sheetId="60" r:id="rId22"/>
    <sheet name="DataObj5" sheetId="61" r:id="rId23"/>
    <sheet name="qDataTypes1" sheetId="15" state="hidden" r:id="rId24"/>
    <sheet name="qDataTypes2" sheetId="30" state="hidden" r:id="rId25"/>
  </sheets>
  <externalReferences>
    <externalReference r:id="rId26"/>
  </externalReferences>
  <definedNames>
    <definedName name="couponRate">[1]qFunctions!$C$8</definedName>
    <definedName name="face">[1]qFunctions!$C$6</definedName>
    <definedName name="xPoint">#REF!</definedName>
    <definedName name="xTable">#REF!</definedName>
    <definedName name="xVector">#REF!</definedName>
    <definedName name="ytm">[1]qFunctions!$C$7</definedName>
  </definedNames>
  <calcPr calcId="191029" iterate="1" iterateCount="100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2" i="51" l="1"/>
  <c r="I12" i="51" s="1"/>
  <c r="J12" i="51" s="1"/>
  <c r="G12" i="51"/>
  <c r="G13" i="51" s="1"/>
  <c r="H11" i="51"/>
  <c r="I11" i="51" s="1"/>
  <c r="J11" i="51" s="1"/>
  <c r="G11" i="51"/>
  <c r="H10" i="51"/>
  <c r="I10" i="51" s="1"/>
  <c r="J10" i="51" s="1"/>
  <c r="G10" i="51"/>
  <c r="H9" i="51"/>
  <c r="I9" i="51" s="1"/>
  <c r="J9" i="51" s="1"/>
  <c r="G9" i="51"/>
  <c r="H8" i="51"/>
  <c r="I8" i="51" s="1"/>
  <c r="J8" i="51" s="1"/>
  <c r="G8" i="51"/>
  <c r="H7" i="51"/>
  <c r="I7" i="51" s="1"/>
  <c r="J7" i="51" s="1"/>
  <c r="G7" i="51"/>
  <c r="H6" i="51"/>
  <c r="I6" i="51" s="1"/>
  <c r="J6" i="51" s="1"/>
  <c r="G6" i="51"/>
  <c r="H5" i="51"/>
  <c r="I5" i="51" s="1"/>
  <c r="J5" i="51" s="1"/>
  <c r="G5" i="51"/>
  <c r="H4" i="51"/>
  <c r="I4" i="51" s="1"/>
  <c r="J4" i="51" s="1"/>
  <c r="G4" i="51"/>
  <c r="H3" i="51"/>
  <c r="I3" i="51" s="1"/>
  <c r="G3" i="51"/>
  <c r="J23" i="50"/>
  <c r="J22" i="50"/>
  <c r="J21" i="50"/>
  <c r="J20" i="50"/>
  <c r="J19" i="50"/>
  <c r="J18" i="50"/>
  <c r="J17" i="50"/>
  <c r="J16" i="50"/>
  <c r="J15" i="50"/>
  <c r="J14" i="50"/>
  <c r="J13" i="50"/>
  <c r="J12" i="50"/>
  <c r="G12" i="50"/>
  <c r="G13" i="50" s="1"/>
  <c r="J11" i="50"/>
  <c r="G11" i="50"/>
  <c r="J10" i="50"/>
  <c r="G10" i="50"/>
  <c r="J9" i="50"/>
  <c r="G9" i="50"/>
  <c r="J8" i="50"/>
  <c r="G8" i="50"/>
  <c r="J7" i="50"/>
  <c r="G7" i="50"/>
  <c r="J6" i="50"/>
  <c r="G6" i="50"/>
  <c r="J5" i="50"/>
  <c r="G5" i="50"/>
  <c r="J4" i="50"/>
  <c r="G4" i="50"/>
  <c r="J3" i="50"/>
  <c r="G3" i="50"/>
  <c r="J3" i="51" l="1"/>
  <c r="I19" i="51"/>
  <c r="I16" i="51"/>
  <c r="I22" i="51" s="1"/>
  <c r="J19" i="51" l="1"/>
  <c r="J16" i="51"/>
  <c r="J22" i="51" s="1"/>
  <c r="P14" i="30" l="1"/>
  <c r="P13" i="30"/>
  <c r="P12" i="30"/>
</calcChain>
</file>

<file path=xl/sharedStrings.xml><?xml version="1.0" encoding="utf-8"?>
<sst xmlns="http://schemas.openxmlformats.org/spreadsheetml/2006/main" count="206" uniqueCount="115">
  <si>
    <t>ytm</t>
  </si>
  <si>
    <t>maturity</t>
  </si>
  <si>
    <t>couponRate</t>
  </si>
  <si>
    <t>face</t>
  </si>
  <si>
    <t>BondValue</t>
  </si>
  <si>
    <t>BondDuration</t>
  </si>
  <si>
    <t>BondOwner</t>
  </si>
  <si>
    <t>Bob</t>
  </si>
  <si>
    <t>Chuck</t>
  </si>
  <si>
    <t>Alice</t>
  </si>
  <si>
    <t>paymentsPerYear</t>
  </si>
  <si>
    <t>Replace previous answer with the answer on the right.</t>
  </si>
  <si>
    <t>Charlie</t>
  </si>
  <si>
    <t>Dave</t>
  </si>
  <si>
    <t>Name</t>
  </si>
  <si>
    <t>Office Productivity</t>
  </si>
  <si>
    <t>In class questions</t>
  </si>
  <si>
    <t>Today we will work on next steps for the homework problems.</t>
  </si>
  <si>
    <t>VBA Syntax</t>
  </si>
  <si>
    <t>Redim</t>
  </si>
  <si>
    <t>Object = range().value</t>
  </si>
  <si>
    <t>Portfolio Duration</t>
  </si>
  <si>
    <t>weighted sum</t>
  </si>
  <si>
    <t>sum weight</t>
  </si>
  <si>
    <t>weighted avg</t>
  </si>
  <si>
    <t>Video on Ubound</t>
  </si>
  <si>
    <t>New York</t>
  </si>
  <si>
    <t>Income</t>
  </si>
  <si>
    <t>Savings</t>
  </si>
  <si>
    <t>Age</t>
  </si>
  <si>
    <t>Los Angeles</t>
  </si>
  <si>
    <t>Florida</t>
  </si>
  <si>
    <t>Texas</t>
  </si>
  <si>
    <t>Year1</t>
  </si>
  <si>
    <t>Year2</t>
  </si>
  <si>
    <t>Year3</t>
  </si>
  <si>
    <t>Functions</t>
  </si>
  <si>
    <t>Option Base 1</t>
  </si>
  <si>
    <t>Option Explicit</t>
  </si>
  <si>
    <t>lists</t>
  </si>
  <si>
    <t>collections</t>
  </si>
  <si>
    <t>Dim</t>
  </si>
  <si>
    <t>Set the dimensions of an object before the code runs</t>
  </si>
  <si>
    <t>Set the dimensions of an object after the code runs</t>
  </si>
  <si>
    <t>vec(1) = 10</t>
  </si>
  <si>
    <t>vec(2) = 20</t>
  </si>
  <si>
    <t>You can start your indexing at 0 or 1</t>
  </si>
  <si>
    <t>Option Base 0</t>
  </si>
  <si>
    <t>n = 2</t>
  </si>
  <si>
    <t>dim vec(0 to 2)</t>
  </si>
  <si>
    <t>You can even do strange things.  But don't :)</t>
  </si>
  <si>
    <t>Populate cells with array</t>
  </si>
  <si>
    <t>A list is an array of addresses.</t>
  </si>
  <si>
    <t>The content at the addresses can vary.</t>
  </si>
  <si>
    <t>A dataframe is a list of arrays.</t>
  </si>
  <si>
    <t>Each array has the same length.</t>
  </si>
  <si>
    <t>Cost</t>
  </si>
  <si>
    <t>Distribution</t>
  </si>
  <si>
    <t>Duplication</t>
  </si>
  <si>
    <t>Open Source</t>
  </si>
  <si>
    <t>No Secrets</t>
  </si>
  <si>
    <t>UBound is used to find the last index of an array.</t>
  </si>
  <si>
    <t>LBound is used to find the first index of an array.</t>
  </si>
  <si>
    <t>The size of the array equals the last index minus the first + 1.</t>
  </si>
  <si>
    <t>You can manually set the bounds of an array at base 0</t>
  </si>
  <si>
    <t>You can manually set the bounds of an array at base 1</t>
  </si>
  <si>
    <t>dim vec(1 to 3)</t>
  </si>
  <si>
    <t>dim vec(3 to 5)</t>
  </si>
  <si>
    <t>Dim vec(2) as integer</t>
  </si>
  <si>
    <t>ReDim vec(n) as integer</t>
  </si>
  <si>
    <t>ReDim</t>
  </si>
  <si>
    <t>Big Picture</t>
  </si>
  <si>
    <t>Where we are now</t>
  </si>
  <si>
    <t>The big first step into any programming language</t>
  </si>
  <si>
    <t>Loops</t>
  </si>
  <si>
    <t>Conditionals</t>
  </si>
  <si>
    <t>Lower level programming</t>
  </si>
  <si>
    <t>Computers organize data into arrays of same sized elements</t>
  </si>
  <si>
    <t>The size of the elements is the data type</t>
  </si>
  <si>
    <t>Declare the data type so that your computer can allocate space</t>
  </si>
  <si>
    <t>Loop through arrays with a loop index</t>
  </si>
  <si>
    <t>Use 0-based indexing to manage n dimensional arrays</t>
  </si>
  <si>
    <t>Lists of addresses allow for management of irregularly sized elements</t>
  </si>
  <si>
    <t>Where we are going</t>
  </si>
  <si>
    <t>High level programming</t>
  </si>
  <si>
    <t>For math operations, think in terms of vectors to represent the arrays</t>
  </si>
  <si>
    <t>The language will guess the data type</t>
  </si>
  <si>
    <t>You don't need to declare the variables</t>
  </si>
  <si>
    <t>Arrays are looped through as vectors that are traversed</t>
  </si>
  <si>
    <t>1-based indexing is available to better represent the data</t>
  </si>
  <si>
    <t>Review</t>
  </si>
  <si>
    <t>Fixed Income Math</t>
  </si>
  <si>
    <t>Number</t>
  </si>
  <si>
    <t>Points</t>
  </si>
  <si>
    <t>Description</t>
  </si>
  <si>
    <t>qBondPrice</t>
  </si>
  <si>
    <t>Get bond price.</t>
  </si>
  <si>
    <t>qBondDuration</t>
  </si>
  <si>
    <t>Get bond duration.</t>
  </si>
  <si>
    <t>t</t>
  </si>
  <si>
    <t>pv</t>
  </si>
  <si>
    <t>p</t>
  </si>
  <si>
    <t>cf</t>
  </si>
  <si>
    <t>pvcf</t>
  </si>
  <si>
    <t>w</t>
  </si>
  <si>
    <t>Duration is a value weighted average of time.</t>
  </si>
  <si>
    <t>It tells you when the cash flows.</t>
  </si>
  <si>
    <t>Next week: Calculate with PPY = 2</t>
  </si>
  <si>
    <t>pvcf*t</t>
  </si>
  <si>
    <t>w*t</t>
  </si>
  <si>
    <r>
      <rPr>
        <sz val="20"/>
        <color theme="1"/>
        <rFont val="Symbol"/>
        <charset val="2"/>
      </rPr>
      <t>S</t>
    </r>
    <r>
      <rPr>
        <sz val="20"/>
        <color theme="1"/>
        <rFont val="Calibri"/>
        <family val="2"/>
        <scheme val="minor"/>
      </rPr>
      <t>pvcf</t>
    </r>
  </si>
  <si>
    <r>
      <rPr>
        <sz val="20"/>
        <color theme="1"/>
        <rFont val="Symbol"/>
        <charset val="2"/>
      </rPr>
      <t>S</t>
    </r>
    <r>
      <rPr>
        <sz val="20"/>
        <color theme="1"/>
        <rFont val="Calibri"/>
        <family val="2"/>
        <charset val="2"/>
        <scheme val="minor"/>
      </rPr>
      <t>w</t>
    </r>
  </si>
  <si>
    <t>Duration</t>
  </si>
  <si>
    <t>SQLite Online</t>
  </si>
  <si>
    <t>Preview of Python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</si>
</sst>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12" x14ac:knownFonts="1"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20"/>
      <color theme="0" tint="-0.249977111117893"/>
      <name val="Calibri"/>
      <family val="2"/>
      <scheme val="minor"/>
    </font>
    <font>
      <sz val="20"/>
      <color rgb="FF000000"/>
      <name val="Calibri"/>
      <family val="2"/>
      <scheme val="minor"/>
    </font>
    <font>
      <u/>
      <sz val="20"/>
      <color theme="1"/>
      <name val="Calibri"/>
      <family val="2"/>
      <scheme val="minor"/>
    </font>
    <font>
      <sz val="20"/>
      <color theme="0" tint="-0.34998626667073579"/>
      <name val="Calibri"/>
      <family val="2"/>
      <scheme val="minor"/>
    </font>
    <font>
      <sz val="20"/>
      <color theme="1"/>
      <name val="Calibri"/>
      <family val="2"/>
      <charset val="2"/>
      <scheme val="minor"/>
    </font>
    <font>
      <sz val="20"/>
      <color theme="1"/>
      <name val="Symbol"/>
      <charset val="2"/>
    </font>
    <font>
      <u/>
      <sz val="20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2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/>
  </cellStyleXfs>
  <cellXfs count="25">
    <xf numFmtId="0" fontId="0" fillId="0" borderId="0" xfId="0"/>
    <xf numFmtId="0" fontId="1" fillId="2" borderId="0" xfId="0" applyFont="1" applyFill="1"/>
    <xf numFmtId="164" fontId="1" fillId="2" borderId="0" xfId="1" applyNumberFormat="1" applyFont="1" applyFill="1"/>
    <xf numFmtId="9" fontId="1" fillId="2" borderId="0" xfId="0" applyNumberFormat="1" applyFont="1" applyFill="1"/>
    <xf numFmtId="44" fontId="1" fillId="2" borderId="0" xfId="0" applyNumberFormat="1" applyFont="1" applyFill="1"/>
    <xf numFmtId="0" fontId="1" fillId="3" borderId="0" xfId="0" applyFont="1" applyFill="1"/>
    <xf numFmtId="0" fontId="1" fillId="2" borderId="0" xfId="0" applyFont="1" applyFill="1" applyAlignment="1">
      <alignment horizontal="right"/>
    </xf>
    <xf numFmtId="0" fontId="4" fillId="2" borderId="0" xfId="2" applyFill="1"/>
    <xf numFmtId="0" fontId="5" fillId="2" borderId="0" xfId="0" applyFont="1" applyFill="1"/>
    <xf numFmtId="44" fontId="1" fillId="2" borderId="0" xfId="1" applyFont="1" applyFill="1"/>
    <xf numFmtId="0" fontId="6" fillId="4" borderId="0" xfId="0" applyFont="1" applyFill="1"/>
    <xf numFmtId="0" fontId="1" fillId="2" borderId="1" xfId="0" applyFont="1" applyFill="1" applyBorder="1"/>
    <xf numFmtId="0" fontId="1" fillId="2" borderId="0" xfId="3" applyFont="1" applyFill="1"/>
    <xf numFmtId="0" fontId="4" fillId="2" borderId="0" xfId="2" applyFill="1" applyBorder="1"/>
    <xf numFmtId="2" fontId="1" fillId="3" borderId="0" xfId="0" applyNumberFormat="1" applyFont="1" applyFill="1"/>
    <xf numFmtId="0" fontId="7" fillId="2" borderId="0" xfId="0" applyFont="1" applyFill="1"/>
    <xf numFmtId="0" fontId="1" fillId="2" borderId="0" xfId="0" applyFont="1" applyFill="1" applyAlignment="1">
      <alignment horizontal="center"/>
    </xf>
    <xf numFmtId="164" fontId="1" fillId="2" borderId="0" xfId="0" applyNumberFormat="1" applyFont="1" applyFill="1"/>
    <xf numFmtId="0" fontId="8" fillId="2" borderId="0" xfId="0" applyFont="1" applyFill="1"/>
    <xf numFmtId="1" fontId="1" fillId="2" borderId="0" xfId="0" applyNumberFormat="1" applyFont="1" applyFill="1"/>
    <xf numFmtId="0" fontId="9" fillId="2" borderId="0" xfId="0" applyFont="1" applyFill="1" applyAlignment="1">
      <alignment horizontal="right"/>
    </xf>
    <xf numFmtId="0" fontId="11" fillId="2" borderId="0" xfId="2" applyFont="1" applyFill="1"/>
    <xf numFmtId="2" fontId="1" fillId="5" borderId="0" xfId="0" applyNumberFormat="1" applyFont="1" applyFill="1"/>
    <xf numFmtId="2" fontId="1" fillId="6" borderId="0" xfId="0" applyNumberFormat="1" applyFont="1" applyFill="1"/>
    <xf numFmtId="0" fontId="1" fillId="7" borderId="0" xfId="0" applyFont="1" applyFill="1"/>
  </cellXfs>
  <cellStyles count="4">
    <cellStyle name="Currency" xfId="1" builtinId="4"/>
    <cellStyle name="Hyperlink" xfId="2" builtinId="8"/>
    <cellStyle name="Normal" xfId="0" builtinId="0"/>
    <cellStyle name="Normal 4" xfId="3" xr:uid="{4C80DA0C-1ADE-6444-8F02-99F8627B784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1</xdr:row>
      <xdr:rowOff>25400</xdr:rowOff>
    </xdr:from>
    <xdr:to>
      <xdr:col>13</xdr:col>
      <xdr:colOff>317500</xdr:colOff>
      <xdr:row>14</xdr:row>
      <xdr:rowOff>63500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23233B9-AECF-D04E-904A-386146E4A4FE}"/>
            </a:ext>
          </a:extLst>
        </xdr:cNvPr>
        <xdr:cNvSpPr txBox="1"/>
      </xdr:nvSpPr>
      <xdr:spPr>
        <a:xfrm>
          <a:off x="838200" y="355600"/>
          <a:ext cx="10210800" cy="4330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/>
            <a:t>    </a:t>
          </a:r>
        </a:p>
        <a:p>
          <a:r>
            <a:rPr lang="en-US" sz="2000"/>
            <a:t>Sub Print2d(x, r, c)</a:t>
          </a:r>
        </a:p>
        <a:p>
          <a:endParaRPr lang="en-US" sz="2000"/>
        </a:p>
        <a:p>
          <a:r>
            <a:rPr lang="en-US" sz="2000"/>
            <a:t>    Dim m As Integer</a:t>
          </a:r>
        </a:p>
        <a:p>
          <a:r>
            <a:rPr lang="en-US" sz="2000"/>
            <a:t>    Dim n As Integer</a:t>
          </a:r>
        </a:p>
        <a:p>
          <a:r>
            <a:rPr lang="en-US" sz="2000"/>
            <a:t>    m = UBound(x, 1)</a:t>
          </a:r>
        </a:p>
        <a:p>
          <a:r>
            <a:rPr lang="en-US" sz="2000"/>
            <a:t>    n = UBound(x, 2)</a:t>
          </a:r>
        </a:p>
        <a:p>
          <a:r>
            <a:rPr lang="en-US" sz="2000"/>
            <a:t>    </a:t>
          </a:r>
        </a:p>
        <a:p>
          <a:r>
            <a:rPr lang="en-US" sz="2000"/>
            <a:t>    Dim rngTarget As Range</a:t>
          </a:r>
        </a:p>
        <a:p>
          <a:r>
            <a:rPr lang="en-US" sz="2000"/>
            <a:t>    Set rngTarget = Range(Cells(r, c), Cells(r + m - 1, c + n - 1))</a:t>
          </a:r>
        </a:p>
        <a:p>
          <a:r>
            <a:rPr lang="en-US" sz="2000"/>
            <a:t>    rngTarget.Value = x</a:t>
          </a:r>
        </a:p>
        <a:p>
          <a:endParaRPr lang="en-US" sz="2000"/>
        </a:p>
        <a:p>
          <a:r>
            <a:rPr lang="en-US" sz="2000"/>
            <a:t>End Sub</a:t>
          </a:r>
        </a:p>
        <a:p>
          <a:endParaRPr lang="en-US" sz="20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1</xdr:row>
      <xdr:rowOff>25400</xdr:rowOff>
    </xdr:from>
    <xdr:to>
      <xdr:col>13</xdr:col>
      <xdr:colOff>317500</xdr:colOff>
      <xdr:row>18</xdr:row>
      <xdr:rowOff>165100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0E42FE9-BEF9-0E42-BA48-9A038D70ACFD}"/>
            </a:ext>
          </a:extLst>
        </xdr:cNvPr>
        <xdr:cNvSpPr txBox="1"/>
      </xdr:nvSpPr>
      <xdr:spPr>
        <a:xfrm>
          <a:off x="838200" y="355600"/>
          <a:ext cx="10210800" cy="5753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2000"/>
        </a:p>
        <a:p>
          <a:r>
            <a:rPr lang="en-US" sz="2000"/>
            <a:t>Sub Print1d(x, r, c, Optional direction = 0)</a:t>
          </a:r>
        </a:p>
        <a:p>
          <a:endParaRPr lang="en-US" sz="2000"/>
        </a:p>
        <a:p>
          <a:r>
            <a:rPr lang="en-US" sz="2000"/>
            <a:t>    Dim m As Integer</a:t>
          </a:r>
        </a:p>
        <a:p>
          <a:r>
            <a:rPr lang="en-US" sz="2000"/>
            <a:t>    Dim n As Integer</a:t>
          </a:r>
        </a:p>
        <a:p>
          <a:r>
            <a:rPr lang="en-US" sz="2000"/>
            <a:t>    m = UBound(x, 1)</a:t>
          </a:r>
        </a:p>
        <a:p>
          <a:r>
            <a:rPr lang="en-US" sz="2000"/>
            <a:t>    n = 1</a:t>
          </a:r>
        </a:p>
        <a:p>
          <a:r>
            <a:rPr lang="en-US" sz="2000"/>
            <a:t>    Dim rngTarget As Range</a:t>
          </a:r>
        </a:p>
        <a:p>
          <a:r>
            <a:rPr lang="en-US" sz="2000"/>
            <a:t>    Set rngTarget = Range(Cells(r, c), Cells(r + m - 1, c + n - 1))</a:t>
          </a:r>
        </a:p>
        <a:p>
          <a:r>
            <a:rPr lang="en-US" sz="2000"/>
            <a:t>    If direction = 0 Then</a:t>
          </a:r>
        </a:p>
        <a:p>
          <a:r>
            <a:rPr lang="en-US" sz="2000"/>
            <a:t>        rngTarget.Value = Application.Transpose(x)</a:t>
          </a:r>
        </a:p>
        <a:p>
          <a:r>
            <a:rPr lang="en-US" sz="2000"/>
            <a:t>    Else</a:t>
          </a:r>
        </a:p>
        <a:p>
          <a:r>
            <a:rPr lang="en-US" sz="2000"/>
            <a:t>        Set rngTarget = Range(Cells(r, c), Cells(r + 1 - 1, c + m - 1))</a:t>
          </a:r>
        </a:p>
        <a:p>
          <a:r>
            <a:rPr lang="en-US" sz="2000"/>
            <a:t>        rngTarget.Value = (x)</a:t>
          </a:r>
        </a:p>
        <a:p>
          <a:r>
            <a:rPr lang="en-US" sz="2000"/>
            <a:t>    End If</a:t>
          </a:r>
        </a:p>
        <a:p>
          <a:r>
            <a:rPr lang="en-US" sz="2000"/>
            <a:t>End Sub</a:t>
          </a:r>
        </a:p>
        <a:p>
          <a:endParaRPr lang="en-US" sz="20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1</xdr:row>
      <xdr:rowOff>25400</xdr:rowOff>
    </xdr:from>
    <xdr:to>
      <xdr:col>13</xdr:col>
      <xdr:colOff>317500</xdr:colOff>
      <xdr:row>24</xdr:row>
      <xdr:rowOff>317500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793055F-0EED-644D-8253-D5ACBA0F693C}"/>
            </a:ext>
          </a:extLst>
        </xdr:cNvPr>
        <xdr:cNvSpPr txBox="1"/>
      </xdr:nvSpPr>
      <xdr:spPr>
        <a:xfrm>
          <a:off x="838200" y="355600"/>
          <a:ext cx="10210800" cy="788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/>
            <a:t>Sub Runner()</a:t>
          </a:r>
        </a:p>
        <a:p>
          <a:endParaRPr lang="en-US" sz="2000"/>
        </a:p>
        <a:p>
          <a:r>
            <a:rPr lang="en-US" sz="2000"/>
            <a:t>    x = 10</a:t>
          </a:r>
        </a:p>
        <a:p>
          <a:r>
            <a:rPr lang="en-US" sz="2000"/>
            <a:t>   </a:t>
          </a:r>
        </a:p>
        <a:p>
          <a:r>
            <a:rPr lang="en-US" sz="2000"/>
            <a:t>    MsgBox (DoubleIt1(x))</a:t>
          </a:r>
        </a:p>
        <a:p>
          <a:r>
            <a:rPr lang="en-US" sz="2000"/>
            <a:t>    MsgBox (DoubleIt2(x))</a:t>
          </a:r>
        </a:p>
        <a:p>
          <a:endParaRPr lang="en-US" sz="2000"/>
        </a:p>
        <a:p>
          <a:r>
            <a:rPr lang="en-US" sz="2000"/>
            <a:t>End Sub</a:t>
          </a:r>
        </a:p>
        <a:p>
          <a:endParaRPr lang="en-US" sz="2000"/>
        </a:p>
        <a:p>
          <a:endParaRPr lang="en-US" sz="2000"/>
        </a:p>
        <a:p>
          <a:r>
            <a:rPr lang="en-US" sz="2000"/>
            <a:t>Function DoubleIt1(ByRef x)</a:t>
          </a:r>
        </a:p>
        <a:p>
          <a:endParaRPr lang="en-US" sz="2000"/>
        </a:p>
        <a:p>
          <a:r>
            <a:rPr lang="en-US" sz="2000"/>
            <a:t>    x = 2 * x</a:t>
          </a:r>
        </a:p>
        <a:p>
          <a:r>
            <a:rPr lang="en-US" sz="2000"/>
            <a:t>    DoubleIt1 = x</a:t>
          </a:r>
        </a:p>
        <a:p>
          <a:r>
            <a:rPr lang="en-US" sz="2000"/>
            <a:t>    </a:t>
          </a:r>
        </a:p>
        <a:p>
          <a:r>
            <a:rPr lang="en-US" sz="2000"/>
            <a:t>End Function</a:t>
          </a:r>
        </a:p>
        <a:p>
          <a:endParaRPr lang="en-US" sz="2000"/>
        </a:p>
        <a:p>
          <a:endParaRPr lang="en-US" sz="2000"/>
        </a:p>
        <a:p>
          <a:r>
            <a:rPr lang="en-US" sz="2000"/>
            <a:t>Function DoubleIt2(ByVal x)</a:t>
          </a:r>
        </a:p>
        <a:p>
          <a:endParaRPr lang="en-US" sz="2000"/>
        </a:p>
        <a:p>
          <a:r>
            <a:rPr lang="en-US" sz="2000"/>
            <a:t>    x = 2 * x</a:t>
          </a:r>
        </a:p>
        <a:p>
          <a:r>
            <a:rPr lang="en-US" sz="2000"/>
            <a:t>    DoubleIt2 = x</a:t>
          </a:r>
        </a:p>
        <a:p>
          <a:r>
            <a:rPr lang="en-US" sz="2000"/>
            <a:t>    </a:t>
          </a:r>
        </a:p>
        <a:p>
          <a:r>
            <a:rPr lang="en-US" sz="2000"/>
            <a:t>End Function</a:t>
          </a:r>
        </a:p>
        <a:p>
          <a:endParaRPr lang="en-US" sz="20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1</xdr:row>
      <xdr:rowOff>25400</xdr:rowOff>
    </xdr:from>
    <xdr:to>
      <xdr:col>13</xdr:col>
      <xdr:colOff>317500</xdr:colOff>
      <xdr:row>24</xdr:row>
      <xdr:rowOff>317500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CD53FCB-9977-024F-89D5-62AF266CA4B5}"/>
            </a:ext>
          </a:extLst>
        </xdr:cNvPr>
        <xdr:cNvSpPr txBox="1"/>
      </xdr:nvSpPr>
      <xdr:spPr>
        <a:xfrm>
          <a:off x="838200" y="355600"/>
          <a:ext cx="10210800" cy="788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/>
            <a:t>Option Explicit</a:t>
          </a:r>
        </a:p>
        <a:p>
          <a:endParaRPr lang="en-US" sz="1600"/>
        </a:p>
        <a:p>
          <a:r>
            <a:rPr lang="en-US" sz="1600"/>
            <a:t>Sub Runner()</a:t>
          </a:r>
        </a:p>
        <a:p>
          <a:endParaRPr lang="en-US" sz="1600"/>
        </a:p>
        <a:p>
          <a:r>
            <a:rPr lang="en-US" sz="1600"/>
            <a:t>    Dim x As Double</a:t>
          </a:r>
        </a:p>
        <a:p>
          <a:r>
            <a:rPr lang="en-US" sz="1600"/>
            <a:t>    Dim y1 As Double</a:t>
          </a:r>
        </a:p>
        <a:p>
          <a:r>
            <a:rPr lang="en-US" sz="1600"/>
            <a:t>    Dim y2 As Double</a:t>
          </a:r>
        </a:p>
        <a:p>
          <a:r>
            <a:rPr lang="en-US" sz="1600"/>
            <a:t>    Dim y3 As Double</a:t>
          </a:r>
        </a:p>
        <a:p>
          <a:r>
            <a:rPr lang="en-US" sz="1600"/>
            <a:t>    </a:t>
          </a:r>
        </a:p>
        <a:p>
          <a:r>
            <a:rPr lang="en-US" sz="1600"/>
            <a:t>    x = 5</a:t>
          </a:r>
        </a:p>
        <a:p>
          <a:r>
            <a:rPr lang="en-US" sz="1600"/>
            <a:t>    </a:t>
          </a:r>
        </a:p>
        <a:p>
          <a:r>
            <a:rPr lang="en-US" sz="1600"/>
            <a:t>    y1 = HalfIt1(x)</a:t>
          </a:r>
        </a:p>
        <a:p>
          <a:r>
            <a:rPr lang="en-US" sz="1600"/>
            <a:t>    y2 = HalfIt2(x)</a:t>
          </a:r>
        </a:p>
        <a:p>
          <a:r>
            <a:rPr lang="en-US" sz="1600"/>
            <a:t>    y3 = HalfIt3(x)</a:t>
          </a:r>
        </a:p>
        <a:p>
          <a:endParaRPr lang="en-US" sz="1600"/>
        </a:p>
        <a:p>
          <a:r>
            <a:rPr lang="en-US" sz="1600"/>
            <a:t>End Sub</a:t>
          </a:r>
        </a:p>
        <a:p>
          <a:endParaRPr lang="en-US" sz="1600"/>
        </a:p>
        <a:p>
          <a:r>
            <a:rPr lang="en-US" sz="1600"/>
            <a:t>Function HalfIt1(ByVal x As Double) As Double</a:t>
          </a:r>
        </a:p>
        <a:p>
          <a:r>
            <a:rPr lang="en-US" sz="1600"/>
            <a:t>    x = x / 2</a:t>
          </a:r>
        </a:p>
        <a:p>
          <a:r>
            <a:rPr lang="en-US" sz="1600"/>
            <a:t>    HalfIt1 = x</a:t>
          </a:r>
        </a:p>
        <a:p>
          <a:r>
            <a:rPr lang="en-US" sz="1600"/>
            <a:t>End Function</a:t>
          </a:r>
        </a:p>
        <a:p>
          <a:endParaRPr lang="en-US" sz="1600"/>
        </a:p>
        <a:p>
          <a:r>
            <a:rPr lang="en-US" sz="1600"/>
            <a:t>Function HalfIt2(ByVal x As Double) As Integer</a:t>
          </a:r>
        </a:p>
        <a:p>
          <a:r>
            <a:rPr lang="en-US" sz="1600"/>
            <a:t>    x = x / 2</a:t>
          </a:r>
        </a:p>
        <a:p>
          <a:r>
            <a:rPr lang="en-US" sz="1600"/>
            <a:t>    HalfIt2 = x</a:t>
          </a:r>
        </a:p>
        <a:p>
          <a:r>
            <a:rPr lang="en-US" sz="1600"/>
            <a:t>End Function</a:t>
          </a:r>
        </a:p>
        <a:p>
          <a:endParaRPr lang="en-US" sz="1600"/>
        </a:p>
        <a:p>
          <a:r>
            <a:rPr lang="en-US" sz="1600"/>
            <a:t>Function HalfIt3(ByVal x As Integer) As Double</a:t>
          </a:r>
        </a:p>
        <a:p>
          <a:r>
            <a:rPr lang="en-US" sz="1600"/>
            <a:t>    x = x / 2</a:t>
          </a:r>
        </a:p>
        <a:p>
          <a:r>
            <a:rPr lang="en-US" sz="1600"/>
            <a:t>    HalfIt3 = x</a:t>
          </a:r>
        </a:p>
        <a:p>
          <a:r>
            <a:rPr lang="en-US" sz="1600"/>
            <a:t>End Function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139700</xdr:colOff>
      <xdr:row>1</xdr:row>
      <xdr:rowOff>228600</xdr:rowOff>
    </xdr:from>
    <xdr:to>
      <xdr:col>17</xdr:col>
      <xdr:colOff>38100</xdr:colOff>
      <xdr:row>15</xdr:row>
      <xdr:rowOff>228600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40C46F5-DC48-8A4A-95BB-F998CC30FF70}"/>
            </a:ext>
          </a:extLst>
        </xdr:cNvPr>
        <xdr:cNvSpPr txBox="1"/>
      </xdr:nvSpPr>
      <xdr:spPr>
        <a:xfrm>
          <a:off x="12966700" y="558800"/>
          <a:ext cx="4851400" cy="4622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Option</a:t>
          </a:r>
          <a:r>
            <a:rPr lang="en-US" sz="1400" baseline="0"/>
            <a:t> Explicit</a:t>
          </a:r>
        </a:p>
        <a:p>
          <a:r>
            <a:rPr lang="en-US" sz="1400" baseline="0"/>
            <a:t>Option Base 1</a:t>
          </a:r>
        </a:p>
        <a:p>
          <a:endParaRPr lang="en-US" sz="1400"/>
        </a:p>
        <a:p>
          <a:r>
            <a:rPr lang="en-US" sz="1400"/>
            <a:t>Function PriceBond(y, face, couponRate, m, Optional ppy = 1)</a:t>
          </a:r>
        </a:p>
        <a:p>
          <a:endParaRPr lang="en-US" sz="1100"/>
        </a:p>
        <a:p>
          <a:r>
            <a:rPr lang="en-US" sz="1100"/>
            <a:t># Unit test</a:t>
          </a:r>
        </a:p>
        <a:p>
          <a:endParaRPr lang="en-US" sz="1100"/>
        </a:p>
        <a:p>
          <a:r>
            <a:rPr lang="en-US" sz="1100"/>
            <a:t>y = 0.03</a:t>
          </a:r>
        </a:p>
        <a:p>
          <a:r>
            <a:rPr lang="en-US" sz="1100"/>
            <a:t>face = 2000000</a:t>
          </a:r>
        </a:p>
        <a:p>
          <a:r>
            <a:rPr lang="en-US" sz="1100"/>
            <a:t>couponRate = 0.04</a:t>
          </a:r>
        </a:p>
        <a:p>
          <a:r>
            <a:rPr lang="en-US" sz="1100"/>
            <a:t>m = 10</a:t>
          </a:r>
        </a:p>
        <a:p>
          <a:r>
            <a:rPr lang="en-US" sz="1100"/>
            <a:t>ppy = 2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165100</xdr:colOff>
      <xdr:row>2</xdr:row>
      <xdr:rowOff>0</xdr:rowOff>
    </xdr:from>
    <xdr:to>
      <xdr:col>14</xdr:col>
      <xdr:colOff>127000</xdr:colOff>
      <xdr:row>16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1B676E5-379D-3541-8173-3C599369BB01}"/>
            </a:ext>
          </a:extLst>
        </xdr:cNvPr>
        <xdr:cNvSpPr txBox="1"/>
      </xdr:nvSpPr>
      <xdr:spPr>
        <a:xfrm>
          <a:off x="13690600" y="660400"/>
          <a:ext cx="4191000" cy="4622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Option</a:t>
          </a:r>
          <a:r>
            <a:rPr lang="en-US" sz="1400" baseline="0"/>
            <a:t> Explicit</a:t>
          </a:r>
        </a:p>
        <a:p>
          <a:r>
            <a:rPr lang="en-US" sz="1400" baseline="0"/>
            <a:t>Option Base 1</a:t>
          </a:r>
        </a:p>
        <a:p>
          <a:endParaRPr lang="en-US" sz="1400"/>
        </a:p>
        <a:p>
          <a:r>
            <a:rPr lang="en-US" sz="1400"/>
            <a:t>Function getBondDuration(y, face, couponRate, m, Optional ppy = 1)</a:t>
          </a:r>
        </a:p>
        <a:p>
          <a:endParaRPr lang="en-US" sz="1100"/>
        </a:p>
        <a:p>
          <a:r>
            <a:rPr lang="en-US" sz="1100"/>
            <a:t># Unit test</a:t>
          </a:r>
        </a:p>
        <a:p>
          <a:endParaRPr lang="en-US" sz="1100"/>
        </a:p>
        <a:p>
          <a:r>
            <a:rPr lang="en-US" sz="1100"/>
            <a:t>y = 0.03</a:t>
          </a:r>
        </a:p>
        <a:p>
          <a:r>
            <a:rPr lang="en-US" sz="1100"/>
            <a:t>face = 2000000</a:t>
          </a:r>
        </a:p>
        <a:p>
          <a:r>
            <a:rPr lang="en-US" sz="1100"/>
            <a:t>couponRate = 0.04</a:t>
          </a:r>
        </a:p>
        <a:p>
          <a:r>
            <a:rPr lang="en-US" sz="1100"/>
            <a:t>m = 10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25400</xdr:colOff>
      <xdr:row>3</xdr:row>
      <xdr:rowOff>12700</xdr:rowOff>
    </xdr:from>
    <xdr:to>
      <xdr:col>5</xdr:col>
      <xdr:colOff>25400</xdr:colOff>
      <xdr:row>15</xdr:row>
      <xdr:rowOff>12700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BE69974-F63B-F54E-845D-78E805EEF427}"/>
            </a:ext>
          </a:extLst>
        </xdr:cNvPr>
        <xdr:cNvSpPr txBox="1"/>
      </xdr:nvSpPr>
      <xdr:spPr>
        <a:xfrm>
          <a:off x="850900" y="622300"/>
          <a:ext cx="3302000" cy="2438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SELECT DATE('now');</a:t>
          </a: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SELECT strftime('%d/%m/%Y %H:%M:%S', 'now');</a:t>
          </a: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arrow_upward</a:t>
          </a: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arrow_downward</a:t>
          </a: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link</a:t>
          </a: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comment</a:t>
          </a: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edit</a:t>
          </a: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delete</a:t>
          </a: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more_vert</a:t>
          </a: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The term "strftime" is an abbreviation for "string format time."</a:t>
          </a: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%Y: Year with century (e.g., 2023)</a:t>
          </a:r>
          <a:b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%m: Month as a zero-padded numeric value (e.g., 07 for July)</a:t>
          </a:r>
          <a:b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%d: Day of the month as a zero-padded numeric value (e.g., 08)</a:t>
          </a:r>
          <a:b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%H: Hour in 24-hour format as a zero-padded numeric value (e.g., 13 for 1 PM)</a:t>
          </a:r>
          <a:b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%M: Minute as a zero-padded numeric value (e.g., 30)</a:t>
          </a:r>
          <a:b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%S: Second as a zero-padded numeric value (e.g., 45)</a:t>
          </a:r>
        </a:p>
        <a:p>
          <a:endParaRPr lang="en-US" sz="1100"/>
        </a:p>
      </xdr:txBody>
    </xdr:sp>
    <xdr:clientData/>
  </xdr:twoCellAnchor>
  <xdr:twoCellAnchor>
    <xdr:from>
      <xdr:col>5</xdr:col>
      <xdr:colOff>469900</xdr:colOff>
      <xdr:row>3</xdr:row>
      <xdr:rowOff>12700</xdr:rowOff>
    </xdr:from>
    <xdr:to>
      <xdr:col>9</xdr:col>
      <xdr:colOff>469900</xdr:colOff>
      <xdr:row>15</xdr:row>
      <xdr:rowOff>12700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D8EAFF3-FAA5-B44B-B434-44C15DE76A5B}"/>
            </a:ext>
          </a:extLst>
        </xdr:cNvPr>
        <xdr:cNvSpPr txBox="1"/>
      </xdr:nvSpPr>
      <xdr:spPr>
        <a:xfrm>
          <a:off x="4597400" y="622300"/>
          <a:ext cx="3302000" cy="2438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Homework</a:t>
          </a:r>
          <a:br>
            <a:rPr lang="en-US"/>
          </a:b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Return the current hour</a:t>
          </a:r>
          <a:br>
            <a:rPr lang="en-US"/>
          </a:b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Save the work in a sql file named time.sql</a:t>
          </a:r>
          <a:br>
            <a:rPr lang="en-US"/>
          </a:b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Do now worry about time zone</a:t>
          </a:r>
          <a:endParaRPr lang="en-US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9</xdr:row>
      <xdr:rowOff>203200</xdr:rowOff>
    </xdr:from>
    <xdr:to>
      <xdr:col>5</xdr:col>
      <xdr:colOff>25400</xdr:colOff>
      <xdr:row>18</xdr:row>
      <xdr:rowOff>50800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83CD854-3FCE-E34F-BD19-08646E201873}"/>
            </a:ext>
          </a:extLst>
        </xdr:cNvPr>
        <xdr:cNvSpPr txBox="1"/>
      </xdr:nvSpPr>
      <xdr:spPr>
        <a:xfrm>
          <a:off x="1663700" y="3175000"/>
          <a:ext cx="3289300" cy="2819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400"/>
        </a:p>
        <a:p>
          <a:r>
            <a:rPr lang="en-US" sz="1400"/>
            <a:t>Function BondObjects()</a:t>
          </a:r>
        </a:p>
        <a:p>
          <a:endParaRPr lang="en-US" sz="1400"/>
        </a:p>
        <a:p>
          <a:r>
            <a:rPr lang="en-US" sz="1400"/>
            <a:t>Dim bondvec(1 To 3, 1 To 3) As Variant</a:t>
          </a:r>
        </a:p>
        <a:p>
          <a:endParaRPr lang="en-US" sz="1400"/>
        </a:p>
        <a:p>
          <a:r>
            <a:rPr lang="en-US" sz="1400"/>
            <a:t>    &lt;Do stuff&gt;</a:t>
          </a:r>
        </a:p>
        <a:p>
          <a:endParaRPr lang="en-US" sz="1400"/>
        </a:p>
        <a:p>
          <a:r>
            <a:rPr lang="en-US" sz="1400"/>
            <a:t>    BondObjects = &lt;Return the answer&gt;</a:t>
          </a:r>
        </a:p>
        <a:p>
          <a:endParaRPr lang="en-US" sz="1400"/>
        </a:p>
        <a:p>
          <a:r>
            <a:rPr lang="en-US" sz="1400"/>
            <a:t>End Function</a:t>
          </a:r>
        </a:p>
      </xdr:txBody>
    </xdr:sp>
    <xdr:clientData/>
  </xdr:twoCellAnchor>
  <xdr:twoCellAnchor>
    <xdr:from>
      <xdr:col>5</xdr:col>
      <xdr:colOff>596900</xdr:colOff>
      <xdr:row>9</xdr:row>
      <xdr:rowOff>215900</xdr:rowOff>
    </xdr:from>
    <xdr:to>
      <xdr:col>9</xdr:col>
      <xdr:colOff>736600</xdr:colOff>
      <xdr:row>18</xdr:row>
      <xdr:rowOff>12700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F83809BB-A2A2-1344-9F3F-010674FC43C1}"/>
            </a:ext>
          </a:extLst>
        </xdr:cNvPr>
        <xdr:cNvSpPr txBox="1"/>
      </xdr:nvSpPr>
      <xdr:spPr>
        <a:xfrm>
          <a:off x="5524500" y="3187700"/>
          <a:ext cx="3441700" cy="2768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' Use 'Option</a:t>
          </a:r>
          <a:r>
            <a:rPr lang="en-US" sz="1400" baseline="0"/>
            <a:t> Base 1' at the top of this code</a:t>
          </a:r>
          <a:endParaRPr lang="en-US" sz="1400"/>
        </a:p>
        <a:p>
          <a:r>
            <a:rPr lang="en-US" sz="1400"/>
            <a:t>Function BondObjects()</a:t>
          </a:r>
        </a:p>
        <a:p>
          <a:endParaRPr lang="en-US" sz="1400"/>
        </a:p>
        <a:p>
          <a:r>
            <a:rPr lang="en-US" sz="1400"/>
            <a:t>Dim bondvec(3, 3) As Variant</a:t>
          </a:r>
        </a:p>
        <a:p>
          <a:endParaRPr lang="en-US" sz="1400"/>
        </a:p>
        <a:p>
          <a:r>
            <a:rPr lang="en-US" sz="1400"/>
            <a:t>    &lt;Do stuff&gt;</a:t>
          </a:r>
        </a:p>
        <a:p>
          <a:endParaRPr lang="en-US" sz="1400"/>
        </a:p>
        <a:p>
          <a:r>
            <a:rPr lang="en-US" sz="1400"/>
            <a:t>    BondObjects = &lt;Return the answer&gt;</a:t>
          </a:r>
        </a:p>
        <a:p>
          <a:endParaRPr lang="en-US" sz="1400"/>
        </a:p>
        <a:p>
          <a:r>
            <a:rPr lang="en-US" sz="1400"/>
            <a:t>End Function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9</xdr:row>
      <xdr:rowOff>203200</xdr:rowOff>
    </xdr:from>
    <xdr:to>
      <xdr:col>5</xdr:col>
      <xdr:colOff>25400</xdr:colOff>
      <xdr:row>26</xdr:row>
      <xdr:rowOff>127000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35B8E88-1C39-F64F-8BBF-9D7FC781A868}"/>
            </a:ext>
          </a:extLst>
        </xdr:cNvPr>
        <xdr:cNvSpPr txBox="1"/>
      </xdr:nvSpPr>
      <xdr:spPr>
        <a:xfrm>
          <a:off x="1663700" y="3175000"/>
          <a:ext cx="3289300" cy="5537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Sub BondObjects2()</a:t>
          </a:r>
        </a:p>
        <a:p>
          <a:endParaRPr lang="en-US" sz="1400"/>
        </a:p>
        <a:p>
          <a:r>
            <a:rPr lang="en-US" sz="1400"/>
            <a:t>    Dim myObj(1 To 3) As Variant</a:t>
          </a:r>
        </a:p>
        <a:p>
          <a:r>
            <a:rPr lang="en-US" sz="1400"/>
            <a:t>    </a:t>
          </a:r>
        </a:p>
        <a:p>
          <a:r>
            <a:rPr lang="en-US" sz="1400"/>
            <a:t>    Dim namevec(1 To 3)  As String</a:t>
          </a:r>
        </a:p>
        <a:p>
          <a:r>
            <a:rPr lang="en-US" sz="1400"/>
            <a:t>    namevec(1) = "Alice"</a:t>
          </a:r>
        </a:p>
        <a:p>
          <a:r>
            <a:rPr lang="en-US" sz="1400"/>
            <a:t>    namevec(2) = "Bob"</a:t>
          </a:r>
        </a:p>
        <a:p>
          <a:r>
            <a:rPr lang="en-US" sz="1400"/>
            <a:t>    namevec(3) = "Chuck"</a:t>
          </a:r>
        </a:p>
        <a:p>
          <a:r>
            <a:rPr lang="en-US" sz="1400"/>
            <a:t>    </a:t>
          </a:r>
        </a:p>
        <a:p>
          <a:r>
            <a:rPr lang="en-US" sz="1400"/>
            <a:t>    Dim valuevec(1 To 3) As Integer</a:t>
          </a:r>
        </a:p>
        <a:p>
          <a:r>
            <a:rPr lang="en-US" sz="1400"/>
            <a:t>    Dim durationvec(1 To 3) As Integer</a:t>
          </a:r>
        </a:p>
        <a:p>
          <a:r>
            <a:rPr lang="en-US" sz="1400"/>
            <a:t>    </a:t>
          </a:r>
        </a:p>
        <a:p>
          <a:r>
            <a:rPr lang="en-US" sz="1400"/>
            <a:t>    For i = 1 To 3</a:t>
          </a:r>
        </a:p>
        <a:p>
          <a:r>
            <a:rPr lang="en-US" sz="1400"/>
            <a:t>        valuevec(i) = i * 100</a:t>
          </a:r>
        </a:p>
        <a:p>
          <a:r>
            <a:rPr lang="en-US" sz="1400"/>
            <a:t>        durationvec(i) = i + 4</a:t>
          </a:r>
        </a:p>
        <a:p>
          <a:r>
            <a:rPr lang="en-US" sz="1400"/>
            <a:t>    Next i</a:t>
          </a:r>
        </a:p>
        <a:p>
          <a:r>
            <a:rPr lang="en-US" sz="1400"/>
            <a:t>    </a:t>
          </a:r>
        </a:p>
        <a:p>
          <a:r>
            <a:rPr lang="en-US" sz="1400"/>
            <a:t>    myObj(1) = valuevec</a:t>
          </a:r>
        </a:p>
        <a:p>
          <a:r>
            <a:rPr lang="en-US" sz="1400"/>
            <a:t>    myObj(2) = durationvec</a:t>
          </a:r>
        </a:p>
        <a:p>
          <a:r>
            <a:rPr lang="en-US" sz="1400"/>
            <a:t>    myObj(3) = namevec</a:t>
          </a:r>
        </a:p>
        <a:p>
          <a:r>
            <a:rPr lang="en-US" sz="1400"/>
            <a:t>    </a:t>
          </a:r>
        </a:p>
        <a:p>
          <a:r>
            <a:rPr lang="en-US" sz="1400"/>
            <a:t>    x = getPortfolioDuration</a:t>
          </a:r>
        </a:p>
        <a:p>
          <a:r>
            <a:rPr lang="en-US" sz="1400"/>
            <a:t>End Sub</a:t>
          </a:r>
        </a:p>
      </xdr:txBody>
    </xdr:sp>
    <xdr:clientData/>
  </xdr:twoCellAnchor>
  <xdr:twoCellAnchor>
    <xdr:from>
      <xdr:col>5</xdr:col>
      <xdr:colOff>596900</xdr:colOff>
      <xdr:row>9</xdr:row>
      <xdr:rowOff>215900</xdr:rowOff>
    </xdr:from>
    <xdr:to>
      <xdr:col>10</xdr:col>
      <xdr:colOff>571500</xdr:colOff>
      <xdr:row>26</xdr:row>
      <xdr:rowOff>114300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E2D16A0-C98F-F147-A126-4188569E4404}"/>
            </a:ext>
          </a:extLst>
        </xdr:cNvPr>
        <xdr:cNvSpPr txBox="1"/>
      </xdr:nvSpPr>
      <xdr:spPr>
        <a:xfrm>
          <a:off x="5524500" y="3187700"/>
          <a:ext cx="4102100" cy="5511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400"/>
        </a:p>
        <a:p>
          <a:r>
            <a:rPr lang="en-US" sz="1400"/>
            <a:t>Function getPortfolioDuration(myObj)</a:t>
          </a:r>
        </a:p>
        <a:p>
          <a:r>
            <a:rPr lang="en-US" sz="1400" baseline="0"/>
            <a:t>    &lt;Use ubound to get length of vectors&gt;</a:t>
          </a:r>
          <a:endParaRPr lang="en-US" sz="1400"/>
        </a:p>
        <a:p>
          <a:r>
            <a:rPr lang="en-US" sz="1400"/>
            <a:t>    getPortfolioDuration = &lt;Portfolio Duration&gt;</a:t>
          </a:r>
        </a:p>
        <a:p>
          <a:r>
            <a:rPr lang="en-US" sz="1400"/>
            <a:t>    </a:t>
          </a:r>
        </a:p>
        <a:p>
          <a:r>
            <a:rPr lang="en-US" sz="1400"/>
            <a:t>End Function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vid/Downloads/C4RM_Clas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day"/>
      <sheetName val="SetUp"/>
      <sheetName val="Macro"/>
      <sheetName val="Looping"/>
      <sheetName val="Conditioning"/>
      <sheetName val="Functions"/>
      <sheetName val="Computer"/>
      <sheetName val="DataTypes"/>
      <sheetName val="Mechanics"/>
      <sheetName val="Arrays"/>
      <sheetName val="qOffice1_Filter"/>
      <sheetName val="qOffice_Pivot"/>
      <sheetName val="Prework4NextClass"/>
      <sheetName val="InClassProjects"/>
      <sheetName val="qFunctions"/>
      <sheetName val="qArrays1"/>
      <sheetName val="qDataTypes"/>
      <sheetName val="qConditioning"/>
      <sheetName val="BLANK"/>
      <sheetName val="DataTypes_ASCII"/>
      <sheetName val="NextTim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6">
          <cell r="C6">
            <v>2000000</v>
          </cell>
        </row>
        <row r="7">
          <cell r="C7">
            <v>0.03</v>
          </cell>
        </row>
        <row r="8">
          <cell r="C8">
            <v>0.04</v>
          </cell>
        </row>
      </sheetData>
      <sheetData sheetId="15"/>
      <sheetData sheetId="16"/>
      <sheetData sheetId="17"/>
      <sheetData sheetId="18"/>
      <sheetData sheetId="19" refreshError="1"/>
      <sheetData sheetId="20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hyperlink" Target="https://sqliteonline.com/" TargetMode="Externa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hyperlink" Target="https://drive.google.com/open?id=1AZBOKhbvmj15hNaWki9de3ZLYcu_YrFF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F82FC-3C08-0343-996E-885EFA9682EE}">
  <sheetPr codeName="Sheet1"/>
  <dimension ref="B2:C18"/>
  <sheetViews>
    <sheetView tabSelected="1" workbookViewId="0"/>
  </sheetViews>
  <sheetFormatPr baseColWidth="10" defaultRowHeight="26" x14ac:dyDescent="0.3"/>
  <cols>
    <col min="1" max="16384" width="10.83203125" style="1"/>
  </cols>
  <sheetData>
    <row r="2" spans="2:3" x14ac:dyDescent="0.3">
      <c r="B2" s="1" t="s">
        <v>17</v>
      </c>
    </row>
    <row r="4" spans="2:3" x14ac:dyDescent="0.3">
      <c r="B4" s="1" t="s">
        <v>15</v>
      </c>
    </row>
    <row r="5" spans="2:3" x14ac:dyDescent="0.3">
      <c r="C5" s="1" t="s">
        <v>51</v>
      </c>
    </row>
    <row r="8" spans="2:3" x14ac:dyDescent="0.3">
      <c r="B8" s="1" t="s">
        <v>18</v>
      </c>
    </row>
    <row r="9" spans="2:3" x14ac:dyDescent="0.3">
      <c r="C9" s="1" t="s">
        <v>37</v>
      </c>
    </row>
    <row r="10" spans="2:3" x14ac:dyDescent="0.3">
      <c r="C10" s="1" t="s">
        <v>38</v>
      </c>
    </row>
    <row r="11" spans="2:3" x14ac:dyDescent="0.3">
      <c r="C11" s="1" t="s">
        <v>19</v>
      </c>
    </row>
    <row r="12" spans="2:3" x14ac:dyDescent="0.3">
      <c r="C12" s="1" t="s">
        <v>39</v>
      </c>
    </row>
    <row r="13" spans="2:3" x14ac:dyDescent="0.3">
      <c r="C13" s="1" t="s">
        <v>40</v>
      </c>
    </row>
    <row r="14" spans="2:3" x14ac:dyDescent="0.3">
      <c r="C14" s="1" t="s">
        <v>20</v>
      </c>
    </row>
    <row r="16" spans="2:3" x14ac:dyDescent="0.3">
      <c r="B16" s="1" t="s">
        <v>16</v>
      </c>
    </row>
    <row r="18" spans="2:2" x14ac:dyDescent="0.3">
      <c r="B18" s="1" t="s">
        <v>114</v>
      </c>
    </row>
  </sheetData>
  <pageMargins left="0.7" right="0.7" top="0.75" bottom="0.75" header="0.3" footer="0.3"/>
  <pageSetup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C093E8-9DCC-0C40-9593-93844E0981DC}">
  <sheetPr codeName="Sheet4">
    <tabColor rgb="FF00B050"/>
  </sheetPr>
  <dimension ref="B3:B11"/>
  <sheetViews>
    <sheetView workbookViewId="0"/>
  </sheetViews>
  <sheetFormatPr baseColWidth="10" defaultRowHeight="26" x14ac:dyDescent="0.3"/>
  <cols>
    <col min="1" max="16384" width="10.83203125" style="1"/>
  </cols>
  <sheetData>
    <row r="3" spans="2:2" x14ac:dyDescent="0.3">
      <c r="B3" s="1" t="s">
        <v>56</v>
      </c>
    </row>
    <row r="5" spans="2:2" x14ac:dyDescent="0.3">
      <c r="B5" s="1" t="s">
        <v>57</v>
      </c>
    </row>
    <row r="7" spans="2:2" x14ac:dyDescent="0.3">
      <c r="B7" s="1" t="s">
        <v>58</v>
      </c>
    </row>
    <row r="9" spans="2:2" x14ac:dyDescent="0.3">
      <c r="B9" s="1" t="s">
        <v>59</v>
      </c>
    </row>
    <row r="11" spans="2:2" x14ac:dyDescent="0.3">
      <c r="B11" s="1" t="s">
        <v>60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714333-1A52-7747-9E8B-66EE6C23D349}">
  <sheetPr codeName="Sheet3">
    <tabColor rgb="FF00B050"/>
  </sheetPr>
  <dimension ref="B3:B4"/>
  <sheetViews>
    <sheetView workbookViewId="0"/>
  </sheetViews>
  <sheetFormatPr baseColWidth="10" defaultRowHeight="26" x14ac:dyDescent="0.3"/>
  <cols>
    <col min="1" max="16384" width="10.83203125" style="1"/>
  </cols>
  <sheetData>
    <row r="3" spans="2:2" x14ac:dyDescent="0.3">
      <c r="B3" s="1" t="s">
        <v>52</v>
      </c>
    </row>
    <row r="4" spans="2:2" x14ac:dyDescent="0.3">
      <c r="B4" s="1" t="s">
        <v>53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67C0A-4722-2846-982D-A6CE6C850375}">
  <sheetPr codeName="Sheet23">
    <tabColor rgb="FF00B050"/>
  </sheetPr>
  <dimension ref="B2:B3"/>
  <sheetViews>
    <sheetView workbookViewId="0"/>
  </sheetViews>
  <sheetFormatPr baseColWidth="10" defaultRowHeight="26" x14ac:dyDescent="0.3"/>
  <cols>
    <col min="1" max="16384" width="10.83203125" style="1"/>
  </cols>
  <sheetData>
    <row r="2" spans="2:2" x14ac:dyDescent="0.3">
      <c r="B2" s="1" t="s">
        <v>54</v>
      </c>
    </row>
    <row r="3" spans="2:2" x14ac:dyDescent="0.3">
      <c r="B3" s="1" t="s">
        <v>55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CA9C0-DA7C-1447-9A6D-3A446166F8B1}">
  <sheetPr codeName="Sheet8">
    <tabColor rgb="FF92D050"/>
  </sheetPr>
  <dimension ref="B2:C8"/>
  <sheetViews>
    <sheetView workbookViewId="0"/>
  </sheetViews>
  <sheetFormatPr baseColWidth="10" defaultRowHeight="26" x14ac:dyDescent="0.3"/>
  <cols>
    <col min="1" max="16384" width="10.83203125" style="1"/>
  </cols>
  <sheetData>
    <row r="2" spans="2:3" x14ac:dyDescent="0.3">
      <c r="B2" s="1" t="s">
        <v>90</v>
      </c>
    </row>
    <row r="3" spans="2:3" x14ac:dyDescent="0.3">
      <c r="C3" s="1" t="s">
        <v>91</v>
      </c>
    </row>
    <row r="7" spans="2:3" x14ac:dyDescent="0.3">
      <c r="C7" s="12"/>
    </row>
    <row r="8" spans="2:3" x14ac:dyDescent="0.3">
      <c r="C8" s="13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2AE57-0BEE-9C4E-A671-8A70533C34E8}">
  <sheetPr codeName="Sheet9">
    <tabColor rgb="FFFFFF00"/>
  </sheetPr>
  <dimension ref="B3:E5"/>
  <sheetViews>
    <sheetView workbookViewId="0"/>
  </sheetViews>
  <sheetFormatPr baseColWidth="10" defaultRowHeight="26" x14ac:dyDescent="0.3"/>
  <cols>
    <col min="1" max="1" width="10.83203125" style="1"/>
    <col min="2" max="2" width="12" style="1" customWidth="1"/>
    <col min="3" max="3" width="25.1640625" style="1" bestFit="1" customWidth="1"/>
    <col min="4" max="16384" width="10.83203125" style="1"/>
  </cols>
  <sheetData>
    <row r="3" spans="2:5" x14ac:dyDescent="0.3">
      <c r="B3" s="1" t="s">
        <v>92</v>
      </c>
      <c r="C3" s="15" t="s">
        <v>14</v>
      </c>
      <c r="D3" s="15" t="s">
        <v>93</v>
      </c>
      <c r="E3" s="15" t="s">
        <v>94</v>
      </c>
    </row>
    <row r="4" spans="2:5" x14ac:dyDescent="0.3">
      <c r="B4" s="16">
        <v>1</v>
      </c>
      <c r="C4" s="1" t="s">
        <v>95</v>
      </c>
      <c r="D4" s="16">
        <v>5</v>
      </c>
      <c r="E4" s="1" t="s">
        <v>96</v>
      </c>
    </row>
    <row r="5" spans="2:5" x14ac:dyDescent="0.3">
      <c r="B5" s="16">
        <v>2</v>
      </c>
      <c r="C5" s="1" t="s">
        <v>97</v>
      </c>
      <c r="D5" s="16">
        <v>5</v>
      </c>
      <c r="E5" s="1" t="s">
        <v>98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6A04A-E335-DA43-BCB6-B168706A1B67}">
  <sheetPr codeName="Sheet11">
    <tabColor rgb="FFFFFF00"/>
  </sheetPr>
  <dimension ref="B2:J23"/>
  <sheetViews>
    <sheetView workbookViewId="0">
      <selection activeCell="E2" sqref="E2"/>
    </sheetView>
  </sheetViews>
  <sheetFormatPr baseColWidth="10" defaultRowHeight="26" x14ac:dyDescent="0.3"/>
  <cols>
    <col min="1" max="1" width="10.83203125" style="1"/>
    <col min="2" max="2" width="27.83203125" style="1" customWidth="1"/>
    <col min="3" max="3" width="18.6640625" style="1" bestFit="1" customWidth="1"/>
    <col min="4" max="6" width="10.83203125" style="1"/>
    <col min="7" max="7" width="23" style="1" bestFit="1" customWidth="1"/>
    <col min="8" max="9" width="10.83203125" style="1"/>
    <col min="10" max="10" width="23" style="1" bestFit="1" customWidth="1"/>
    <col min="11" max="16384" width="10.83203125" style="1"/>
  </cols>
  <sheetData>
    <row r="2" spans="2:10" x14ac:dyDescent="0.3">
      <c r="F2" s="6" t="s">
        <v>99</v>
      </c>
      <c r="G2" s="6" t="s">
        <v>100</v>
      </c>
      <c r="H2" s="6"/>
      <c r="I2" s="6" t="s">
        <v>101</v>
      </c>
      <c r="J2" s="6" t="s">
        <v>100</v>
      </c>
    </row>
    <row r="3" spans="2:10" x14ac:dyDescent="0.3">
      <c r="B3" s="1" t="s">
        <v>3</v>
      </c>
      <c r="C3" s="2">
        <v>2000000</v>
      </c>
      <c r="F3" s="1">
        <v>1</v>
      </c>
      <c r="G3" s="1">
        <f>(1+$C$4)^-F3</f>
        <v>0.970873786407767</v>
      </c>
      <c r="I3" s="1">
        <v>1</v>
      </c>
      <c r="J3" s="1">
        <f>(1+$C$4/2)^-I3</f>
        <v>0.98522167487684742</v>
      </c>
    </row>
    <row r="4" spans="2:10" x14ac:dyDescent="0.3">
      <c r="B4" s="1" t="s">
        <v>0</v>
      </c>
      <c r="C4" s="3">
        <v>0.03</v>
      </c>
      <c r="F4" s="1">
        <v>2</v>
      </c>
      <c r="G4" s="1">
        <f t="shared" ref="G4:G12" si="0">(1+$C$4)^-F4</f>
        <v>0.94259590913375435</v>
      </c>
      <c r="I4" s="1">
        <v>2</v>
      </c>
      <c r="J4" s="1">
        <f t="shared" ref="J4:J22" si="1">(1+$C$4/2)^-I4</f>
        <v>0.9706617486471405</v>
      </c>
    </row>
    <row r="5" spans="2:10" x14ac:dyDescent="0.3">
      <c r="B5" s="1" t="s">
        <v>2</v>
      </c>
      <c r="C5" s="3">
        <v>0.04</v>
      </c>
      <c r="F5" s="1">
        <v>3</v>
      </c>
      <c r="G5" s="1">
        <f t="shared" si="0"/>
        <v>0.91514165935315961</v>
      </c>
      <c r="I5" s="1">
        <v>3</v>
      </c>
      <c r="J5" s="1">
        <f t="shared" si="1"/>
        <v>0.95631699374102519</v>
      </c>
    </row>
    <row r="6" spans="2:10" x14ac:dyDescent="0.3">
      <c r="B6" s="1" t="s">
        <v>1</v>
      </c>
      <c r="C6" s="1">
        <v>10</v>
      </c>
      <c r="F6" s="1">
        <v>4</v>
      </c>
      <c r="G6" s="1">
        <f t="shared" si="0"/>
        <v>0.888487047915689</v>
      </c>
      <c r="I6" s="1">
        <v>4</v>
      </c>
      <c r="J6" s="1">
        <f t="shared" si="1"/>
        <v>0.94218423028672449</v>
      </c>
    </row>
    <row r="7" spans="2:10" x14ac:dyDescent="0.3">
      <c r="B7" s="1" t="s">
        <v>10</v>
      </c>
      <c r="C7" s="1">
        <v>2</v>
      </c>
      <c r="F7" s="1">
        <v>5</v>
      </c>
      <c r="G7" s="1">
        <f t="shared" si="0"/>
        <v>0.86260878438416411</v>
      </c>
      <c r="I7" s="1">
        <v>5</v>
      </c>
      <c r="J7" s="1">
        <f t="shared" si="1"/>
        <v>0.92826032540563996</v>
      </c>
    </row>
    <row r="8" spans="2:10" x14ac:dyDescent="0.3">
      <c r="F8" s="1">
        <v>6</v>
      </c>
      <c r="G8" s="1">
        <f t="shared" si="0"/>
        <v>0.83748425668365445</v>
      </c>
      <c r="I8" s="1">
        <v>6</v>
      </c>
      <c r="J8" s="1">
        <f t="shared" si="1"/>
        <v>0.91454219251787205</v>
      </c>
    </row>
    <row r="9" spans="2:10" x14ac:dyDescent="0.3">
      <c r="F9" s="1">
        <v>7</v>
      </c>
      <c r="G9" s="1">
        <f t="shared" si="0"/>
        <v>0.81309151134335378</v>
      </c>
      <c r="I9" s="1">
        <v>7</v>
      </c>
      <c r="J9" s="1">
        <f t="shared" si="1"/>
        <v>0.90102679065800217</v>
      </c>
    </row>
    <row r="10" spans="2:10" x14ac:dyDescent="0.3">
      <c r="F10" s="1">
        <v>8</v>
      </c>
      <c r="G10" s="1">
        <f t="shared" si="0"/>
        <v>0.78940923431393573</v>
      </c>
      <c r="I10" s="1">
        <v>8</v>
      </c>
      <c r="J10" s="1">
        <f t="shared" si="1"/>
        <v>0.88771112380098749</v>
      </c>
    </row>
    <row r="11" spans="2:10" x14ac:dyDescent="0.3">
      <c r="F11" s="1">
        <v>9</v>
      </c>
      <c r="G11" s="1">
        <f t="shared" si="0"/>
        <v>0.76641673234362695</v>
      </c>
      <c r="I11" s="1">
        <v>9</v>
      </c>
      <c r="J11" s="1">
        <f t="shared" si="1"/>
        <v>0.87459224019801729</v>
      </c>
    </row>
    <row r="12" spans="2:10" x14ac:dyDescent="0.3">
      <c r="F12" s="1">
        <v>10</v>
      </c>
      <c r="G12" s="1">
        <f t="shared" si="0"/>
        <v>0.74409391489672516</v>
      </c>
      <c r="I12" s="1">
        <v>10</v>
      </c>
      <c r="J12" s="1">
        <f t="shared" si="1"/>
        <v>0.86166723172218462</v>
      </c>
    </row>
    <row r="13" spans="2:10" x14ac:dyDescent="0.3">
      <c r="B13" s="10"/>
      <c r="C13" s="10"/>
      <c r="D13" s="10"/>
      <c r="E13" s="10"/>
      <c r="F13" s="10"/>
      <c r="G13" s="4">
        <f>(SUM(G3:G12)*C5+G12)*C3</f>
        <v>2170604.0567355165</v>
      </c>
      <c r="I13" s="1">
        <v>11</v>
      </c>
      <c r="J13" s="1">
        <f t="shared" si="1"/>
        <v>0.8489332332238273</v>
      </c>
    </row>
    <row r="14" spans="2:10" x14ac:dyDescent="0.3">
      <c r="B14" s="10"/>
      <c r="C14" s="10"/>
      <c r="D14" s="10"/>
      <c r="E14" s="10"/>
      <c r="F14" s="10"/>
      <c r="I14" s="1">
        <v>12</v>
      </c>
      <c r="J14" s="1">
        <f t="shared" si="1"/>
        <v>0.83638742189539661</v>
      </c>
    </row>
    <row r="15" spans="2:10" x14ac:dyDescent="0.3">
      <c r="B15" s="10"/>
      <c r="C15" s="10"/>
      <c r="D15" s="10"/>
      <c r="E15" s="10"/>
      <c r="F15" s="10"/>
      <c r="I15" s="1">
        <v>13</v>
      </c>
      <c r="J15" s="1">
        <f t="shared" si="1"/>
        <v>0.82402701664571099</v>
      </c>
    </row>
    <row r="16" spans="2:10" x14ac:dyDescent="0.3">
      <c r="B16" s="10"/>
      <c r="C16" s="10"/>
      <c r="D16" s="10"/>
      <c r="E16" s="10"/>
      <c r="F16" s="10"/>
      <c r="I16" s="1">
        <v>14</v>
      </c>
      <c r="J16" s="1">
        <f t="shared" si="1"/>
        <v>0.81184927748345925</v>
      </c>
    </row>
    <row r="17" spans="2:10" x14ac:dyDescent="0.3">
      <c r="I17" s="1">
        <v>15</v>
      </c>
      <c r="J17" s="1">
        <f t="shared" si="1"/>
        <v>0.79985150490981216</v>
      </c>
    </row>
    <row r="18" spans="2:10" x14ac:dyDescent="0.3">
      <c r="I18" s="1">
        <v>16</v>
      </c>
      <c r="J18" s="1">
        <f t="shared" si="1"/>
        <v>0.78803103932001206</v>
      </c>
    </row>
    <row r="19" spans="2:10" x14ac:dyDescent="0.3">
      <c r="B19" s="8"/>
      <c r="I19" s="1">
        <v>17</v>
      </c>
      <c r="J19" s="1">
        <f t="shared" si="1"/>
        <v>0.77638526041380518</v>
      </c>
    </row>
    <row r="20" spans="2:10" x14ac:dyDescent="0.3">
      <c r="I20" s="1">
        <v>18</v>
      </c>
      <c r="J20" s="1">
        <f t="shared" si="1"/>
        <v>0.76491158661458636</v>
      </c>
    </row>
    <row r="21" spans="2:10" x14ac:dyDescent="0.3">
      <c r="I21" s="1">
        <v>19</v>
      </c>
      <c r="J21" s="1">
        <f t="shared" si="1"/>
        <v>0.7536074744971295</v>
      </c>
    </row>
    <row r="22" spans="2:10" x14ac:dyDescent="0.3">
      <c r="I22" s="1">
        <v>20</v>
      </c>
      <c r="J22" s="1">
        <f t="shared" si="1"/>
        <v>0.74247041822377313</v>
      </c>
    </row>
    <row r="23" spans="2:10" x14ac:dyDescent="0.3">
      <c r="J23" s="9">
        <f>(SUM(J3:J22)*C5/2+J22)*C3</f>
        <v>2171686.3878508247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121B9-5766-5245-8E34-7293E4CDAE9F}">
  <sheetPr codeName="Sheet13">
    <tabColor rgb="FFFFFF00"/>
  </sheetPr>
  <dimension ref="B2:K23"/>
  <sheetViews>
    <sheetView workbookViewId="0"/>
  </sheetViews>
  <sheetFormatPr baseColWidth="10" defaultRowHeight="26" x14ac:dyDescent="0.3"/>
  <cols>
    <col min="1" max="1" width="10.83203125" style="1"/>
    <col min="2" max="2" width="27.83203125" style="1" customWidth="1"/>
    <col min="3" max="3" width="18.6640625" style="1" bestFit="1" customWidth="1"/>
    <col min="4" max="6" width="10.83203125" style="1"/>
    <col min="7" max="7" width="23" style="1" bestFit="1" customWidth="1"/>
    <col min="8" max="8" width="18.6640625" style="1" bestFit="1" customWidth="1"/>
    <col min="9" max="11" width="23" style="1" bestFit="1" customWidth="1"/>
    <col min="12" max="16384" width="10.83203125" style="1"/>
  </cols>
  <sheetData>
    <row r="2" spans="2:10" x14ac:dyDescent="0.3">
      <c r="F2" s="6" t="s">
        <v>99</v>
      </c>
      <c r="G2" s="6" t="s">
        <v>100</v>
      </c>
      <c r="H2" s="6" t="s">
        <v>102</v>
      </c>
      <c r="I2" s="6" t="s">
        <v>103</v>
      </c>
      <c r="J2" s="6" t="s">
        <v>104</v>
      </c>
    </row>
    <row r="3" spans="2:10" x14ac:dyDescent="0.3">
      <c r="B3" s="1" t="s">
        <v>3</v>
      </c>
      <c r="C3" s="2">
        <v>2000000</v>
      </c>
      <c r="F3" s="1">
        <v>1</v>
      </c>
      <c r="G3" s="1">
        <f>(1+$C$4)^-F3</f>
        <v>0.970873786407767</v>
      </c>
      <c r="H3" s="17">
        <f>$C$3*$C$5</f>
        <v>80000</v>
      </c>
      <c r="I3" s="4">
        <f>H3*G3</f>
        <v>77669.902912621357</v>
      </c>
      <c r="J3" s="4">
        <f>I3</f>
        <v>77669.902912621357</v>
      </c>
    </row>
    <row r="4" spans="2:10" x14ac:dyDescent="0.3">
      <c r="B4" s="1" t="s">
        <v>0</v>
      </c>
      <c r="C4" s="3">
        <v>0.03</v>
      </c>
      <c r="F4" s="1">
        <v>2</v>
      </c>
      <c r="G4" s="1">
        <f t="shared" ref="G4:G12" si="0">(1+$C$4)^-F4</f>
        <v>0.94259590913375435</v>
      </c>
      <c r="H4" s="17">
        <f t="shared" ref="H4:H11" si="1">$C$3*$C$5</f>
        <v>80000</v>
      </c>
      <c r="I4" s="4">
        <f t="shared" ref="I4:I12" si="2">H4*G4</f>
        <v>75407.672730700346</v>
      </c>
      <c r="J4" s="4">
        <f t="shared" ref="J4:J12" si="3">I4</f>
        <v>75407.672730700346</v>
      </c>
    </row>
    <row r="5" spans="2:10" x14ac:dyDescent="0.3">
      <c r="B5" s="1" t="s">
        <v>2</v>
      </c>
      <c r="C5" s="3">
        <v>0.04</v>
      </c>
      <c r="F5" s="1">
        <v>3</v>
      </c>
      <c r="G5" s="1">
        <f t="shared" si="0"/>
        <v>0.91514165935315961</v>
      </c>
      <c r="H5" s="17">
        <f t="shared" si="1"/>
        <v>80000</v>
      </c>
      <c r="I5" s="4">
        <f t="shared" si="2"/>
        <v>73211.332748252767</v>
      </c>
      <c r="J5" s="4">
        <f t="shared" si="3"/>
        <v>73211.332748252767</v>
      </c>
    </row>
    <row r="6" spans="2:10" x14ac:dyDescent="0.3">
      <c r="B6" s="1" t="s">
        <v>1</v>
      </c>
      <c r="C6" s="1">
        <v>10</v>
      </c>
      <c r="F6" s="1">
        <v>4</v>
      </c>
      <c r="G6" s="1">
        <f t="shared" si="0"/>
        <v>0.888487047915689</v>
      </c>
      <c r="H6" s="17">
        <f t="shared" si="1"/>
        <v>80000</v>
      </c>
      <c r="I6" s="4">
        <f t="shared" si="2"/>
        <v>71078.963833255126</v>
      </c>
      <c r="J6" s="4">
        <f t="shared" si="3"/>
        <v>71078.963833255126</v>
      </c>
    </row>
    <row r="7" spans="2:10" x14ac:dyDescent="0.3">
      <c r="F7" s="1">
        <v>5</v>
      </c>
      <c r="G7" s="1">
        <f t="shared" si="0"/>
        <v>0.86260878438416411</v>
      </c>
      <c r="H7" s="17">
        <f t="shared" si="1"/>
        <v>80000</v>
      </c>
      <c r="I7" s="4">
        <f t="shared" si="2"/>
        <v>69008.702750733122</v>
      </c>
      <c r="J7" s="4">
        <f t="shared" si="3"/>
        <v>69008.702750733122</v>
      </c>
    </row>
    <row r="8" spans="2:10" x14ac:dyDescent="0.3">
      <c r="F8" s="1">
        <v>6</v>
      </c>
      <c r="G8" s="1">
        <f t="shared" si="0"/>
        <v>0.83748425668365445</v>
      </c>
      <c r="H8" s="17">
        <f t="shared" si="1"/>
        <v>80000</v>
      </c>
      <c r="I8" s="4">
        <f t="shared" si="2"/>
        <v>66998.740534692362</v>
      </c>
      <c r="J8" s="4">
        <f t="shared" si="3"/>
        <v>66998.740534692362</v>
      </c>
    </row>
    <row r="9" spans="2:10" x14ac:dyDescent="0.3">
      <c r="B9" s="1" t="s">
        <v>105</v>
      </c>
      <c r="F9" s="1">
        <v>7</v>
      </c>
      <c r="G9" s="1">
        <f t="shared" si="0"/>
        <v>0.81309151134335378</v>
      </c>
      <c r="H9" s="17">
        <f t="shared" si="1"/>
        <v>80000</v>
      </c>
      <c r="I9" s="4">
        <f t="shared" si="2"/>
        <v>65047.320907468304</v>
      </c>
      <c r="J9" s="4">
        <f t="shared" si="3"/>
        <v>65047.320907468304</v>
      </c>
    </row>
    <row r="10" spans="2:10" x14ac:dyDescent="0.3">
      <c r="B10" s="1" t="s">
        <v>106</v>
      </c>
      <c r="F10" s="1">
        <v>8</v>
      </c>
      <c r="G10" s="1">
        <f t="shared" si="0"/>
        <v>0.78940923431393573</v>
      </c>
      <c r="H10" s="17">
        <f t="shared" si="1"/>
        <v>80000</v>
      </c>
      <c r="I10" s="4">
        <f t="shared" si="2"/>
        <v>63152.738745114861</v>
      </c>
      <c r="J10" s="4">
        <f t="shared" si="3"/>
        <v>63152.738745114861</v>
      </c>
    </row>
    <row r="11" spans="2:10" x14ac:dyDescent="0.3">
      <c r="B11" s="8"/>
      <c r="F11" s="1">
        <v>9</v>
      </c>
      <c r="G11" s="1">
        <f t="shared" si="0"/>
        <v>0.76641673234362695</v>
      </c>
      <c r="H11" s="17">
        <f t="shared" si="1"/>
        <v>80000</v>
      </c>
      <c r="I11" s="4">
        <f t="shared" si="2"/>
        <v>61313.338587490158</v>
      </c>
      <c r="J11" s="4">
        <f t="shared" si="3"/>
        <v>61313.338587490158</v>
      </c>
    </row>
    <row r="12" spans="2:10" x14ac:dyDescent="0.3">
      <c r="B12" s="18" t="s">
        <v>107</v>
      </c>
      <c r="F12" s="1">
        <v>10</v>
      </c>
      <c r="G12" s="1">
        <f t="shared" si="0"/>
        <v>0.74409391489672516</v>
      </c>
      <c r="H12" s="17">
        <f>$C$3+$C$3*$C$5</f>
        <v>2080000</v>
      </c>
      <c r="I12" s="4">
        <f t="shared" si="2"/>
        <v>1547715.3429851884</v>
      </c>
      <c r="J12" s="4">
        <f t="shared" si="3"/>
        <v>1547715.3429851884</v>
      </c>
    </row>
    <row r="13" spans="2:10" x14ac:dyDescent="0.3">
      <c r="B13" s="10"/>
      <c r="C13" s="10"/>
      <c r="D13" s="10"/>
      <c r="E13" s="10"/>
      <c r="F13" s="10"/>
      <c r="G13" s="4">
        <f>(SUM(G3:G12)*C5+G12)*C3</f>
        <v>2170604.0567355165</v>
      </c>
      <c r="H13" s="4"/>
    </row>
    <row r="14" spans="2:10" x14ac:dyDescent="0.3">
      <c r="B14" s="10"/>
      <c r="C14" s="10"/>
      <c r="D14" s="10"/>
      <c r="E14" s="10"/>
      <c r="F14" s="10"/>
    </row>
    <row r="15" spans="2:10" x14ac:dyDescent="0.3">
      <c r="B15" s="10"/>
      <c r="C15" s="10"/>
      <c r="D15" s="10"/>
      <c r="E15" s="10"/>
      <c r="F15" s="10"/>
      <c r="I15" s="6" t="s">
        <v>108</v>
      </c>
      <c r="J15" s="6" t="s">
        <v>109</v>
      </c>
    </row>
    <row r="16" spans="2:10" x14ac:dyDescent="0.3">
      <c r="B16" s="10"/>
      <c r="C16" s="10"/>
      <c r="D16" s="10"/>
      <c r="E16" s="10"/>
      <c r="F16" s="10"/>
      <c r="I16" s="19">
        <f>SUMPRODUCT(F3:F12,I3:I12)</f>
        <v>18468997.692366112</v>
      </c>
      <c r="J16" s="19">
        <f>SUMPRODUCT(F3:F12,J3:J12)</f>
        <v>18468997.692366112</v>
      </c>
    </row>
    <row r="18" spans="9:11" x14ac:dyDescent="0.3">
      <c r="I18" s="20" t="s">
        <v>110</v>
      </c>
      <c r="J18" s="20" t="s">
        <v>111</v>
      </c>
    </row>
    <row r="19" spans="9:11" x14ac:dyDescent="0.3">
      <c r="I19" s="17">
        <f>SUM(I3:I12)</f>
        <v>2170604.0567355165</v>
      </c>
      <c r="J19" s="17">
        <f>SUM(J3:J12)</f>
        <v>2170604.0567355165</v>
      </c>
    </row>
    <row r="21" spans="9:11" x14ac:dyDescent="0.3">
      <c r="I21" s="6" t="s">
        <v>112</v>
      </c>
      <c r="J21" s="6" t="s">
        <v>112</v>
      </c>
    </row>
    <row r="22" spans="9:11" x14ac:dyDescent="0.3">
      <c r="I22" s="4">
        <f>I16/I19</f>
        <v>8.5086903044595754</v>
      </c>
      <c r="J22" s="4">
        <f>J16/J19</f>
        <v>8.5086903044595754</v>
      </c>
    </row>
    <row r="23" spans="9:11" x14ac:dyDescent="0.3">
      <c r="K23" s="9"/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5DD08-8A55-B849-B29A-8F5A9093D27E}">
  <sheetPr codeName="Sheet24">
    <tabColor rgb="FFFFFF00"/>
  </sheetPr>
  <dimension ref="B2"/>
  <sheetViews>
    <sheetView workbookViewId="0"/>
  </sheetViews>
  <sheetFormatPr baseColWidth="10" defaultRowHeight="26" x14ac:dyDescent="0.3"/>
  <cols>
    <col min="1" max="16384" width="10.83203125" style="1"/>
  </cols>
  <sheetData>
    <row r="2" spans="2:2" x14ac:dyDescent="0.3">
      <c r="B2" s="21" t="s">
        <v>113</v>
      </c>
    </row>
  </sheetData>
  <hyperlinks>
    <hyperlink ref="B2" r:id="rId1" xr:uid="{8082A1A9-793C-2646-AB54-B7BA2A1ACCA5}"/>
  </hyperlinks>
  <pageMargins left="0.7" right="0.7" top="0.75" bottom="0.75" header="0.3" footer="0.3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59D74-589C-B440-8475-07F987938EF2}">
  <sheetPr codeName="Sheet25">
    <tabColor rgb="FF7030A0"/>
  </sheetPr>
  <dimension ref="A1"/>
  <sheetViews>
    <sheetView workbookViewId="0"/>
  </sheetViews>
  <sheetFormatPr baseColWidth="10" defaultRowHeight="26" x14ac:dyDescent="0.3"/>
  <cols>
    <col min="1" max="16384" width="10.83203125" style="1"/>
  </cols>
  <sheetData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69661-56C8-BA4B-8588-CA504D95C459}">
  <sheetPr codeName="Sheet26">
    <tabColor rgb="FF7030A0"/>
  </sheetPr>
  <dimension ref="C3:F14"/>
  <sheetViews>
    <sheetView workbookViewId="0"/>
  </sheetViews>
  <sheetFormatPr baseColWidth="10" defaultRowHeight="26" x14ac:dyDescent="0.3"/>
  <cols>
    <col min="1" max="2" width="10.83203125" style="1"/>
    <col min="3" max="3" width="4.83203125" style="1" bestFit="1" customWidth="1"/>
    <col min="4" max="4" width="14.6640625" style="1" bestFit="1" customWidth="1"/>
    <col min="5" max="5" width="15.6640625" style="1" bestFit="1" customWidth="1"/>
    <col min="6" max="6" width="6.6640625" style="1" bestFit="1" customWidth="1"/>
    <col min="7" max="16384" width="10.83203125" style="1"/>
  </cols>
  <sheetData>
    <row r="3" spans="3:6" x14ac:dyDescent="0.3">
      <c r="D3" s="1" t="s">
        <v>26</v>
      </c>
    </row>
    <row r="4" spans="3:6" x14ac:dyDescent="0.3">
      <c r="D4" s="6" t="s">
        <v>27</v>
      </c>
      <c r="E4" s="6" t="s">
        <v>28</v>
      </c>
      <c r="F4" s="6" t="s">
        <v>29</v>
      </c>
    </row>
    <row r="5" spans="3:6" x14ac:dyDescent="0.3">
      <c r="C5" s="1">
        <v>1</v>
      </c>
      <c r="D5" s="22">
        <v>82445.652192529014</v>
      </c>
      <c r="E5" s="23">
        <v>398320.27382106544</v>
      </c>
      <c r="F5" s="24">
        <v>27</v>
      </c>
    </row>
    <row r="6" spans="3:6" x14ac:dyDescent="0.3">
      <c r="C6" s="1">
        <v>2</v>
      </c>
      <c r="D6" s="22">
        <v>70125.545362721474</v>
      </c>
      <c r="E6" s="23">
        <v>372046.81193544931</v>
      </c>
      <c r="F6" s="24">
        <v>23</v>
      </c>
    </row>
    <row r="7" spans="3:6" x14ac:dyDescent="0.3">
      <c r="C7" s="1">
        <v>3</v>
      </c>
      <c r="D7" s="22">
        <v>71547.329455275263</v>
      </c>
      <c r="E7" s="23">
        <v>395923.9309082441</v>
      </c>
      <c r="F7" s="24">
        <v>24</v>
      </c>
    </row>
    <row r="8" spans="3:6" x14ac:dyDescent="0.3">
      <c r="C8" s="1">
        <v>4</v>
      </c>
      <c r="D8" s="22">
        <v>76293.652935267295</v>
      </c>
      <c r="E8" s="23">
        <v>429890.82988121646</v>
      </c>
      <c r="F8" s="24">
        <v>25</v>
      </c>
    </row>
    <row r="9" spans="3:6" x14ac:dyDescent="0.3">
      <c r="C9" s="1">
        <v>5</v>
      </c>
      <c r="D9" s="22">
        <v>89786.716463192279</v>
      </c>
      <c r="E9" s="23">
        <v>559779.67481757223</v>
      </c>
      <c r="F9" s="24">
        <v>30</v>
      </c>
    </row>
    <row r="10" spans="3:6" x14ac:dyDescent="0.3">
      <c r="C10" s="1">
        <v>6</v>
      </c>
      <c r="D10" s="22">
        <v>99382.919974268269</v>
      </c>
      <c r="E10" s="23">
        <v>591386.8950826017</v>
      </c>
      <c r="F10" s="24">
        <v>33</v>
      </c>
    </row>
    <row r="11" spans="3:6" x14ac:dyDescent="0.3">
      <c r="C11" s="1">
        <v>7</v>
      </c>
      <c r="D11" s="22">
        <v>80594.457398696104</v>
      </c>
      <c r="E11" s="23">
        <v>456555.96491611289</v>
      </c>
      <c r="F11" s="24">
        <v>27</v>
      </c>
    </row>
    <row r="12" spans="3:6" x14ac:dyDescent="0.3">
      <c r="C12" s="1">
        <v>8</v>
      </c>
      <c r="D12" s="22">
        <v>78939.6717881074</v>
      </c>
      <c r="E12" s="23">
        <v>531734.10323755804</v>
      </c>
      <c r="F12" s="24">
        <v>26</v>
      </c>
    </row>
    <row r="13" spans="3:6" x14ac:dyDescent="0.3">
      <c r="C13" s="1">
        <v>9</v>
      </c>
      <c r="D13" s="22">
        <v>77184.285607607613</v>
      </c>
      <c r="E13" s="23">
        <v>446023.63183301012</v>
      </c>
      <c r="F13" s="24">
        <v>26</v>
      </c>
    </row>
    <row r="14" spans="3:6" x14ac:dyDescent="0.3">
      <c r="C14" s="1">
        <v>10</v>
      </c>
      <c r="D14" s="22">
        <v>89622.710963227044</v>
      </c>
      <c r="E14" s="23">
        <v>528287.4082887175</v>
      </c>
      <c r="F14" s="24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B9ECF-479C-1A4A-B5D3-D9E365BDAC6C}">
  <sheetPr codeName="Sheet2"/>
  <dimension ref="B2:E27"/>
  <sheetViews>
    <sheetView zoomScale="80" zoomScaleNormal="80" workbookViewId="0"/>
  </sheetViews>
  <sheetFormatPr baseColWidth="10" defaultRowHeight="26" x14ac:dyDescent="0.3"/>
  <cols>
    <col min="1" max="16384" width="10.83203125" style="1"/>
  </cols>
  <sheetData>
    <row r="2" spans="2:5" x14ac:dyDescent="0.3">
      <c r="B2" s="1" t="s">
        <v>71</v>
      </c>
    </row>
    <row r="4" spans="2:5" x14ac:dyDescent="0.3">
      <c r="C4" s="1" t="s">
        <v>72</v>
      </c>
    </row>
    <row r="6" spans="2:5" x14ac:dyDescent="0.3">
      <c r="D6" s="1" t="s">
        <v>73</v>
      </c>
    </row>
    <row r="7" spans="2:5" x14ac:dyDescent="0.3">
      <c r="E7" s="1" t="s">
        <v>74</v>
      </c>
    </row>
    <row r="8" spans="2:5" x14ac:dyDescent="0.3">
      <c r="E8" s="1" t="s">
        <v>36</v>
      </c>
    </row>
    <row r="9" spans="2:5" x14ac:dyDescent="0.3">
      <c r="E9" s="1" t="s">
        <v>75</v>
      </c>
    </row>
    <row r="11" spans="2:5" x14ac:dyDescent="0.3">
      <c r="D11" s="1" t="s">
        <v>76</v>
      </c>
    </row>
    <row r="12" spans="2:5" x14ac:dyDescent="0.3">
      <c r="E12" s="1" t="s">
        <v>77</v>
      </c>
    </row>
    <row r="13" spans="2:5" x14ac:dyDescent="0.3">
      <c r="E13" s="1" t="s">
        <v>78</v>
      </c>
    </row>
    <row r="14" spans="2:5" x14ac:dyDescent="0.3">
      <c r="E14" s="1" t="s">
        <v>79</v>
      </c>
    </row>
    <row r="15" spans="2:5" x14ac:dyDescent="0.3">
      <c r="E15" s="1" t="s">
        <v>80</v>
      </c>
    </row>
    <row r="16" spans="2:5" x14ac:dyDescent="0.3">
      <c r="E16" s="1" t="s">
        <v>81</v>
      </c>
    </row>
    <row r="17" spans="3:5" x14ac:dyDescent="0.3">
      <c r="E17" s="1" t="s">
        <v>82</v>
      </c>
    </row>
    <row r="19" spans="3:5" x14ac:dyDescent="0.3">
      <c r="C19" s="1" t="s">
        <v>83</v>
      </c>
    </row>
    <row r="21" spans="3:5" x14ac:dyDescent="0.3">
      <c r="D21" s="1" t="s">
        <v>84</v>
      </c>
    </row>
    <row r="22" spans="3:5" x14ac:dyDescent="0.3">
      <c r="E22" s="1" t="s">
        <v>85</v>
      </c>
    </row>
    <row r="23" spans="3:5" x14ac:dyDescent="0.3">
      <c r="E23" s="1" t="s">
        <v>86</v>
      </c>
    </row>
    <row r="24" spans="3:5" x14ac:dyDescent="0.3">
      <c r="E24" s="1" t="s">
        <v>87</v>
      </c>
    </row>
    <row r="25" spans="3:5" x14ac:dyDescent="0.3">
      <c r="E25" s="1" t="s">
        <v>88</v>
      </c>
    </row>
    <row r="26" spans="3:5" x14ac:dyDescent="0.3">
      <c r="E26" s="1" t="s">
        <v>89</v>
      </c>
    </row>
    <row r="27" spans="3:5" x14ac:dyDescent="0.3">
      <c r="E27" s="1" t="s">
        <v>82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E4EB2-C10D-9941-9DC3-F6F0B6A199AC}">
  <sheetPr codeName="Sheet27">
    <tabColor rgb="FF7030A0"/>
  </sheetPr>
  <dimension ref="C3:L17"/>
  <sheetViews>
    <sheetView workbookViewId="0"/>
  </sheetViews>
  <sheetFormatPr baseColWidth="10" defaultRowHeight="26" x14ac:dyDescent="0.3"/>
  <cols>
    <col min="1" max="2" width="10.83203125" style="1"/>
    <col min="3" max="3" width="4.83203125" style="1" bestFit="1" customWidth="1"/>
    <col min="4" max="4" width="14.6640625" style="1" bestFit="1" customWidth="1"/>
    <col min="5" max="5" width="15.6640625" style="1" bestFit="1" customWidth="1"/>
    <col min="6" max="6" width="6.6640625" style="1" bestFit="1" customWidth="1"/>
    <col min="7" max="9" width="12" style="1" customWidth="1"/>
    <col min="10" max="10" width="17.83203125" style="1" bestFit="1" customWidth="1"/>
    <col min="11" max="11" width="15.6640625" style="1" bestFit="1" customWidth="1"/>
    <col min="12" max="12" width="6.6640625" style="1" bestFit="1" customWidth="1"/>
    <col min="13" max="16384" width="10.83203125" style="1"/>
  </cols>
  <sheetData>
    <row r="3" spans="3:12" x14ac:dyDescent="0.3">
      <c r="D3" s="1" t="s">
        <v>26</v>
      </c>
      <c r="J3" s="1" t="s">
        <v>30</v>
      </c>
    </row>
    <row r="4" spans="3:12" x14ac:dyDescent="0.3">
      <c r="D4" s="6" t="s">
        <v>27</v>
      </c>
      <c r="E4" s="6" t="s">
        <v>28</v>
      </c>
      <c r="F4" s="6" t="s">
        <v>29</v>
      </c>
      <c r="G4" s="6"/>
      <c r="H4" s="6"/>
      <c r="I4" s="6"/>
      <c r="J4" s="6" t="s">
        <v>27</v>
      </c>
      <c r="K4" s="6" t="s">
        <v>28</v>
      </c>
      <c r="L4" s="6" t="s">
        <v>29</v>
      </c>
    </row>
    <row r="5" spans="3:12" x14ac:dyDescent="0.3">
      <c r="C5" s="1">
        <v>1</v>
      </c>
      <c r="D5" s="22">
        <v>84894.439775848135</v>
      </c>
      <c r="E5" s="23">
        <v>377568.53161599621</v>
      </c>
      <c r="F5" s="24">
        <v>28</v>
      </c>
      <c r="G5" s="6"/>
      <c r="H5" s="6"/>
      <c r="I5" s="6"/>
      <c r="J5" s="22">
        <v>89935.625991104214</v>
      </c>
      <c r="K5" s="23">
        <v>609179.67887003196</v>
      </c>
      <c r="L5" s="24">
        <v>30</v>
      </c>
    </row>
    <row r="6" spans="3:12" x14ac:dyDescent="0.3">
      <c r="C6" s="1">
        <v>2</v>
      </c>
      <c r="D6" s="22">
        <v>75033.878891853718</v>
      </c>
      <c r="E6" s="23">
        <v>441057.07440301537</v>
      </c>
      <c r="F6" s="24">
        <v>25</v>
      </c>
      <c r="G6" s="6"/>
      <c r="H6" s="6"/>
      <c r="I6" s="6"/>
      <c r="J6" s="22">
        <v>70580.953947642294</v>
      </c>
      <c r="K6" s="23">
        <v>375141.45316443569</v>
      </c>
      <c r="L6" s="24">
        <v>24</v>
      </c>
    </row>
    <row r="7" spans="3:12" x14ac:dyDescent="0.3">
      <c r="C7" s="1">
        <v>3</v>
      </c>
      <c r="D7" s="22">
        <v>68117.185197557963</v>
      </c>
      <c r="E7" s="23">
        <v>469939.26531446126</v>
      </c>
      <c r="F7" s="24">
        <v>23</v>
      </c>
      <c r="G7" s="6"/>
      <c r="H7" s="6"/>
      <c r="I7" s="6"/>
      <c r="J7" s="22">
        <v>84419.953662897111</v>
      </c>
      <c r="K7" s="23">
        <v>491295.57808884303</v>
      </c>
      <c r="L7" s="24">
        <v>28</v>
      </c>
    </row>
    <row r="8" spans="3:12" x14ac:dyDescent="0.3">
      <c r="C8" s="1">
        <v>4</v>
      </c>
      <c r="D8" s="22">
        <v>67436.606918268648</v>
      </c>
      <c r="E8" s="23">
        <v>299227.10236638621</v>
      </c>
      <c r="F8" s="24">
        <v>22</v>
      </c>
      <c r="G8" s="6"/>
      <c r="H8" s="6"/>
      <c r="I8" s="6"/>
      <c r="J8" s="22">
        <v>78010.065587043486</v>
      </c>
      <c r="K8" s="23">
        <v>532943.74208315206</v>
      </c>
      <c r="L8" s="24">
        <v>26</v>
      </c>
    </row>
    <row r="9" spans="3:12" x14ac:dyDescent="0.3">
      <c r="C9" s="1">
        <v>5</v>
      </c>
      <c r="D9" s="22">
        <v>88004.968658709156</v>
      </c>
      <c r="E9" s="23">
        <v>539673.9543232685</v>
      </c>
      <c r="F9" s="24">
        <v>29</v>
      </c>
      <c r="G9" s="6"/>
      <c r="H9" s="6"/>
      <c r="I9" s="6"/>
      <c r="J9" s="22">
        <v>81494.731882517866</v>
      </c>
      <c r="K9" s="23">
        <v>498872.68885071704</v>
      </c>
      <c r="L9" s="24">
        <v>27</v>
      </c>
    </row>
    <row r="10" spans="3:12" x14ac:dyDescent="0.3">
      <c r="C10" s="1">
        <v>6</v>
      </c>
      <c r="D10" s="22">
        <v>72639.557119375895</v>
      </c>
      <c r="E10" s="23">
        <v>504813.56962450175</v>
      </c>
      <c r="F10" s="24">
        <v>24</v>
      </c>
      <c r="G10" s="6"/>
      <c r="H10" s="6"/>
      <c r="I10" s="6"/>
      <c r="J10" s="22">
        <v>74571.193755760178</v>
      </c>
      <c r="K10" s="23">
        <v>352225.61361133627</v>
      </c>
      <c r="L10" s="24">
        <v>25</v>
      </c>
    </row>
    <row r="11" spans="3:12" x14ac:dyDescent="0.3">
      <c r="C11" s="1">
        <v>7</v>
      </c>
      <c r="D11" s="22">
        <v>93968.576663796819</v>
      </c>
      <c r="E11" s="23">
        <v>490059.4185389225</v>
      </c>
      <c r="F11" s="24">
        <v>31</v>
      </c>
      <c r="G11" s="6"/>
      <c r="H11" s="6"/>
      <c r="I11" s="6"/>
      <c r="J11" s="22">
        <v>80309.907443839096</v>
      </c>
      <c r="K11" s="23">
        <v>549468.58705229219</v>
      </c>
      <c r="L11" s="24">
        <v>27</v>
      </c>
    </row>
    <row r="12" spans="3:12" x14ac:dyDescent="0.3">
      <c r="C12" s="1">
        <v>8</v>
      </c>
      <c r="D12" s="22">
        <v>69831.10303412858</v>
      </c>
      <c r="E12" s="23">
        <v>447612.25715691107</v>
      </c>
      <c r="F12" s="24">
        <v>23</v>
      </c>
      <c r="G12" s="6"/>
      <c r="H12" s="6"/>
      <c r="I12" s="6"/>
      <c r="J12" s="22">
        <v>66692.088863362296</v>
      </c>
      <c r="K12" s="23">
        <v>396338.70581471984</v>
      </c>
      <c r="L12" s="24">
        <v>22</v>
      </c>
    </row>
    <row r="13" spans="3:12" x14ac:dyDescent="0.3">
      <c r="C13" s="1">
        <v>9</v>
      </c>
      <c r="D13" s="22">
        <v>56577.190855749723</v>
      </c>
      <c r="E13" s="23">
        <v>385564.21553171007</v>
      </c>
      <c r="F13" s="24">
        <v>19</v>
      </c>
      <c r="G13" s="6"/>
      <c r="H13" s="6"/>
      <c r="I13" s="6"/>
      <c r="J13" s="22">
        <v>72376.719259592879</v>
      </c>
      <c r="K13" s="23">
        <v>402789.83665307704</v>
      </c>
      <c r="L13" s="24">
        <v>24</v>
      </c>
    </row>
    <row r="14" spans="3:12" x14ac:dyDescent="0.3">
      <c r="C14" s="1">
        <v>10</v>
      </c>
      <c r="D14" s="22">
        <v>89233.947168899147</v>
      </c>
      <c r="E14" s="23">
        <v>408344.79101593466</v>
      </c>
      <c r="F14" s="24">
        <v>30</v>
      </c>
      <c r="G14" s="6"/>
      <c r="H14" s="6"/>
      <c r="I14" s="6"/>
      <c r="J14" s="22">
        <v>87046.530711546366</v>
      </c>
      <c r="K14" s="23">
        <v>351597.09841241088</v>
      </c>
      <c r="L14" s="24">
        <v>29</v>
      </c>
    </row>
    <row r="15" spans="3:12" x14ac:dyDescent="0.3">
      <c r="G15" s="6"/>
      <c r="H15" s="6"/>
      <c r="I15" s="6"/>
    </row>
    <row r="16" spans="3:12" x14ac:dyDescent="0.3">
      <c r="G16" s="6"/>
      <c r="H16" s="6"/>
      <c r="I16" s="6"/>
    </row>
    <row r="17" spans="7:9" x14ac:dyDescent="0.3">
      <c r="G17" s="6"/>
      <c r="H17" s="6"/>
      <c r="I17" s="6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72E17-3201-8B44-83DF-473675030C58}">
  <sheetPr codeName="Sheet28">
    <tabColor rgb="FF7030A0"/>
  </sheetPr>
  <dimension ref="C3:I14"/>
  <sheetViews>
    <sheetView workbookViewId="0"/>
  </sheetViews>
  <sheetFormatPr baseColWidth="10" defaultRowHeight="26" x14ac:dyDescent="0.3"/>
  <cols>
    <col min="1" max="2" width="10.83203125" style="1"/>
    <col min="3" max="3" width="4.83203125" style="1" bestFit="1" customWidth="1"/>
    <col min="4" max="4" width="14.6640625" style="1" bestFit="1" customWidth="1"/>
    <col min="5" max="5" width="15.6640625" style="1" bestFit="1" customWidth="1"/>
    <col min="6" max="6" width="6.6640625" style="1" bestFit="1" customWidth="1"/>
    <col min="7" max="7" width="17.83203125" style="1" bestFit="1" customWidth="1"/>
    <col min="8" max="8" width="15.6640625" style="1" bestFit="1" customWidth="1"/>
    <col min="9" max="9" width="6.6640625" style="1" bestFit="1" customWidth="1"/>
    <col min="10" max="16384" width="10.83203125" style="1"/>
  </cols>
  <sheetData>
    <row r="3" spans="3:9" x14ac:dyDescent="0.3">
      <c r="D3" s="1" t="s">
        <v>26</v>
      </c>
      <c r="G3" s="1" t="s">
        <v>30</v>
      </c>
    </row>
    <row r="4" spans="3:9" x14ac:dyDescent="0.3">
      <c r="D4" s="6" t="s">
        <v>27</v>
      </c>
      <c r="E4" s="6" t="s">
        <v>28</v>
      </c>
      <c r="F4" s="6" t="s">
        <v>29</v>
      </c>
      <c r="G4" s="6" t="s">
        <v>27</v>
      </c>
      <c r="H4" s="6" t="s">
        <v>28</v>
      </c>
      <c r="I4" s="6" t="s">
        <v>29</v>
      </c>
    </row>
    <row r="5" spans="3:9" x14ac:dyDescent="0.3">
      <c r="C5" s="1">
        <v>1</v>
      </c>
      <c r="D5" s="22">
        <v>85847.240798816099</v>
      </c>
      <c r="E5" s="23">
        <v>452076.6555122881</v>
      </c>
      <c r="F5" s="24">
        <v>29</v>
      </c>
      <c r="G5" s="22">
        <v>78277.943092896123</v>
      </c>
      <c r="H5" s="23">
        <v>521496.9629220264</v>
      </c>
      <c r="I5" s="24">
        <v>26</v>
      </c>
    </row>
    <row r="6" spans="3:9" x14ac:dyDescent="0.3">
      <c r="C6" s="1">
        <v>2</v>
      </c>
      <c r="D6" s="22">
        <v>75689.545165997479</v>
      </c>
      <c r="E6" s="23">
        <v>488521.91908086406</v>
      </c>
      <c r="F6" s="24">
        <v>25</v>
      </c>
      <c r="G6" s="22">
        <v>103762.33799618379</v>
      </c>
      <c r="H6" s="23">
        <v>701063.97317987226</v>
      </c>
      <c r="I6" s="24">
        <v>35</v>
      </c>
    </row>
    <row r="7" spans="3:9" x14ac:dyDescent="0.3">
      <c r="C7" s="1">
        <v>3</v>
      </c>
      <c r="D7" s="22">
        <v>86531.276166514988</v>
      </c>
      <c r="E7" s="23">
        <v>558954.77460594871</v>
      </c>
      <c r="F7" s="24">
        <v>29</v>
      </c>
      <c r="G7" s="22">
        <v>77552.104553232624</v>
      </c>
      <c r="H7" s="23">
        <v>342470.70755990536</v>
      </c>
      <c r="I7" s="24">
        <v>26</v>
      </c>
    </row>
    <row r="8" spans="3:9" x14ac:dyDescent="0.3">
      <c r="C8" s="1">
        <v>4</v>
      </c>
      <c r="D8" s="22">
        <v>76962.830422088955</v>
      </c>
      <c r="E8" s="23">
        <v>324347.16912772128</v>
      </c>
      <c r="F8" s="24">
        <v>26</v>
      </c>
      <c r="G8" s="22">
        <v>90959.401568190893</v>
      </c>
      <c r="H8" s="23">
        <v>368778.26249041071</v>
      </c>
      <c r="I8" s="24">
        <v>30</v>
      </c>
    </row>
    <row r="9" spans="3:9" x14ac:dyDescent="0.3">
      <c r="C9" s="1">
        <v>5</v>
      </c>
      <c r="D9" s="22">
        <v>73123.279021584822</v>
      </c>
      <c r="E9" s="23">
        <v>318216.46661383851</v>
      </c>
      <c r="F9" s="24">
        <v>24</v>
      </c>
      <c r="G9" s="22">
        <v>84253.58144467276</v>
      </c>
      <c r="H9" s="23">
        <v>507739.3773037846</v>
      </c>
      <c r="I9" s="24">
        <v>28</v>
      </c>
    </row>
    <row r="10" spans="3:9" x14ac:dyDescent="0.3">
      <c r="C10" s="1">
        <v>6</v>
      </c>
      <c r="D10" s="22">
        <v>77124.641355245971</v>
      </c>
      <c r="E10" s="23">
        <v>368381.04221688519</v>
      </c>
      <c r="F10" s="24">
        <v>26</v>
      </c>
      <c r="G10" s="22">
        <v>76131.882385663135</v>
      </c>
      <c r="H10" s="23">
        <v>524891.19571106927</v>
      </c>
      <c r="I10" s="24">
        <v>25</v>
      </c>
    </row>
    <row r="11" spans="3:9" x14ac:dyDescent="0.3">
      <c r="C11" s="1">
        <v>7</v>
      </c>
      <c r="D11" s="22">
        <v>83443.468995768097</v>
      </c>
      <c r="E11" s="23">
        <v>483040.66278462292</v>
      </c>
      <c r="F11" s="24">
        <v>28</v>
      </c>
      <c r="G11" s="22">
        <v>85259.776811008589</v>
      </c>
      <c r="H11" s="23">
        <v>428084.27589710546</v>
      </c>
      <c r="I11" s="24">
        <v>28</v>
      </c>
    </row>
    <row r="12" spans="3:9" x14ac:dyDescent="0.3">
      <c r="C12" s="1">
        <v>8</v>
      </c>
      <c r="D12" s="22">
        <v>77071.804969955047</v>
      </c>
      <c r="E12" s="23">
        <v>405941.18294134422</v>
      </c>
      <c r="F12" s="24">
        <v>26</v>
      </c>
      <c r="G12" s="22">
        <v>76168.196953654755</v>
      </c>
      <c r="H12" s="23">
        <v>383066.69383394532</v>
      </c>
      <c r="I12" s="24">
        <v>25</v>
      </c>
    </row>
    <row r="13" spans="3:9" x14ac:dyDescent="0.3">
      <c r="C13" s="1">
        <v>9</v>
      </c>
      <c r="D13" s="22">
        <v>85914.716686178595</v>
      </c>
      <c r="E13" s="23">
        <v>407995.5373439939</v>
      </c>
      <c r="F13" s="24">
        <v>29</v>
      </c>
      <c r="G13" s="22">
        <v>83034.157722996417</v>
      </c>
      <c r="H13" s="23">
        <v>381915.14663384756</v>
      </c>
      <c r="I13" s="24">
        <v>28</v>
      </c>
    </row>
    <row r="14" spans="3:9" x14ac:dyDescent="0.3">
      <c r="C14" s="1">
        <v>10</v>
      </c>
      <c r="D14" s="22">
        <v>89224.992456477819</v>
      </c>
      <c r="E14" s="23">
        <v>561994.41114110989</v>
      </c>
      <c r="F14" s="24">
        <v>30</v>
      </c>
      <c r="G14" s="22">
        <v>80387.150424058666</v>
      </c>
      <c r="H14" s="23">
        <v>467688.31414876034</v>
      </c>
      <c r="I14" s="24">
        <v>27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FD8E7-566A-1248-BF21-A4B42734425F}">
  <sheetPr codeName="Sheet29">
    <tabColor rgb="FF7030A0"/>
  </sheetPr>
  <dimension ref="C3:O14"/>
  <sheetViews>
    <sheetView workbookViewId="0"/>
  </sheetViews>
  <sheetFormatPr baseColWidth="10" defaultRowHeight="26" x14ac:dyDescent="0.3"/>
  <cols>
    <col min="1" max="2" width="10.83203125" style="1"/>
    <col min="3" max="3" width="4.83203125" style="1" bestFit="1" customWidth="1"/>
    <col min="4" max="4" width="14.6640625" style="1" bestFit="1" customWidth="1"/>
    <col min="5" max="5" width="15.6640625" style="1" bestFit="1" customWidth="1"/>
    <col min="6" max="6" width="6.6640625" style="1" bestFit="1" customWidth="1"/>
    <col min="7" max="7" width="17.83203125" style="1" bestFit="1" customWidth="1"/>
    <col min="8" max="8" width="15.6640625" style="1" bestFit="1" customWidth="1"/>
    <col min="9" max="9" width="6.6640625" style="1" bestFit="1" customWidth="1"/>
    <col min="10" max="10" width="14" style="1" bestFit="1" customWidth="1"/>
    <col min="11" max="11" width="15.6640625" style="1" bestFit="1" customWidth="1"/>
    <col min="12" max="12" width="6.6640625" style="1" bestFit="1" customWidth="1"/>
    <col min="13" max="13" width="14" style="1" bestFit="1" customWidth="1"/>
    <col min="14" max="14" width="15.6640625" style="1" bestFit="1" customWidth="1"/>
    <col min="15" max="15" width="6.6640625" style="1" bestFit="1" customWidth="1"/>
    <col min="16" max="16384" width="10.83203125" style="1"/>
  </cols>
  <sheetData>
    <row r="3" spans="3:15" x14ac:dyDescent="0.3">
      <c r="D3" s="1" t="s">
        <v>26</v>
      </c>
      <c r="G3" s="1" t="s">
        <v>30</v>
      </c>
      <c r="J3" s="1" t="s">
        <v>31</v>
      </c>
      <c r="M3" s="1" t="s">
        <v>32</v>
      </c>
    </row>
    <row r="4" spans="3:15" x14ac:dyDescent="0.3">
      <c r="D4" s="6" t="s">
        <v>27</v>
      </c>
      <c r="E4" s="6" t="s">
        <v>28</v>
      </c>
      <c r="F4" s="6" t="s">
        <v>29</v>
      </c>
      <c r="G4" s="6" t="s">
        <v>27</v>
      </c>
      <c r="H4" s="6" t="s">
        <v>28</v>
      </c>
      <c r="I4" s="6" t="s">
        <v>29</v>
      </c>
      <c r="J4" s="6" t="s">
        <v>27</v>
      </c>
      <c r="K4" s="6" t="s">
        <v>28</v>
      </c>
      <c r="L4" s="6" t="s">
        <v>29</v>
      </c>
      <c r="M4" s="6" t="s">
        <v>27</v>
      </c>
      <c r="N4" s="6" t="s">
        <v>28</v>
      </c>
      <c r="O4" s="6" t="s">
        <v>29</v>
      </c>
    </row>
    <row r="5" spans="3:15" x14ac:dyDescent="0.3">
      <c r="C5" s="1">
        <v>1</v>
      </c>
      <c r="D5" s="22">
        <v>82134.244758149056</v>
      </c>
      <c r="E5" s="23">
        <v>500584.11074411724</v>
      </c>
      <c r="F5" s="24">
        <v>27</v>
      </c>
      <c r="G5" s="22">
        <v>78656.136737278546</v>
      </c>
      <c r="H5" s="23">
        <v>455627.8333117771</v>
      </c>
      <c r="I5" s="24">
        <v>26</v>
      </c>
      <c r="J5" s="22">
        <v>79374.009783906018</v>
      </c>
      <c r="K5" s="23">
        <v>551495.95234604052</v>
      </c>
      <c r="L5" s="24">
        <v>26</v>
      </c>
      <c r="M5" s="22">
        <v>66142.240468325457</v>
      </c>
      <c r="N5" s="23">
        <v>307000.16509009665</v>
      </c>
      <c r="O5" s="24">
        <v>22</v>
      </c>
    </row>
    <row r="6" spans="3:15" x14ac:dyDescent="0.3">
      <c r="C6" s="1">
        <v>2</v>
      </c>
      <c r="D6" s="22">
        <v>60133.220653241515</v>
      </c>
      <c r="E6" s="23">
        <v>381652.93428310141</v>
      </c>
      <c r="F6" s="24">
        <v>20</v>
      </c>
      <c r="G6" s="22">
        <v>80440.500544903</v>
      </c>
      <c r="H6" s="23">
        <v>413969.45055146562</v>
      </c>
      <c r="I6" s="24">
        <v>27</v>
      </c>
      <c r="J6" s="22">
        <v>78840.827781186745</v>
      </c>
      <c r="K6" s="23">
        <v>506752.93037470698</v>
      </c>
      <c r="L6" s="24">
        <v>26</v>
      </c>
      <c r="M6" s="22">
        <v>83137.082174657247</v>
      </c>
      <c r="N6" s="23">
        <v>531695.53195121197</v>
      </c>
      <c r="O6" s="24">
        <v>28</v>
      </c>
    </row>
    <row r="7" spans="3:15" x14ac:dyDescent="0.3">
      <c r="C7" s="1">
        <v>3</v>
      </c>
      <c r="D7" s="22">
        <v>70321.834264926671</v>
      </c>
      <c r="E7" s="23">
        <v>336950.988634184</v>
      </c>
      <c r="F7" s="24">
        <v>23</v>
      </c>
      <c r="G7" s="22">
        <v>71602.901010848786</v>
      </c>
      <c r="H7" s="23">
        <v>376406.13111651171</v>
      </c>
      <c r="I7" s="24">
        <v>24</v>
      </c>
      <c r="J7" s="22">
        <v>83783.568606653309</v>
      </c>
      <c r="K7" s="23">
        <v>449267.01783594606</v>
      </c>
      <c r="L7" s="24">
        <v>28</v>
      </c>
      <c r="M7" s="22">
        <v>81518.967617620161</v>
      </c>
      <c r="N7" s="23">
        <v>385431.65554357786</v>
      </c>
      <c r="O7" s="24">
        <v>27</v>
      </c>
    </row>
    <row r="8" spans="3:15" x14ac:dyDescent="0.3">
      <c r="C8" s="1">
        <v>4</v>
      </c>
      <c r="D8" s="22">
        <v>95896.445168530656</v>
      </c>
      <c r="E8" s="23">
        <v>448733.90837638022</v>
      </c>
      <c r="F8" s="24">
        <v>32</v>
      </c>
      <c r="G8" s="22">
        <v>53406.600802035478</v>
      </c>
      <c r="H8" s="23">
        <v>326468.34290537762</v>
      </c>
      <c r="I8" s="24">
        <v>18</v>
      </c>
      <c r="J8" s="22">
        <v>64225.581324059407</v>
      </c>
      <c r="K8" s="23">
        <v>314668.16395168309</v>
      </c>
      <c r="L8" s="24">
        <v>21</v>
      </c>
      <c r="M8" s="22">
        <v>85745.148733979237</v>
      </c>
      <c r="N8" s="23">
        <v>502753.78747207084</v>
      </c>
      <c r="O8" s="24">
        <v>29</v>
      </c>
    </row>
    <row r="9" spans="3:15" x14ac:dyDescent="0.3">
      <c r="C9" s="1">
        <v>5</v>
      </c>
      <c r="D9" s="22">
        <v>89183.946051964071</v>
      </c>
      <c r="E9" s="23">
        <v>429886.67430769379</v>
      </c>
      <c r="F9" s="24">
        <v>30</v>
      </c>
      <c r="G9" s="22">
        <v>87151.178920551931</v>
      </c>
      <c r="H9" s="23">
        <v>441279.63319944375</v>
      </c>
      <c r="I9" s="24">
        <v>29</v>
      </c>
      <c r="J9" s="22">
        <v>77648.478108079114</v>
      </c>
      <c r="K9" s="23">
        <v>493147.36270132451</v>
      </c>
      <c r="L9" s="24">
        <v>26</v>
      </c>
      <c r="M9" s="22">
        <v>73586.162555855466</v>
      </c>
      <c r="N9" s="23">
        <v>423980.53679806861</v>
      </c>
      <c r="O9" s="24">
        <v>25</v>
      </c>
    </row>
    <row r="10" spans="3:15" x14ac:dyDescent="0.3">
      <c r="C10" s="1">
        <v>6</v>
      </c>
      <c r="D10" s="22">
        <v>83350.254133215829</v>
      </c>
      <c r="E10" s="23">
        <v>535983.90673012612</v>
      </c>
      <c r="F10" s="24">
        <v>28</v>
      </c>
      <c r="G10" s="22">
        <v>65333.934660796862</v>
      </c>
      <c r="H10" s="23">
        <v>430641.89412894245</v>
      </c>
      <c r="I10" s="24">
        <v>22</v>
      </c>
      <c r="J10" s="22">
        <v>89474.660822116406</v>
      </c>
      <c r="K10" s="23">
        <v>472361.59292950394</v>
      </c>
      <c r="L10" s="24">
        <v>30</v>
      </c>
      <c r="M10" s="22">
        <v>67073.899500366475</v>
      </c>
      <c r="N10" s="23">
        <v>466047.0781324266</v>
      </c>
      <c r="O10" s="24">
        <v>22</v>
      </c>
    </row>
    <row r="11" spans="3:15" x14ac:dyDescent="0.3">
      <c r="C11" s="1">
        <v>7</v>
      </c>
      <c r="D11" s="22">
        <v>85970.570453745706</v>
      </c>
      <c r="E11" s="23">
        <v>406753.06319645705</v>
      </c>
      <c r="F11" s="24">
        <v>29</v>
      </c>
      <c r="G11" s="22">
        <v>82888.773494460082</v>
      </c>
      <c r="H11" s="23">
        <v>507899.05140090844</v>
      </c>
      <c r="I11" s="24">
        <v>28</v>
      </c>
      <c r="J11" s="22">
        <v>74417.545873644209</v>
      </c>
      <c r="K11" s="23">
        <v>456591.33139442868</v>
      </c>
      <c r="L11" s="24">
        <v>25</v>
      </c>
      <c r="M11" s="22">
        <v>58880.979811305835</v>
      </c>
      <c r="N11" s="23">
        <v>319071.27510094416</v>
      </c>
      <c r="O11" s="24">
        <v>20</v>
      </c>
    </row>
    <row r="12" spans="3:15" x14ac:dyDescent="0.3">
      <c r="C12" s="1">
        <v>8</v>
      </c>
      <c r="D12" s="22">
        <v>81495.934568706449</v>
      </c>
      <c r="E12" s="23">
        <v>569964.5859585125</v>
      </c>
      <c r="F12" s="24">
        <v>27</v>
      </c>
      <c r="G12" s="22">
        <v>84976.252310582538</v>
      </c>
      <c r="H12" s="23">
        <v>393518.62800841278</v>
      </c>
      <c r="I12" s="24">
        <v>28</v>
      </c>
      <c r="J12" s="22">
        <v>80476.995659056221</v>
      </c>
      <c r="K12" s="23">
        <v>509286.24082780909</v>
      </c>
      <c r="L12" s="24">
        <v>27</v>
      </c>
      <c r="M12" s="22">
        <v>63425.805352228097</v>
      </c>
      <c r="N12" s="23">
        <v>324997.62307399238</v>
      </c>
      <c r="O12" s="24">
        <v>21</v>
      </c>
    </row>
    <row r="13" spans="3:15" x14ac:dyDescent="0.3">
      <c r="C13" s="1">
        <v>9</v>
      </c>
      <c r="D13" s="22">
        <v>86968.235965000029</v>
      </c>
      <c r="E13" s="23">
        <v>420096.65008537995</v>
      </c>
      <c r="F13" s="24">
        <v>29</v>
      </c>
      <c r="G13" s="22">
        <v>81257.640852225377</v>
      </c>
      <c r="H13" s="23">
        <v>462841.79337680637</v>
      </c>
      <c r="I13" s="24">
        <v>27</v>
      </c>
      <c r="J13" s="22">
        <v>69378.68402184869</v>
      </c>
      <c r="K13" s="23">
        <v>325477.61227015586</v>
      </c>
      <c r="L13" s="24">
        <v>23</v>
      </c>
      <c r="M13" s="22">
        <v>86635.227002353146</v>
      </c>
      <c r="N13" s="23">
        <v>564070.58155115717</v>
      </c>
      <c r="O13" s="24">
        <v>29</v>
      </c>
    </row>
    <row r="14" spans="3:15" x14ac:dyDescent="0.3">
      <c r="C14" s="1">
        <v>10</v>
      </c>
      <c r="D14" s="22">
        <v>95286.578077006881</v>
      </c>
      <c r="E14" s="23">
        <v>574897.98981745087</v>
      </c>
      <c r="F14" s="24">
        <v>32</v>
      </c>
      <c r="G14" s="22">
        <v>78773.067383549802</v>
      </c>
      <c r="H14" s="23">
        <v>475961.44022702915</v>
      </c>
      <c r="I14" s="24">
        <v>26</v>
      </c>
      <c r="J14" s="22">
        <v>90242.124593229455</v>
      </c>
      <c r="K14" s="23">
        <v>371756.8840425621</v>
      </c>
      <c r="L14" s="24">
        <v>30</v>
      </c>
      <c r="M14" s="22">
        <v>96275.459407618167</v>
      </c>
      <c r="N14" s="23">
        <v>596042.12817122717</v>
      </c>
      <c r="O14" s="24">
        <v>32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152EA-EE71-6040-BAF6-E226721E1304}">
  <sheetPr codeName="Sheet30">
    <tabColor rgb="FF7030A0"/>
  </sheetPr>
  <dimension ref="B3:O40"/>
  <sheetViews>
    <sheetView workbookViewId="0"/>
  </sheetViews>
  <sheetFormatPr baseColWidth="10" defaultRowHeight="26" x14ac:dyDescent="0.3"/>
  <cols>
    <col min="1" max="1" width="10.83203125" style="1"/>
    <col min="2" max="2" width="9.33203125" style="1" bestFit="1" customWidth="1"/>
    <col min="3" max="3" width="4.83203125" style="1" bestFit="1" customWidth="1"/>
    <col min="4" max="4" width="15.6640625" style="1" customWidth="1"/>
    <col min="5" max="5" width="15.6640625" style="1" bestFit="1" customWidth="1"/>
    <col min="6" max="6" width="6.6640625" style="1" bestFit="1" customWidth="1"/>
    <col min="7" max="8" width="15.6640625" style="1" bestFit="1" customWidth="1"/>
    <col min="9" max="9" width="6.6640625" style="1" bestFit="1" customWidth="1"/>
    <col min="10" max="11" width="15.6640625" style="1" bestFit="1" customWidth="1"/>
    <col min="12" max="12" width="6.6640625" style="1" bestFit="1" customWidth="1"/>
    <col min="13" max="14" width="15.6640625" style="1" bestFit="1" customWidth="1"/>
    <col min="15" max="15" width="6.6640625" style="1" bestFit="1" customWidth="1"/>
    <col min="16" max="16384" width="10.83203125" style="1"/>
  </cols>
  <sheetData>
    <row r="3" spans="2:15" x14ac:dyDescent="0.3">
      <c r="B3" s="1" t="s">
        <v>33</v>
      </c>
      <c r="D3" s="1" t="s">
        <v>9</v>
      </c>
      <c r="G3" s="1" t="s">
        <v>7</v>
      </c>
      <c r="J3" s="1" t="s">
        <v>12</v>
      </c>
      <c r="M3" s="1" t="s">
        <v>13</v>
      </c>
    </row>
    <row r="4" spans="2:15" x14ac:dyDescent="0.3">
      <c r="D4" s="6" t="s">
        <v>27</v>
      </c>
      <c r="E4" s="6" t="s">
        <v>28</v>
      </c>
      <c r="F4" s="6" t="s">
        <v>29</v>
      </c>
      <c r="G4" s="6" t="s">
        <v>27</v>
      </c>
      <c r="H4" s="6" t="s">
        <v>28</v>
      </c>
      <c r="I4" s="6" t="s">
        <v>29</v>
      </c>
      <c r="J4" s="6" t="s">
        <v>27</v>
      </c>
      <c r="K4" s="6" t="s">
        <v>28</v>
      </c>
      <c r="L4" s="6" t="s">
        <v>29</v>
      </c>
      <c r="M4" s="6" t="s">
        <v>27</v>
      </c>
      <c r="N4" s="6" t="s">
        <v>28</v>
      </c>
      <c r="O4" s="6" t="s">
        <v>29</v>
      </c>
    </row>
    <row r="5" spans="2:15" x14ac:dyDescent="0.3">
      <c r="C5" s="1">
        <v>1</v>
      </c>
      <c r="D5" s="22">
        <v>83944.340056217479</v>
      </c>
      <c r="E5" s="23">
        <v>438116.85391479597</v>
      </c>
      <c r="F5" s="24">
        <v>28</v>
      </c>
      <c r="G5" s="22">
        <v>85282.880931859734</v>
      </c>
      <c r="H5" s="23">
        <v>525745.35916077276</v>
      </c>
      <c r="I5" s="24">
        <v>28</v>
      </c>
      <c r="J5" s="22">
        <v>76083.982301698823</v>
      </c>
      <c r="K5" s="23">
        <v>465288.6787531781</v>
      </c>
      <c r="L5" s="24">
        <v>25</v>
      </c>
      <c r="M5" s="22">
        <v>85663.285126776536</v>
      </c>
      <c r="N5" s="23">
        <v>570849.58755665924</v>
      </c>
      <c r="O5" s="24">
        <v>29</v>
      </c>
    </row>
    <row r="6" spans="2:15" x14ac:dyDescent="0.3">
      <c r="C6" s="1">
        <v>2</v>
      </c>
      <c r="D6" s="22">
        <v>83116.672572420546</v>
      </c>
      <c r="E6" s="23">
        <v>385962.0015495852</v>
      </c>
      <c r="F6" s="24">
        <v>28</v>
      </c>
      <c r="G6" s="22">
        <v>67883.141766391578</v>
      </c>
      <c r="H6" s="23">
        <v>333564.05579935742</v>
      </c>
      <c r="I6" s="24">
        <v>23</v>
      </c>
      <c r="J6" s="22">
        <v>56945.271546912896</v>
      </c>
      <c r="K6" s="23">
        <v>351289.28443145589</v>
      </c>
      <c r="L6" s="24">
        <v>19</v>
      </c>
      <c r="M6" s="22">
        <v>64248.599623973743</v>
      </c>
      <c r="N6" s="23">
        <v>317538.22056774545</v>
      </c>
      <c r="O6" s="24">
        <v>21</v>
      </c>
    </row>
    <row r="7" spans="2:15" x14ac:dyDescent="0.3">
      <c r="C7" s="1">
        <v>3</v>
      </c>
      <c r="D7" s="22">
        <v>69795.09607929668</v>
      </c>
      <c r="E7" s="23">
        <v>367244.35129857739</v>
      </c>
      <c r="F7" s="24">
        <v>23</v>
      </c>
      <c r="G7" s="22">
        <v>76679.490144178359</v>
      </c>
      <c r="H7" s="23">
        <v>387134.51758620428</v>
      </c>
      <c r="I7" s="24">
        <v>26</v>
      </c>
      <c r="J7" s="22">
        <v>75790.939554156939</v>
      </c>
      <c r="K7" s="23">
        <v>478969.60791675479</v>
      </c>
      <c r="L7" s="24">
        <v>25</v>
      </c>
      <c r="M7" s="22">
        <v>79907.022025797734</v>
      </c>
      <c r="N7" s="23">
        <v>369695.9780779655</v>
      </c>
      <c r="O7" s="24">
        <v>27</v>
      </c>
    </row>
    <row r="8" spans="2:15" x14ac:dyDescent="0.3">
      <c r="C8" s="1">
        <v>4</v>
      </c>
      <c r="D8" s="22">
        <v>58559.65669775998</v>
      </c>
      <c r="E8" s="23">
        <v>337890.18759769184</v>
      </c>
      <c r="F8" s="24">
        <v>20</v>
      </c>
      <c r="G8" s="22">
        <v>73351.66393839012</v>
      </c>
      <c r="H8" s="23">
        <v>399468.65495355817</v>
      </c>
      <c r="I8" s="24">
        <v>24</v>
      </c>
      <c r="J8" s="22">
        <v>57574.683187172632</v>
      </c>
      <c r="K8" s="23">
        <v>362708.6638639858</v>
      </c>
      <c r="L8" s="24">
        <v>19</v>
      </c>
      <c r="M8" s="22">
        <v>81010.631717195298</v>
      </c>
      <c r="N8" s="23">
        <v>358130.10608501843</v>
      </c>
      <c r="O8" s="24">
        <v>27</v>
      </c>
    </row>
    <row r="9" spans="2:15" x14ac:dyDescent="0.3">
      <c r="C9" s="1">
        <v>5</v>
      </c>
      <c r="D9" s="22">
        <v>80427.250490006132</v>
      </c>
      <c r="E9" s="23">
        <v>441577.7867050615</v>
      </c>
      <c r="F9" s="24">
        <v>27</v>
      </c>
      <c r="G9" s="22">
        <v>74084.018859084288</v>
      </c>
      <c r="H9" s="23">
        <v>365664.19229935715</v>
      </c>
      <c r="I9" s="24">
        <v>25</v>
      </c>
      <c r="J9" s="22">
        <v>87763.614999315847</v>
      </c>
      <c r="K9" s="23">
        <v>437514.41697562113</v>
      </c>
      <c r="L9" s="24">
        <v>29</v>
      </c>
      <c r="M9" s="22">
        <v>71143.17482443864</v>
      </c>
      <c r="N9" s="23">
        <v>318400.06903851934</v>
      </c>
      <c r="O9" s="24">
        <v>24</v>
      </c>
    </row>
    <row r="10" spans="2:15" x14ac:dyDescent="0.3">
      <c r="C10" s="1">
        <v>6</v>
      </c>
      <c r="D10" s="22">
        <v>83715.876074599786</v>
      </c>
      <c r="E10" s="23">
        <v>427619.64295505919</v>
      </c>
      <c r="F10" s="24">
        <v>28</v>
      </c>
      <c r="G10" s="22">
        <v>90159.007265854656</v>
      </c>
      <c r="H10" s="23">
        <v>509993.23972711485</v>
      </c>
      <c r="I10" s="24">
        <v>30</v>
      </c>
      <c r="J10" s="22">
        <v>66919.267285610636</v>
      </c>
      <c r="K10" s="23">
        <v>280317.56575126277</v>
      </c>
      <c r="L10" s="24">
        <v>22</v>
      </c>
      <c r="M10" s="22">
        <v>67302.393699320121</v>
      </c>
      <c r="N10" s="23">
        <v>380752.63732948917</v>
      </c>
      <c r="O10" s="24">
        <v>22</v>
      </c>
    </row>
    <row r="11" spans="2:15" x14ac:dyDescent="0.3">
      <c r="C11" s="1">
        <v>7</v>
      </c>
      <c r="D11" s="22">
        <v>82913.447745512996</v>
      </c>
      <c r="E11" s="23">
        <v>346173.21888063761</v>
      </c>
      <c r="F11" s="24">
        <v>28</v>
      </c>
      <c r="G11" s="22">
        <v>90029.419592678998</v>
      </c>
      <c r="H11" s="23">
        <v>542272.81351012213</v>
      </c>
      <c r="I11" s="24">
        <v>30</v>
      </c>
      <c r="J11" s="22">
        <v>83813.805074711709</v>
      </c>
      <c r="K11" s="23">
        <v>411123.66996303102</v>
      </c>
      <c r="L11" s="24">
        <v>28</v>
      </c>
      <c r="M11" s="22">
        <v>87082.903599994272</v>
      </c>
      <c r="N11" s="23">
        <v>582216.08916367416</v>
      </c>
      <c r="O11" s="24">
        <v>29</v>
      </c>
    </row>
    <row r="12" spans="2:15" x14ac:dyDescent="0.3">
      <c r="C12" s="1">
        <v>8</v>
      </c>
      <c r="D12" s="22">
        <v>78379.461667461015</v>
      </c>
      <c r="E12" s="23">
        <v>427638.87358267151</v>
      </c>
      <c r="F12" s="24">
        <v>26</v>
      </c>
      <c r="G12" s="22">
        <v>93508.808641802592</v>
      </c>
      <c r="H12" s="23">
        <v>587085.90020145872</v>
      </c>
      <c r="I12" s="24">
        <v>31</v>
      </c>
      <c r="J12" s="22">
        <v>75357.601744191314</v>
      </c>
      <c r="K12" s="23">
        <v>313164.89621528541</v>
      </c>
      <c r="L12" s="24">
        <v>25</v>
      </c>
      <c r="M12" s="22">
        <v>93954.151967475322</v>
      </c>
      <c r="N12" s="23">
        <v>484885.92716696317</v>
      </c>
      <c r="O12" s="24">
        <v>31</v>
      </c>
    </row>
    <row r="13" spans="2:15" x14ac:dyDescent="0.3">
      <c r="C13" s="1">
        <v>9</v>
      </c>
      <c r="D13" s="22">
        <v>70942.113434209386</v>
      </c>
      <c r="E13" s="23">
        <v>401667.38469749631</v>
      </c>
      <c r="F13" s="24">
        <v>24</v>
      </c>
      <c r="G13" s="22">
        <v>75892.455539424394</v>
      </c>
      <c r="H13" s="23">
        <v>437865.35968034802</v>
      </c>
      <c r="I13" s="24">
        <v>25</v>
      </c>
      <c r="J13" s="22">
        <v>70954.273345021953</v>
      </c>
      <c r="K13" s="23">
        <v>395368.80340841849</v>
      </c>
      <c r="L13" s="24">
        <v>24</v>
      </c>
      <c r="M13" s="22">
        <v>66176.241443405743</v>
      </c>
      <c r="N13" s="23">
        <v>265692.98162758863</v>
      </c>
      <c r="O13" s="24">
        <v>22</v>
      </c>
    </row>
    <row r="14" spans="2:15" x14ac:dyDescent="0.3">
      <c r="C14" s="1">
        <v>10</v>
      </c>
      <c r="D14" s="22">
        <v>91812.971949243976</v>
      </c>
      <c r="E14" s="23">
        <v>636520.886042987</v>
      </c>
      <c r="F14" s="24">
        <v>31</v>
      </c>
      <c r="G14" s="22">
        <v>84417.220021454676</v>
      </c>
      <c r="H14" s="23">
        <v>516551.7957225641</v>
      </c>
      <c r="I14" s="24">
        <v>28</v>
      </c>
      <c r="J14" s="22">
        <v>74176.448066811892</v>
      </c>
      <c r="K14" s="23">
        <v>326981.21828627068</v>
      </c>
      <c r="L14" s="24">
        <v>25</v>
      </c>
      <c r="M14" s="22">
        <v>73917.087676227427</v>
      </c>
      <c r="N14" s="23">
        <v>328111.19834365248</v>
      </c>
      <c r="O14" s="24">
        <v>25</v>
      </c>
    </row>
    <row r="16" spans="2:15" x14ac:dyDescent="0.3">
      <c r="B16" s="1" t="s">
        <v>34</v>
      </c>
      <c r="D16" s="1" t="s">
        <v>9</v>
      </c>
      <c r="G16" s="1" t="s">
        <v>7</v>
      </c>
      <c r="J16" s="1" t="s">
        <v>12</v>
      </c>
      <c r="M16" s="1" t="s">
        <v>13</v>
      </c>
    </row>
    <row r="17" spans="2:15" x14ac:dyDescent="0.3">
      <c r="D17" s="6" t="s">
        <v>27</v>
      </c>
      <c r="E17" s="6" t="s">
        <v>28</v>
      </c>
      <c r="F17" s="6" t="s">
        <v>29</v>
      </c>
      <c r="G17" s="6" t="s">
        <v>27</v>
      </c>
      <c r="H17" s="6" t="s">
        <v>28</v>
      </c>
      <c r="I17" s="6" t="s">
        <v>29</v>
      </c>
      <c r="J17" s="6" t="s">
        <v>27</v>
      </c>
      <c r="K17" s="6" t="s">
        <v>28</v>
      </c>
      <c r="L17" s="6" t="s">
        <v>29</v>
      </c>
      <c r="M17" s="6" t="s">
        <v>27</v>
      </c>
      <c r="N17" s="6" t="s">
        <v>28</v>
      </c>
      <c r="O17" s="6" t="s">
        <v>29</v>
      </c>
    </row>
    <row r="18" spans="2:15" x14ac:dyDescent="0.3">
      <c r="C18" s="1">
        <v>1</v>
      </c>
      <c r="D18" s="22">
        <v>87713.526016571035</v>
      </c>
      <c r="E18" s="23">
        <v>456116.36761423538</v>
      </c>
      <c r="F18" s="24">
        <v>29</v>
      </c>
      <c r="G18" s="22">
        <v>88775.163308408111</v>
      </c>
      <c r="H18" s="23">
        <v>568648.16918728733</v>
      </c>
      <c r="I18" s="24">
        <v>29</v>
      </c>
      <c r="J18" s="22">
        <v>81611.677790978545</v>
      </c>
      <c r="K18" s="23">
        <v>508951.12469695753</v>
      </c>
      <c r="L18" s="24">
        <v>26</v>
      </c>
      <c r="M18" s="22">
        <v>92479.468878063388</v>
      </c>
      <c r="N18" s="23">
        <v>598101.13970617717</v>
      </c>
      <c r="O18" s="24">
        <v>30</v>
      </c>
    </row>
    <row r="19" spans="2:15" x14ac:dyDescent="0.3">
      <c r="C19" s="1">
        <v>2</v>
      </c>
      <c r="D19" s="22">
        <v>90098.678042039595</v>
      </c>
      <c r="E19" s="23">
        <v>391722.38022681285</v>
      </c>
      <c r="F19" s="24">
        <v>29</v>
      </c>
      <c r="G19" s="22">
        <v>69438.751692284204</v>
      </c>
      <c r="H19" s="23">
        <v>343008.42541313195</v>
      </c>
      <c r="I19" s="24">
        <v>24</v>
      </c>
      <c r="J19" s="22">
        <v>59767.097329895107</v>
      </c>
      <c r="K19" s="23">
        <v>372685.67696436512</v>
      </c>
      <c r="L19" s="24">
        <v>20</v>
      </c>
      <c r="M19" s="22">
        <v>68394.013079605676</v>
      </c>
      <c r="N19" s="23">
        <v>337463.85181835643</v>
      </c>
      <c r="O19" s="24">
        <v>22</v>
      </c>
    </row>
    <row r="20" spans="2:15" x14ac:dyDescent="0.3">
      <c r="C20" s="1">
        <v>3</v>
      </c>
      <c r="D20" s="22">
        <v>74907.17497949439</v>
      </c>
      <c r="E20" s="23">
        <v>378662.49699546816</v>
      </c>
      <c r="F20" s="24">
        <v>24</v>
      </c>
      <c r="G20" s="22">
        <v>79776.246462187031</v>
      </c>
      <c r="H20" s="23">
        <v>422713.33944242657</v>
      </c>
      <c r="I20" s="24">
        <v>27</v>
      </c>
      <c r="J20" s="22">
        <v>77869.826047043127</v>
      </c>
      <c r="K20" s="23">
        <v>505175.54942925251</v>
      </c>
      <c r="L20" s="24">
        <v>26</v>
      </c>
      <c r="M20" s="22">
        <v>81195.446204842301</v>
      </c>
      <c r="N20" s="23">
        <v>397042.56113604555</v>
      </c>
      <c r="O20" s="24">
        <v>28</v>
      </c>
    </row>
    <row r="21" spans="2:15" x14ac:dyDescent="0.3">
      <c r="C21" s="1">
        <v>4</v>
      </c>
      <c r="D21" s="22">
        <v>63103.22827791176</v>
      </c>
      <c r="E21" s="23">
        <v>351848.5744957049</v>
      </c>
      <c r="F21" s="24">
        <v>21</v>
      </c>
      <c r="G21" s="22">
        <v>75121.343194136469</v>
      </c>
      <c r="H21" s="23">
        <v>423715.65483413084</v>
      </c>
      <c r="I21" s="24">
        <v>25</v>
      </c>
      <c r="J21" s="22">
        <v>62779.369053580253</v>
      </c>
      <c r="K21" s="23">
        <v>372105.08166434086</v>
      </c>
      <c r="L21" s="24">
        <v>20</v>
      </c>
      <c r="M21" s="22">
        <v>85399.307215165754</v>
      </c>
      <c r="N21" s="23">
        <v>374786.23023522412</v>
      </c>
      <c r="O21" s="24">
        <v>28</v>
      </c>
    </row>
    <row r="22" spans="2:15" x14ac:dyDescent="0.3">
      <c r="C22" s="1">
        <v>5</v>
      </c>
      <c r="D22" s="22">
        <v>84601.714817686487</v>
      </c>
      <c r="E22" s="23">
        <v>481648.96380978019</v>
      </c>
      <c r="F22" s="24">
        <v>28</v>
      </c>
      <c r="G22" s="22">
        <v>80570.487348387469</v>
      </c>
      <c r="H22" s="23">
        <v>379627.00072354049</v>
      </c>
      <c r="I22" s="24">
        <v>26</v>
      </c>
      <c r="J22" s="22">
        <v>94988.349948353818</v>
      </c>
      <c r="K22" s="23">
        <v>437973.42673006014</v>
      </c>
      <c r="L22" s="24">
        <v>30</v>
      </c>
      <c r="M22" s="22">
        <v>72391.675831716202</v>
      </c>
      <c r="N22" s="23">
        <v>344844.89243733435</v>
      </c>
      <c r="O22" s="24">
        <v>25</v>
      </c>
    </row>
    <row r="23" spans="2:15" x14ac:dyDescent="0.3">
      <c r="C23" s="1">
        <v>6</v>
      </c>
      <c r="D23" s="22">
        <v>90652.649990321661</v>
      </c>
      <c r="E23" s="23">
        <v>462189.45095537853</v>
      </c>
      <c r="F23" s="24">
        <v>29</v>
      </c>
      <c r="G23" s="22">
        <v>94138.876009503903</v>
      </c>
      <c r="H23" s="23">
        <v>527378.7727741804</v>
      </c>
      <c r="I23" s="24">
        <v>31</v>
      </c>
      <c r="J23" s="22">
        <v>71722.755700163572</v>
      </c>
      <c r="K23" s="23">
        <v>289034.00170085335</v>
      </c>
      <c r="L23" s="24">
        <v>23</v>
      </c>
      <c r="M23" s="22">
        <v>71190.704546186709</v>
      </c>
      <c r="N23" s="23">
        <v>388759.35412184714</v>
      </c>
      <c r="O23" s="24">
        <v>23</v>
      </c>
    </row>
    <row r="24" spans="2:15" x14ac:dyDescent="0.3">
      <c r="C24" s="1">
        <v>7</v>
      </c>
      <c r="D24" s="22">
        <v>86270.727880427672</v>
      </c>
      <c r="E24" s="23">
        <v>353883.21314408258</v>
      </c>
      <c r="F24" s="24">
        <v>29</v>
      </c>
      <c r="G24" s="22">
        <v>91388.814509364398</v>
      </c>
      <c r="H24" s="23">
        <v>576151.44055309251</v>
      </c>
      <c r="I24" s="24">
        <v>31</v>
      </c>
      <c r="J24" s="22">
        <v>87148.714233345134</v>
      </c>
      <c r="K24" s="23">
        <v>429101.60249408626</v>
      </c>
      <c r="L24" s="24">
        <v>29</v>
      </c>
      <c r="M24" s="22">
        <v>91749.460048046458</v>
      </c>
      <c r="N24" s="23">
        <v>635572.18586867675</v>
      </c>
      <c r="O24" s="24">
        <v>30</v>
      </c>
    </row>
    <row r="25" spans="2:15" x14ac:dyDescent="0.3">
      <c r="C25" s="1">
        <v>8</v>
      </c>
      <c r="D25" s="22">
        <v>79488.911432061926</v>
      </c>
      <c r="E25" s="23">
        <v>442291.20058901934</v>
      </c>
      <c r="F25" s="24">
        <v>27</v>
      </c>
      <c r="G25" s="22">
        <v>94642.441017362755</v>
      </c>
      <c r="H25" s="23">
        <v>626396.53208903025</v>
      </c>
      <c r="I25" s="24">
        <v>32</v>
      </c>
      <c r="J25" s="22">
        <v>81969.26335647954</v>
      </c>
      <c r="K25" s="23">
        <v>326724.87778983405</v>
      </c>
      <c r="L25" s="24">
        <v>26</v>
      </c>
      <c r="M25" s="22">
        <v>100806.00301644845</v>
      </c>
      <c r="N25" s="23">
        <v>532173.42001500947</v>
      </c>
      <c r="O25" s="24">
        <v>32</v>
      </c>
    </row>
    <row r="26" spans="2:15" x14ac:dyDescent="0.3">
      <c r="C26" s="1">
        <v>9</v>
      </c>
      <c r="D26" s="22">
        <v>74123.155267978495</v>
      </c>
      <c r="E26" s="23">
        <v>409751.38260230434</v>
      </c>
      <c r="F26" s="24">
        <v>25</v>
      </c>
      <c r="G26" s="22">
        <v>81271.654164510226</v>
      </c>
      <c r="H26" s="23">
        <v>469518.2290742831</v>
      </c>
      <c r="I26" s="24">
        <v>26</v>
      </c>
      <c r="J26" s="22">
        <v>75430.682165877952</v>
      </c>
      <c r="K26" s="23">
        <v>412625.73332100397</v>
      </c>
      <c r="L26" s="24">
        <v>25</v>
      </c>
      <c r="M26" s="22">
        <v>66230.966389838504</v>
      </c>
      <c r="N26" s="23">
        <v>269763.67364489246</v>
      </c>
      <c r="O26" s="24">
        <v>23</v>
      </c>
    </row>
    <row r="27" spans="2:15" x14ac:dyDescent="0.3">
      <c r="C27" s="1">
        <v>10</v>
      </c>
      <c r="D27" s="22">
        <v>99547.927265717706</v>
      </c>
      <c r="E27" s="23">
        <v>685712.11788974202</v>
      </c>
      <c r="F27" s="24">
        <v>32</v>
      </c>
      <c r="G27" s="22">
        <v>91258.395638613671</v>
      </c>
      <c r="H27" s="23">
        <v>542079.8087691766</v>
      </c>
      <c r="I27" s="24">
        <v>29</v>
      </c>
      <c r="J27" s="22">
        <v>75139.264753614218</v>
      </c>
      <c r="K27" s="23">
        <v>353006.91685623373</v>
      </c>
      <c r="L27" s="24">
        <v>26</v>
      </c>
      <c r="M27" s="22">
        <v>75809.808927517646</v>
      </c>
      <c r="N27" s="23">
        <v>329717.74462576438</v>
      </c>
      <c r="O27" s="24">
        <v>26</v>
      </c>
    </row>
    <row r="29" spans="2:15" x14ac:dyDescent="0.3">
      <c r="B29" s="1" t="s">
        <v>35</v>
      </c>
      <c r="D29" s="1" t="s">
        <v>9</v>
      </c>
      <c r="G29" s="1" t="s">
        <v>7</v>
      </c>
      <c r="J29" s="1" t="s">
        <v>12</v>
      </c>
      <c r="M29" s="1" t="s">
        <v>13</v>
      </c>
    </row>
    <row r="30" spans="2:15" x14ac:dyDescent="0.3">
      <c r="D30" s="6" t="s">
        <v>27</v>
      </c>
      <c r="E30" s="6" t="s">
        <v>28</v>
      </c>
      <c r="F30" s="6" t="s">
        <v>29</v>
      </c>
      <c r="G30" s="6" t="s">
        <v>27</v>
      </c>
      <c r="H30" s="6" t="s">
        <v>28</v>
      </c>
      <c r="I30" s="6" t="s">
        <v>29</v>
      </c>
      <c r="J30" s="6" t="s">
        <v>27</v>
      </c>
      <c r="K30" s="6" t="s">
        <v>28</v>
      </c>
      <c r="L30" s="6" t="s">
        <v>29</v>
      </c>
      <c r="M30" s="6" t="s">
        <v>27</v>
      </c>
      <c r="N30" s="6" t="s">
        <v>28</v>
      </c>
      <c r="O30" s="6" t="s">
        <v>29</v>
      </c>
    </row>
    <row r="31" spans="2:15" x14ac:dyDescent="0.3">
      <c r="C31" s="1">
        <v>1</v>
      </c>
      <c r="D31" s="14">
        <v>94550.768446008791</v>
      </c>
      <c r="E31" s="14">
        <v>491733.03392998659</v>
      </c>
      <c r="F31" s="5">
        <v>30</v>
      </c>
      <c r="G31" s="14">
        <v>90315.571073518498</v>
      </c>
      <c r="H31" s="14">
        <v>621616.73268957937</v>
      </c>
      <c r="I31" s="5">
        <v>30</v>
      </c>
      <c r="J31" s="14">
        <v>84158.43730843543</v>
      </c>
      <c r="K31" s="14">
        <v>533126.88011996914</v>
      </c>
      <c r="L31" s="5">
        <v>27</v>
      </c>
      <c r="M31" s="14">
        <v>96249.819260163902</v>
      </c>
      <c r="N31" s="14">
        <v>638188.1434041519</v>
      </c>
      <c r="O31" s="5">
        <v>31</v>
      </c>
    </row>
    <row r="32" spans="2:15" x14ac:dyDescent="0.3">
      <c r="C32" s="1">
        <v>2</v>
      </c>
      <c r="D32" s="14">
        <v>93466.226840096409</v>
      </c>
      <c r="E32" s="14">
        <v>400876.89718626539</v>
      </c>
      <c r="F32" s="5">
        <v>30</v>
      </c>
      <c r="G32" s="14">
        <v>73571.488405051394</v>
      </c>
      <c r="H32" s="14">
        <v>347524.7226414248</v>
      </c>
      <c r="I32" s="5">
        <v>25</v>
      </c>
      <c r="J32" s="14">
        <v>61370.62317411993</v>
      </c>
      <c r="K32" s="14">
        <v>391263.95081303606</v>
      </c>
      <c r="L32" s="5">
        <v>21</v>
      </c>
      <c r="M32" s="14">
        <v>70630.095553386636</v>
      </c>
      <c r="N32" s="14">
        <v>369887.47482755216</v>
      </c>
      <c r="O32" s="5">
        <v>23</v>
      </c>
    </row>
    <row r="33" spans="3:15" x14ac:dyDescent="0.3">
      <c r="C33" s="1">
        <v>3</v>
      </c>
      <c r="D33" s="14">
        <v>78792.450909099527</v>
      </c>
      <c r="E33" s="14">
        <v>398116.58322381787</v>
      </c>
      <c r="F33" s="5">
        <v>25</v>
      </c>
      <c r="G33" s="14">
        <v>86512.120153134572</v>
      </c>
      <c r="H33" s="14">
        <v>428731.90939125855</v>
      </c>
      <c r="I33" s="5">
        <v>28</v>
      </c>
      <c r="J33" s="14">
        <v>78002.654284554781</v>
      </c>
      <c r="K33" s="14">
        <v>525874.88280237478</v>
      </c>
      <c r="L33" s="5">
        <v>27</v>
      </c>
      <c r="M33" s="14">
        <v>83653.485859356937</v>
      </c>
      <c r="N33" s="14">
        <v>401449.56468929024</v>
      </c>
      <c r="O33" s="5">
        <v>29</v>
      </c>
    </row>
    <row r="34" spans="3:15" x14ac:dyDescent="0.3">
      <c r="C34" s="1">
        <v>4</v>
      </c>
      <c r="D34" s="14">
        <v>63546.164554612675</v>
      </c>
      <c r="E34" s="14">
        <v>377364.7979123125</v>
      </c>
      <c r="F34" s="5">
        <v>22</v>
      </c>
      <c r="G34" s="14">
        <v>79648.128136380357</v>
      </c>
      <c r="H34" s="14">
        <v>440199.21102365776</v>
      </c>
      <c r="I34" s="5">
        <v>26</v>
      </c>
      <c r="J34" s="14">
        <v>64149.290917704413</v>
      </c>
      <c r="K34" s="14">
        <v>396202.890556339</v>
      </c>
      <c r="L34" s="5">
        <v>21</v>
      </c>
      <c r="M34" s="14">
        <v>91838.18940586246</v>
      </c>
      <c r="N34" s="14">
        <v>392933.45665981295</v>
      </c>
      <c r="O34" s="5">
        <v>29</v>
      </c>
    </row>
    <row r="35" spans="3:15" x14ac:dyDescent="0.3">
      <c r="C35" s="1">
        <v>5</v>
      </c>
      <c r="D35" s="14">
        <v>85757.503401679598</v>
      </c>
      <c r="E35" s="14">
        <v>512657.18684196216</v>
      </c>
      <c r="F35" s="5">
        <v>29</v>
      </c>
      <c r="G35" s="14">
        <v>86309.371197783985</v>
      </c>
      <c r="H35" s="14">
        <v>394146.89332089602</v>
      </c>
      <c r="I35" s="5">
        <v>27</v>
      </c>
      <c r="J35" s="14">
        <v>102413.86792544338</v>
      </c>
      <c r="K35" s="14">
        <v>474479.48492648883</v>
      </c>
      <c r="L35" s="5">
        <v>31</v>
      </c>
      <c r="M35" s="14">
        <v>72465.41367264546</v>
      </c>
      <c r="N35" s="14">
        <v>377307.78277924558</v>
      </c>
      <c r="O35" s="5">
        <v>26</v>
      </c>
    </row>
    <row r="36" spans="3:15" x14ac:dyDescent="0.3">
      <c r="C36" s="1">
        <v>6</v>
      </c>
      <c r="D36" s="14">
        <v>98583.507974344844</v>
      </c>
      <c r="E36" s="14">
        <v>486155.50207534782</v>
      </c>
      <c r="F36" s="5">
        <v>30</v>
      </c>
      <c r="G36" s="14">
        <v>97212.915298604057</v>
      </c>
      <c r="H36" s="14">
        <v>537524.12781290687</v>
      </c>
      <c r="I36" s="5">
        <v>32</v>
      </c>
      <c r="J36" s="14">
        <v>73526.374932124862</v>
      </c>
      <c r="K36" s="14">
        <v>295245.15200758021</v>
      </c>
      <c r="L36" s="5">
        <v>24</v>
      </c>
      <c r="M36" s="14">
        <v>71952.121929441142</v>
      </c>
      <c r="N36" s="14">
        <v>396306.01090236683</v>
      </c>
      <c r="O36" s="5">
        <v>24</v>
      </c>
    </row>
    <row r="37" spans="3:15" x14ac:dyDescent="0.3">
      <c r="C37" s="1">
        <v>7</v>
      </c>
      <c r="D37" s="14">
        <v>90931.963455075704</v>
      </c>
      <c r="E37" s="14">
        <v>375592.54859789513</v>
      </c>
      <c r="F37" s="5">
        <v>30</v>
      </c>
      <c r="G37" s="14">
        <v>97373.229851221156</v>
      </c>
      <c r="H37" s="14">
        <v>577273.16866884136</v>
      </c>
      <c r="I37" s="5">
        <v>32</v>
      </c>
      <c r="J37" s="14">
        <v>91992.179892413886</v>
      </c>
      <c r="K37" s="14">
        <v>445687.60691223026</v>
      </c>
      <c r="L37" s="5">
        <v>30</v>
      </c>
      <c r="M37" s="14">
        <v>97057.286938352423</v>
      </c>
      <c r="N37" s="14">
        <v>679084.58153132128</v>
      </c>
      <c r="O37" s="5">
        <v>31</v>
      </c>
    </row>
    <row r="38" spans="3:15" x14ac:dyDescent="0.3">
      <c r="C38" s="1">
        <v>8</v>
      </c>
      <c r="D38" s="14">
        <v>84489.317843840778</v>
      </c>
      <c r="E38" s="14">
        <v>469827.53468940436</v>
      </c>
      <c r="F38" s="5">
        <v>28</v>
      </c>
      <c r="G38" s="14">
        <v>102815.51908844631</v>
      </c>
      <c r="H38" s="14">
        <v>665163.70854929998</v>
      </c>
      <c r="I38" s="5">
        <v>33</v>
      </c>
      <c r="J38" s="14">
        <v>89710.201945272958</v>
      </c>
      <c r="K38" s="14">
        <v>327730.65097765788</v>
      </c>
      <c r="L38" s="5">
        <v>27</v>
      </c>
      <c r="M38" s="14">
        <v>104760.58711412236</v>
      </c>
      <c r="N38" s="14">
        <v>576011.12657158973</v>
      </c>
      <c r="O38" s="5">
        <v>33</v>
      </c>
    </row>
    <row r="39" spans="3:15" x14ac:dyDescent="0.3">
      <c r="C39" s="1">
        <v>9</v>
      </c>
      <c r="D39" s="14">
        <v>78950.358338850041</v>
      </c>
      <c r="E39" s="14">
        <v>410493.33637987846</v>
      </c>
      <c r="F39" s="5">
        <v>26</v>
      </c>
      <c r="G39" s="14">
        <v>85683.495122729728</v>
      </c>
      <c r="H39" s="14">
        <v>476251.35301841953</v>
      </c>
      <c r="I39" s="5">
        <v>27</v>
      </c>
      <c r="J39" s="14">
        <v>75856.13853077103</v>
      </c>
      <c r="K39" s="14">
        <v>442466.29562008369</v>
      </c>
      <c r="L39" s="5">
        <v>26</v>
      </c>
      <c r="M39" s="14">
        <v>69638.040987640939</v>
      </c>
      <c r="N39" s="14">
        <v>275236.82744717452</v>
      </c>
      <c r="O39" s="5">
        <v>24</v>
      </c>
    </row>
    <row r="40" spans="3:15" x14ac:dyDescent="0.3">
      <c r="C40" s="1">
        <v>10</v>
      </c>
      <c r="D40" s="14">
        <v>102706.6231802539</v>
      </c>
      <c r="E40" s="14">
        <v>744367.44716733543</v>
      </c>
      <c r="F40" s="5">
        <v>33</v>
      </c>
      <c r="G40" s="14">
        <v>92296.99745120421</v>
      </c>
      <c r="H40" s="14">
        <v>551864.70863362774</v>
      </c>
      <c r="I40" s="5">
        <v>30</v>
      </c>
      <c r="J40" s="14">
        <v>75803.705952712087</v>
      </c>
      <c r="K40" s="14">
        <v>368405.59706164978</v>
      </c>
      <c r="L40" s="5">
        <v>27</v>
      </c>
      <c r="M40" s="14">
        <v>79804.126270013425</v>
      </c>
      <c r="N40" s="14">
        <v>354518.2879129441</v>
      </c>
      <c r="O40" s="5">
        <v>27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877837-A945-E442-8664-88ED3F649F6E}">
  <sheetPr codeName="Sheet12">
    <tabColor rgb="FFFFFF00"/>
  </sheetPr>
  <dimension ref="B3:F24"/>
  <sheetViews>
    <sheetView workbookViewId="0"/>
  </sheetViews>
  <sheetFormatPr baseColWidth="10" defaultRowHeight="26" x14ac:dyDescent="0.3"/>
  <cols>
    <col min="1" max="2" width="10.83203125" style="1"/>
    <col min="3" max="3" width="21.33203125" style="1" bestFit="1" customWidth="1"/>
    <col min="4" max="16384" width="10.83203125" style="1"/>
  </cols>
  <sheetData>
    <row r="3" spans="3:6" x14ac:dyDescent="0.3">
      <c r="C3" s="1" t="s">
        <v>4</v>
      </c>
      <c r="D3" s="1">
        <v>100</v>
      </c>
      <c r="E3" s="1">
        <v>200</v>
      </c>
      <c r="F3" s="1">
        <v>300</v>
      </c>
    </row>
    <row r="4" spans="3:6" x14ac:dyDescent="0.3">
      <c r="C4" s="1" t="s">
        <v>5</v>
      </c>
      <c r="D4" s="1">
        <v>5</v>
      </c>
      <c r="E4" s="1">
        <v>6</v>
      </c>
      <c r="F4" s="1">
        <v>7</v>
      </c>
    </row>
    <row r="5" spans="3:6" x14ac:dyDescent="0.3">
      <c r="C5" s="1" t="s">
        <v>6</v>
      </c>
      <c r="D5" s="6" t="s">
        <v>9</v>
      </c>
      <c r="E5" s="6" t="s">
        <v>7</v>
      </c>
      <c r="F5" s="6" t="s">
        <v>8</v>
      </c>
    </row>
    <row r="6" spans="3:6" x14ac:dyDescent="0.3">
      <c r="D6" s="6"/>
      <c r="E6" s="6"/>
      <c r="F6" s="6"/>
    </row>
    <row r="9" spans="3:6" x14ac:dyDescent="0.3">
      <c r="C9" s="1" t="s">
        <v>11</v>
      </c>
    </row>
    <row r="23" spans="2:2" x14ac:dyDescent="0.3">
      <c r="B23" s="8"/>
    </row>
    <row r="24" spans="2:2" x14ac:dyDescent="0.3">
      <c r="B24" s="8"/>
    </row>
  </sheetData>
  <phoneticPr fontId="3" type="noConversion"/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1E7A2-6C77-A24A-A027-97262D7379F7}">
  <sheetPr codeName="Sheet15">
    <tabColor rgb="FFFFFF00"/>
  </sheetPr>
  <dimension ref="A1:P24"/>
  <sheetViews>
    <sheetView workbookViewId="0"/>
  </sheetViews>
  <sheetFormatPr baseColWidth="10" defaultRowHeight="26" x14ac:dyDescent="0.3"/>
  <cols>
    <col min="1" max="2" width="10.83203125" style="1"/>
    <col min="3" max="3" width="21.33203125" style="1" bestFit="1" customWidth="1"/>
    <col min="4" max="14" width="10.83203125" style="1"/>
    <col min="15" max="15" width="27.33203125" style="1" bestFit="1" customWidth="1"/>
    <col min="16" max="16384" width="10.83203125" style="1"/>
  </cols>
  <sheetData>
    <row r="1" spans="1:16" x14ac:dyDescent="0.3">
      <c r="A1" s="7" t="s">
        <v>25</v>
      </c>
    </row>
    <row r="3" spans="1:16" x14ac:dyDescent="0.3">
      <c r="C3" s="1" t="s">
        <v>4</v>
      </c>
      <c r="D3" s="1">
        <v>100</v>
      </c>
      <c r="E3" s="1">
        <v>200</v>
      </c>
      <c r="F3" s="1">
        <v>300</v>
      </c>
    </row>
    <row r="4" spans="1:16" x14ac:dyDescent="0.3">
      <c r="C4" s="1" t="s">
        <v>5</v>
      </c>
      <c r="D4" s="1">
        <v>5</v>
      </c>
      <c r="E4" s="1">
        <v>6</v>
      </c>
      <c r="F4" s="1">
        <v>7</v>
      </c>
    </row>
    <row r="5" spans="1:16" x14ac:dyDescent="0.3">
      <c r="C5" s="1" t="s">
        <v>6</v>
      </c>
      <c r="D5" s="6" t="s">
        <v>9</v>
      </c>
      <c r="E5" s="6" t="s">
        <v>7</v>
      </c>
      <c r="F5" s="6" t="s">
        <v>8</v>
      </c>
    </row>
    <row r="6" spans="1:16" x14ac:dyDescent="0.3">
      <c r="D6" s="6"/>
      <c r="E6" s="6"/>
      <c r="F6" s="6"/>
    </row>
    <row r="11" spans="1:16" x14ac:dyDescent="0.3">
      <c r="O11" s="1" t="s">
        <v>21</v>
      </c>
    </row>
    <row r="12" spans="1:16" x14ac:dyDescent="0.3">
      <c r="O12" s="1" t="s">
        <v>22</v>
      </c>
      <c r="P12" s="1">
        <f>SUMPRODUCT(D3:F3,D4:F4)</f>
        <v>3800</v>
      </c>
    </row>
    <row r="13" spans="1:16" x14ac:dyDescent="0.3">
      <c r="O13" s="1" t="s">
        <v>23</v>
      </c>
      <c r="P13" s="1">
        <f>SUM(D3:F3)</f>
        <v>600</v>
      </c>
    </row>
    <row r="14" spans="1:16" x14ac:dyDescent="0.3">
      <c r="O14" s="1" t="s">
        <v>24</v>
      </c>
      <c r="P14" s="1">
        <f>P12/P13</f>
        <v>6.333333333333333</v>
      </c>
    </row>
    <row r="23" spans="2:2" x14ac:dyDescent="0.3">
      <c r="B23" s="8"/>
    </row>
    <row r="24" spans="2:2" x14ac:dyDescent="0.3">
      <c r="B24" s="8"/>
    </row>
  </sheetData>
  <hyperlinks>
    <hyperlink ref="A1" r:id="rId1" xr:uid="{790EBD22-FBB9-0E43-8B10-DBC07C8785C7}"/>
  </hyperlink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B295B-C383-6843-A72C-3F58206ED559}">
  <sheetPr codeName="Sheet5">
    <tabColor rgb="FFC00000"/>
  </sheetPr>
  <dimension ref="B2:C13"/>
  <sheetViews>
    <sheetView workbookViewId="0">
      <selection activeCell="H22" sqref="H22"/>
    </sheetView>
  </sheetViews>
  <sheetFormatPr baseColWidth="10" defaultRowHeight="26" x14ac:dyDescent="0.3"/>
  <cols>
    <col min="1" max="16384" width="10.83203125" style="1"/>
  </cols>
  <sheetData>
    <row r="2" spans="2:3" x14ac:dyDescent="0.3">
      <c r="B2" s="1" t="s">
        <v>41</v>
      </c>
    </row>
    <row r="3" spans="2:3" x14ac:dyDescent="0.3">
      <c r="B3" s="1" t="s">
        <v>42</v>
      </c>
    </row>
    <row r="5" spans="2:3" x14ac:dyDescent="0.3">
      <c r="C5" s="1" t="s">
        <v>68</v>
      </c>
    </row>
    <row r="6" spans="2:3" x14ac:dyDescent="0.3">
      <c r="C6" s="1" t="s">
        <v>44</v>
      </c>
    </row>
    <row r="7" spans="2:3" x14ac:dyDescent="0.3">
      <c r="C7" s="1" t="s">
        <v>45</v>
      </c>
    </row>
    <row r="9" spans="2:3" x14ac:dyDescent="0.3">
      <c r="B9" s="1" t="s">
        <v>70</v>
      </c>
    </row>
    <row r="10" spans="2:3" x14ac:dyDescent="0.3">
      <c r="B10" s="1" t="s">
        <v>43</v>
      </c>
    </row>
    <row r="12" spans="2:3" x14ac:dyDescent="0.3">
      <c r="C12" s="1" t="s">
        <v>48</v>
      </c>
    </row>
    <row r="13" spans="2:3" x14ac:dyDescent="0.3">
      <c r="C13" s="1" t="s">
        <v>69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14DBA-D13E-A140-B3DD-24AEF2C4BDFC}">
  <sheetPr codeName="Sheet6">
    <tabColor rgb="FFC00000"/>
  </sheetPr>
  <dimension ref="B2:C17"/>
  <sheetViews>
    <sheetView workbookViewId="0">
      <selection activeCell="H22" sqref="H22"/>
    </sheetView>
  </sheetViews>
  <sheetFormatPr baseColWidth="10" defaultRowHeight="26" x14ac:dyDescent="0.3"/>
  <cols>
    <col min="1" max="16384" width="10.83203125" style="1"/>
  </cols>
  <sheetData>
    <row r="2" spans="2:3" x14ac:dyDescent="0.3">
      <c r="B2" s="1" t="s">
        <v>46</v>
      </c>
    </row>
    <row r="3" spans="2:3" x14ac:dyDescent="0.3">
      <c r="C3" s="1" t="s">
        <v>47</v>
      </c>
    </row>
    <row r="4" spans="2:3" x14ac:dyDescent="0.3">
      <c r="C4" s="1" t="s">
        <v>37</v>
      </c>
    </row>
    <row r="6" spans="2:3" x14ac:dyDescent="0.3">
      <c r="B6" s="1" t="s">
        <v>64</v>
      </c>
    </row>
    <row r="7" spans="2:3" x14ac:dyDescent="0.3">
      <c r="C7" s="1" t="s">
        <v>49</v>
      </c>
    </row>
    <row r="9" spans="2:3" x14ac:dyDescent="0.3">
      <c r="B9" s="1" t="s">
        <v>65</v>
      </c>
    </row>
    <row r="10" spans="2:3" x14ac:dyDescent="0.3">
      <c r="C10" s="1" t="s">
        <v>66</v>
      </c>
    </row>
    <row r="12" spans="2:3" x14ac:dyDescent="0.3">
      <c r="B12" s="1" t="s">
        <v>50</v>
      </c>
    </row>
    <row r="13" spans="2:3" x14ac:dyDescent="0.3">
      <c r="C13" s="1" t="s">
        <v>67</v>
      </c>
    </row>
    <row r="15" spans="2:3" x14ac:dyDescent="0.3">
      <c r="B15" s="1" t="s">
        <v>61</v>
      </c>
    </row>
    <row r="16" spans="2:3" x14ac:dyDescent="0.3">
      <c r="B16" s="1" t="s">
        <v>62</v>
      </c>
    </row>
    <row r="17" spans="2:2" x14ac:dyDescent="0.3">
      <c r="B17" s="1" t="s">
        <v>63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0547B0-2055-FF45-B7DC-474CE16CDA8A}">
  <sheetPr codeName="Sheet17">
    <tabColor rgb="FFC00000"/>
  </sheetPr>
  <dimension ref="A1"/>
  <sheetViews>
    <sheetView workbookViewId="0">
      <selection activeCell="H22" sqref="H22"/>
    </sheetView>
  </sheetViews>
  <sheetFormatPr baseColWidth="10" defaultRowHeight="26" x14ac:dyDescent="0.3"/>
  <cols>
    <col min="1" max="16384" width="10.83203125" style="1"/>
  </cols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D7963-2186-F54A-B92D-C7D3E16B47BF}">
  <sheetPr codeName="Sheet18">
    <tabColor rgb="FFC00000"/>
  </sheetPr>
  <dimension ref="A1"/>
  <sheetViews>
    <sheetView workbookViewId="0">
      <selection activeCell="H22" sqref="H22"/>
    </sheetView>
  </sheetViews>
  <sheetFormatPr baseColWidth="10" defaultRowHeight="26" x14ac:dyDescent="0.3"/>
  <cols>
    <col min="1" max="16384" width="10.83203125" style="1"/>
  </cols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285DB-CCFB-C248-9D96-F16C5B191435}">
  <sheetPr codeName="Sheet10">
    <tabColor rgb="FFC00000"/>
  </sheetPr>
  <dimension ref="C15:AZD15"/>
  <sheetViews>
    <sheetView showRowColHeaders="0" workbookViewId="0"/>
  </sheetViews>
  <sheetFormatPr baseColWidth="10" defaultColWidth="1" defaultRowHeight="7" customHeight="1" x14ac:dyDescent="0.3"/>
  <cols>
    <col min="1" max="16384" width="1" style="1"/>
  </cols>
  <sheetData>
    <row r="15" spans="3:1356" ht="7" customHeight="1" x14ac:dyDescent="0.3"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  <c r="CU15" s="11"/>
      <c r="CV15" s="11"/>
      <c r="CW15" s="11"/>
      <c r="CX15" s="11"/>
      <c r="CY15" s="11"/>
      <c r="CZ15" s="11"/>
      <c r="DA15" s="11"/>
      <c r="DB15" s="11"/>
      <c r="DC15" s="11"/>
      <c r="DD15" s="11"/>
      <c r="DE15" s="11"/>
      <c r="DF15" s="11"/>
      <c r="DG15" s="11"/>
      <c r="DH15" s="11"/>
      <c r="DI15" s="11"/>
      <c r="DJ15" s="11"/>
      <c r="DK15" s="11"/>
      <c r="DL15" s="11"/>
      <c r="DM15" s="11"/>
      <c r="DN15" s="11"/>
      <c r="DO15" s="11"/>
      <c r="DP15" s="11"/>
      <c r="DQ15" s="11"/>
      <c r="DR15" s="11"/>
      <c r="DS15" s="11"/>
      <c r="DT15" s="11"/>
      <c r="DU15" s="11"/>
      <c r="DV15" s="11"/>
      <c r="DW15" s="11"/>
      <c r="DX15" s="11"/>
      <c r="DY15" s="11"/>
      <c r="DZ15" s="11"/>
      <c r="EA15" s="11"/>
      <c r="EB15" s="11"/>
      <c r="EC15" s="11"/>
      <c r="ED15" s="11"/>
      <c r="EE15" s="11"/>
      <c r="EF15" s="11"/>
      <c r="EG15" s="11"/>
      <c r="EH15" s="11"/>
      <c r="EI15" s="11"/>
      <c r="EJ15" s="11"/>
      <c r="EK15" s="11"/>
      <c r="EL15" s="11"/>
      <c r="EM15" s="11"/>
      <c r="EN15" s="11"/>
      <c r="EO15" s="11"/>
      <c r="EP15" s="11"/>
      <c r="EQ15" s="11"/>
      <c r="ER15" s="11"/>
      <c r="ES15" s="11"/>
      <c r="ET15" s="11"/>
      <c r="EU15" s="11"/>
      <c r="EV15" s="11"/>
      <c r="EW15" s="11"/>
      <c r="EX15" s="11"/>
      <c r="EY15" s="11"/>
      <c r="EZ15" s="11"/>
      <c r="FA15" s="11"/>
      <c r="FB15" s="11"/>
      <c r="FC15" s="11"/>
      <c r="FD15" s="11"/>
      <c r="FE15" s="11"/>
      <c r="FF15" s="11"/>
      <c r="FG15" s="11"/>
      <c r="FH15" s="11"/>
      <c r="FI15" s="11"/>
      <c r="FJ15" s="11"/>
      <c r="FK15" s="11"/>
      <c r="FL15" s="11"/>
      <c r="FM15" s="11"/>
      <c r="FN15" s="11"/>
      <c r="FO15" s="11"/>
      <c r="FP15" s="11"/>
      <c r="FQ15" s="11"/>
      <c r="FR15" s="11"/>
      <c r="FS15" s="11"/>
      <c r="FT15" s="11"/>
      <c r="FU15" s="11"/>
      <c r="FV15" s="11"/>
      <c r="FW15" s="11"/>
      <c r="FX15" s="11"/>
      <c r="FY15" s="11"/>
      <c r="FZ15" s="11"/>
      <c r="GA15" s="11"/>
      <c r="GB15" s="11"/>
      <c r="GC15" s="11"/>
      <c r="GD15" s="11"/>
      <c r="GE15" s="11"/>
      <c r="GF15" s="11"/>
      <c r="GG15" s="11"/>
      <c r="GH15" s="11"/>
      <c r="GI15" s="11"/>
      <c r="GJ15" s="11"/>
      <c r="GK15" s="11"/>
      <c r="GL15" s="11"/>
      <c r="GM15" s="11"/>
      <c r="GN15" s="11"/>
      <c r="GO15" s="11"/>
      <c r="GP15" s="11"/>
      <c r="GQ15" s="11"/>
      <c r="GR15" s="11"/>
      <c r="GS15" s="11"/>
      <c r="GT15" s="11"/>
      <c r="GU15" s="11"/>
      <c r="GV15" s="11"/>
      <c r="GW15" s="11"/>
      <c r="GX15" s="11"/>
      <c r="GY15" s="11"/>
      <c r="GZ15" s="11"/>
      <c r="HA15" s="11"/>
      <c r="HB15" s="11"/>
      <c r="HC15" s="11"/>
      <c r="HD15" s="11"/>
      <c r="HE15" s="11"/>
      <c r="HF15" s="11"/>
      <c r="HG15" s="11"/>
      <c r="HH15" s="11"/>
      <c r="HI15" s="11"/>
      <c r="HJ15" s="11"/>
      <c r="HK15" s="11"/>
      <c r="HL15" s="11"/>
      <c r="HM15" s="11"/>
      <c r="HN15" s="11"/>
      <c r="HO15" s="11"/>
      <c r="HP15" s="11"/>
      <c r="HQ15" s="11"/>
      <c r="HR15" s="11"/>
      <c r="HS15" s="11"/>
      <c r="HT15" s="11"/>
      <c r="HU15" s="11"/>
      <c r="HV15" s="11"/>
      <c r="HW15" s="11"/>
      <c r="HX15" s="11"/>
      <c r="HY15" s="11"/>
      <c r="HZ15" s="11"/>
      <c r="IA15" s="11"/>
      <c r="IB15" s="11"/>
      <c r="IC15" s="11"/>
      <c r="ID15" s="11"/>
      <c r="IE15" s="11"/>
      <c r="IF15" s="11"/>
      <c r="IG15" s="11"/>
      <c r="IH15" s="11"/>
      <c r="II15" s="11"/>
      <c r="IJ15" s="11"/>
      <c r="IK15" s="11"/>
      <c r="IL15" s="11"/>
      <c r="IM15" s="11"/>
      <c r="IN15" s="11"/>
      <c r="IO15" s="11"/>
      <c r="IP15" s="11"/>
      <c r="IQ15" s="11"/>
      <c r="IR15" s="11"/>
      <c r="IS15" s="11"/>
      <c r="IT15" s="11"/>
      <c r="IU15" s="11"/>
      <c r="IV15" s="11"/>
      <c r="IW15" s="11"/>
      <c r="IX15" s="11"/>
      <c r="IY15" s="11"/>
      <c r="IZ15" s="11"/>
      <c r="JA15" s="11"/>
      <c r="JB15" s="11"/>
      <c r="JC15" s="11"/>
      <c r="JD15" s="11"/>
      <c r="JE15" s="11"/>
      <c r="JF15" s="11"/>
      <c r="JG15" s="11"/>
      <c r="JH15" s="11"/>
      <c r="JI15" s="11"/>
      <c r="JJ15" s="11"/>
      <c r="JK15" s="11"/>
      <c r="JL15" s="11"/>
      <c r="JM15" s="11"/>
      <c r="JN15" s="11"/>
      <c r="JO15" s="11"/>
      <c r="JP15" s="11"/>
      <c r="JQ15" s="11"/>
      <c r="JR15" s="11"/>
      <c r="JS15" s="11"/>
      <c r="JT15" s="11"/>
      <c r="JU15" s="11"/>
      <c r="JV15" s="11"/>
      <c r="JW15" s="11"/>
      <c r="JX15" s="11"/>
      <c r="JY15" s="11"/>
      <c r="JZ15" s="11"/>
      <c r="KA15" s="11"/>
      <c r="KB15" s="11"/>
      <c r="KC15" s="11"/>
      <c r="KD15" s="11"/>
      <c r="KE15" s="11"/>
      <c r="KF15" s="11"/>
      <c r="KG15" s="11"/>
      <c r="KH15" s="11"/>
      <c r="KI15" s="11"/>
      <c r="KJ15" s="11"/>
      <c r="KK15" s="11"/>
      <c r="KL15" s="11"/>
      <c r="KM15" s="11"/>
      <c r="KN15" s="11"/>
      <c r="KO15" s="11"/>
      <c r="KP15" s="11"/>
      <c r="KQ15" s="11"/>
      <c r="KR15" s="11"/>
      <c r="KS15" s="11"/>
      <c r="KT15" s="11"/>
      <c r="KU15" s="11"/>
      <c r="KV15" s="11"/>
      <c r="KW15" s="11"/>
      <c r="KX15" s="11"/>
      <c r="KY15" s="11"/>
      <c r="KZ15" s="11"/>
      <c r="LA15" s="11"/>
      <c r="LB15" s="11"/>
      <c r="LC15" s="11"/>
      <c r="LD15" s="11"/>
      <c r="LE15" s="11"/>
      <c r="LF15" s="11"/>
      <c r="LG15" s="11"/>
      <c r="LH15" s="11"/>
      <c r="LI15" s="11"/>
      <c r="LJ15" s="11"/>
      <c r="LK15" s="11"/>
      <c r="LL15" s="11"/>
      <c r="LM15" s="11"/>
      <c r="LN15" s="11"/>
      <c r="LO15" s="11"/>
      <c r="LP15" s="11"/>
      <c r="LQ15" s="11"/>
      <c r="LR15" s="11"/>
      <c r="LS15" s="11"/>
      <c r="LT15" s="11"/>
      <c r="LU15" s="11"/>
      <c r="LV15" s="11"/>
      <c r="LW15" s="11"/>
      <c r="LX15" s="11"/>
      <c r="LY15" s="11"/>
      <c r="LZ15" s="11"/>
      <c r="MA15" s="11"/>
      <c r="MB15" s="11"/>
      <c r="MC15" s="11"/>
      <c r="MD15" s="11"/>
      <c r="ME15" s="11"/>
      <c r="MF15" s="11"/>
      <c r="MG15" s="11"/>
      <c r="MH15" s="11"/>
      <c r="MI15" s="11"/>
      <c r="MJ15" s="11"/>
      <c r="MK15" s="11"/>
      <c r="ML15" s="11"/>
      <c r="MM15" s="11"/>
      <c r="MN15" s="11"/>
      <c r="MO15" s="11"/>
      <c r="MP15" s="11"/>
      <c r="MQ15" s="11"/>
      <c r="MR15" s="11"/>
      <c r="MS15" s="11"/>
      <c r="MT15" s="11"/>
      <c r="MU15" s="11"/>
      <c r="MV15" s="11"/>
      <c r="MW15" s="11"/>
      <c r="MX15" s="11"/>
      <c r="MY15" s="11"/>
      <c r="MZ15" s="11"/>
      <c r="NA15" s="11"/>
      <c r="NB15" s="11"/>
      <c r="NC15" s="11"/>
      <c r="ND15" s="11"/>
      <c r="NE15" s="11"/>
      <c r="NF15" s="11"/>
      <c r="NG15" s="11"/>
      <c r="NH15" s="11"/>
      <c r="NI15" s="11"/>
      <c r="NJ15" s="11"/>
      <c r="NK15" s="11"/>
      <c r="NL15" s="11"/>
      <c r="NM15" s="11"/>
      <c r="NN15" s="11"/>
      <c r="NO15" s="11"/>
      <c r="NP15" s="11"/>
      <c r="NQ15" s="11"/>
      <c r="NR15" s="11"/>
      <c r="NS15" s="11"/>
      <c r="NT15" s="11"/>
      <c r="NU15" s="11"/>
      <c r="NV15" s="11"/>
      <c r="NW15" s="11"/>
      <c r="NX15" s="11"/>
      <c r="NY15" s="11"/>
      <c r="NZ15" s="11"/>
      <c r="OA15" s="11"/>
      <c r="OB15" s="11"/>
      <c r="OC15" s="11"/>
      <c r="OD15" s="11"/>
      <c r="OE15" s="11"/>
      <c r="OF15" s="11"/>
      <c r="OG15" s="11"/>
      <c r="OH15" s="11"/>
      <c r="OI15" s="11"/>
      <c r="OJ15" s="11"/>
      <c r="OK15" s="11"/>
      <c r="OL15" s="11"/>
      <c r="OM15" s="11"/>
      <c r="ON15" s="11"/>
      <c r="OO15" s="11"/>
      <c r="OP15" s="11"/>
      <c r="OQ15" s="11"/>
      <c r="OR15" s="11"/>
      <c r="OS15" s="11"/>
      <c r="OT15" s="11"/>
      <c r="OU15" s="11"/>
      <c r="OV15" s="11"/>
      <c r="OW15" s="11"/>
      <c r="OX15" s="11"/>
      <c r="OY15" s="11"/>
      <c r="OZ15" s="11"/>
      <c r="PA15" s="11"/>
      <c r="PB15" s="11"/>
      <c r="PC15" s="11"/>
      <c r="PD15" s="11"/>
      <c r="PE15" s="11"/>
      <c r="PF15" s="11"/>
      <c r="PG15" s="11"/>
      <c r="PH15" s="11"/>
      <c r="PI15" s="11"/>
      <c r="PJ15" s="11"/>
      <c r="PK15" s="11"/>
      <c r="PL15" s="11"/>
      <c r="PM15" s="11"/>
      <c r="PN15" s="11"/>
      <c r="PO15" s="11"/>
      <c r="PP15" s="11"/>
      <c r="PQ15" s="11"/>
      <c r="PR15" s="11"/>
      <c r="PS15" s="11"/>
      <c r="PT15" s="11"/>
      <c r="PU15" s="11"/>
      <c r="PV15" s="11"/>
      <c r="PW15" s="11"/>
      <c r="PX15" s="11"/>
      <c r="PY15" s="11"/>
      <c r="PZ15" s="11"/>
      <c r="QA15" s="11"/>
      <c r="QB15" s="11"/>
      <c r="QC15" s="11"/>
      <c r="QD15" s="11"/>
      <c r="QE15" s="11"/>
      <c r="QF15" s="11"/>
      <c r="QG15" s="11"/>
      <c r="QH15" s="11"/>
      <c r="QI15" s="11"/>
      <c r="QJ15" s="11"/>
      <c r="QK15" s="11"/>
      <c r="QL15" s="11"/>
      <c r="QM15" s="11"/>
      <c r="QN15" s="11"/>
      <c r="QO15" s="11"/>
      <c r="QP15" s="11"/>
      <c r="QQ15" s="11"/>
      <c r="QR15" s="11"/>
      <c r="QS15" s="11"/>
      <c r="QT15" s="11"/>
      <c r="QU15" s="11"/>
      <c r="QV15" s="11"/>
      <c r="QW15" s="11"/>
      <c r="QX15" s="11"/>
      <c r="QY15" s="11"/>
      <c r="QZ15" s="11"/>
      <c r="RA15" s="11"/>
      <c r="RB15" s="11"/>
      <c r="RC15" s="11"/>
      <c r="RD15" s="11"/>
      <c r="RE15" s="11"/>
      <c r="RF15" s="11"/>
      <c r="RG15" s="11"/>
      <c r="RH15" s="11"/>
      <c r="RI15" s="11"/>
      <c r="RJ15" s="11"/>
      <c r="RK15" s="11"/>
      <c r="RL15" s="11"/>
      <c r="RM15" s="11"/>
      <c r="RN15" s="11"/>
      <c r="RO15" s="11"/>
      <c r="RP15" s="11"/>
      <c r="RQ15" s="11"/>
      <c r="RR15" s="11"/>
      <c r="RS15" s="11"/>
      <c r="RT15" s="11"/>
      <c r="RU15" s="11"/>
      <c r="RV15" s="11"/>
      <c r="RW15" s="11"/>
      <c r="RX15" s="11"/>
      <c r="RY15" s="11"/>
      <c r="RZ15" s="11"/>
      <c r="SA15" s="11"/>
      <c r="SB15" s="11"/>
      <c r="SC15" s="11"/>
      <c r="SD15" s="11"/>
      <c r="SE15" s="11"/>
      <c r="SF15" s="11"/>
      <c r="SG15" s="11"/>
      <c r="SH15" s="11"/>
      <c r="SI15" s="11"/>
      <c r="SJ15" s="11"/>
      <c r="SK15" s="11"/>
      <c r="SL15" s="11"/>
      <c r="SM15" s="11"/>
      <c r="SN15" s="11"/>
      <c r="SO15" s="11"/>
      <c r="SP15" s="11"/>
      <c r="SQ15" s="11"/>
      <c r="SR15" s="11"/>
      <c r="SS15" s="11"/>
      <c r="ST15" s="11"/>
      <c r="SU15" s="11"/>
      <c r="SV15" s="11"/>
      <c r="SW15" s="11"/>
      <c r="SX15" s="11"/>
      <c r="SY15" s="11"/>
      <c r="SZ15" s="11"/>
      <c r="TA15" s="11"/>
      <c r="TB15" s="11"/>
      <c r="TC15" s="11"/>
      <c r="TD15" s="11"/>
      <c r="TE15" s="11"/>
      <c r="TF15" s="11"/>
      <c r="TG15" s="11"/>
      <c r="TH15" s="11"/>
      <c r="TI15" s="11"/>
      <c r="TJ15" s="11"/>
      <c r="TK15" s="11"/>
      <c r="TL15" s="11"/>
      <c r="TM15" s="11"/>
      <c r="TN15" s="11"/>
      <c r="TO15" s="11"/>
      <c r="TP15" s="11"/>
      <c r="TQ15" s="11"/>
      <c r="TR15" s="11"/>
      <c r="TS15" s="11"/>
      <c r="TT15" s="11"/>
      <c r="TU15" s="11"/>
      <c r="TV15" s="11"/>
      <c r="TW15" s="11"/>
      <c r="TX15" s="11"/>
      <c r="TY15" s="11"/>
      <c r="TZ15" s="11"/>
      <c r="UA15" s="11"/>
      <c r="UB15" s="11"/>
      <c r="UC15" s="11"/>
      <c r="UD15" s="11"/>
      <c r="UE15" s="11"/>
      <c r="UF15" s="11"/>
      <c r="UG15" s="11"/>
      <c r="UH15" s="11"/>
      <c r="UI15" s="11"/>
      <c r="UJ15" s="11"/>
      <c r="UK15" s="11"/>
      <c r="UL15" s="11"/>
      <c r="UM15" s="11"/>
      <c r="UN15" s="11"/>
      <c r="UO15" s="11"/>
      <c r="UP15" s="11"/>
      <c r="UQ15" s="11"/>
      <c r="UR15" s="11"/>
      <c r="US15" s="11"/>
      <c r="UT15" s="11"/>
      <c r="UU15" s="11"/>
      <c r="UV15" s="11"/>
      <c r="UW15" s="11"/>
      <c r="UX15" s="11"/>
      <c r="UY15" s="11"/>
      <c r="UZ15" s="11"/>
      <c r="VA15" s="11"/>
      <c r="VB15" s="11"/>
      <c r="VC15" s="11"/>
      <c r="VD15" s="11"/>
      <c r="VE15" s="11"/>
      <c r="VF15" s="11"/>
      <c r="VG15" s="11"/>
      <c r="VH15" s="11"/>
      <c r="VI15" s="11"/>
      <c r="VJ15" s="11"/>
      <c r="VK15" s="11"/>
      <c r="VL15" s="11"/>
      <c r="VM15" s="11"/>
      <c r="VN15" s="11"/>
      <c r="VO15" s="11"/>
      <c r="VP15" s="11"/>
      <c r="VQ15" s="11"/>
      <c r="VR15" s="11"/>
      <c r="VS15" s="11"/>
      <c r="VT15" s="11"/>
      <c r="VU15" s="11"/>
      <c r="VV15" s="11"/>
      <c r="VW15" s="11"/>
      <c r="VX15" s="11"/>
      <c r="VY15" s="11"/>
      <c r="VZ15" s="11"/>
      <c r="WA15" s="11"/>
      <c r="WB15" s="11"/>
      <c r="WC15" s="11"/>
      <c r="WD15" s="11"/>
      <c r="WE15" s="11"/>
      <c r="WF15" s="11"/>
      <c r="WG15" s="11"/>
      <c r="WH15" s="11"/>
      <c r="WI15" s="11"/>
      <c r="WJ15" s="11"/>
      <c r="WK15" s="11"/>
      <c r="WL15" s="11"/>
      <c r="WM15" s="11"/>
      <c r="WN15" s="11"/>
      <c r="WO15" s="11"/>
      <c r="WP15" s="11"/>
      <c r="WQ15" s="11"/>
      <c r="WR15" s="11"/>
      <c r="WS15" s="11"/>
      <c r="WT15" s="11"/>
      <c r="WU15" s="11"/>
      <c r="WV15" s="11"/>
      <c r="WW15" s="11"/>
      <c r="WX15" s="11"/>
      <c r="WY15" s="11"/>
      <c r="WZ15" s="11"/>
      <c r="XA15" s="11"/>
      <c r="XB15" s="11"/>
      <c r="XC15" s="11"/>
      <c r="XD15" s="11"/>
      <c r="XE15" s="11"/>
      <c r="XF15" s="11"/>
      <c r="XG15" s="11"/>
      <c r="XH15" s="11"/>
      <c r="XI15" s="11"/>
      <c r="XJ15" s="11"/>
      <c r="XK15" s="11"/>
      <c r="XL15" s="11"/>
      <c r="XM15" s="11"/>
      <c r="XN15" s="11"/>
      <c r="XO15" s="11"/>
      <c r="XP15" s="11"/>
      <c r="XQ15" s="11"/>
      <c r="XR15" s="11"/>
      <c r="XS15" s="11"/>
      <c r="XT15" s="11"/>
      <c r="XU15" s="11"/>
      <c r="XV15" s="11"/>
      <c r="XW15" s="11"/>
      <c r="XX15" s="11"/>
      <c r="XY15" s="11"/>
      <c r="XZ15" s="11"/>
      <c r="YA15" s="11"/>
      <c r="YB15" s="11"/>
      <c r="YC15" s="11"/>
      <c r="YD15" s="11"/>
      <c r="YE15" s="11"/>
      <c r="YF15" s="11"/>
      <c r="YG15" s="11"/>
      <c r="YH15" s="11"/>
      <c r="YI15" s="11"/>
      <c r="YJ15" s="11"/>
      <c r="YK15" s="11"/>
      <c r="YL15" s="11"/>
      <c r="YM15" s="11"/>
      <c r="YN15" s="11"/>
      <c r="YO15" s="11"/>
      <c r="YP15" s="11"/>
      <c r="YQ15" s="11"/>
      <c r="YR15" s="11"/>
      <c r="YS15" s="11"/>
      <c r="YT15" s="11"/>
      <c r="YU15" s="11"/>
      <c r="YV15" s="11"/>
      <c r="YW15" s="11"/>
      <c r="YX15" s="11"/>
      <c r="YY15" s="11"/>
      <c r="YZ15" s="11"/>
      <c r="ZA15" s="11"/>
      <c r="ZB15" s="11"/>
      <c r="ZE15" s="11"/>
      <c r="ZF15" s="11"/>
      <c r="ZG15" s="11"/>
      <c r="ZH15" s="11"/>
      <c r="ZI15" s="11"/>
      <c r="ZJ15" s="11"/>
      <c r="ZK15" s="11"/>
      <c r="ZL15" s="11"/>
      <c r="ZM15" s="11"/>
      <c r="ZN15" s="11"/>
      <c r="ZO15" s="11"/>
      <c r="ZP15" s="11"/>
      <c r="ZQ15" s="11"/>
      <c r="ZR15" s="11"/>
      <c r="ZS15" s="11"/>
      <c r="ZT15" s="11"/>
      <c r="ZU15" s="11"/>
      <c r="ZV15" s="11"/>
      <c r="ZW15" s="11"/>
      <c r="ZX15" s="11"/>
      <c r="ZY15" s="11"/>
      <c r="ZZ15" s="11"/>
      <c r="AAA15" s="11"/>
      <c r="AAB15" s="11"/>
      <c r="AAC15" s="11"/>
      <c r="AAD15" s="11"/>
      <c r="AAE15" s="11"/>
      <c r="AAF15" s="11"/>
      <c r="AAG15" s="11"/>
      <c r="AAH15" s="11"/>
      <c r="AAI15" s="11"/>
      <c r="AAJ15" s="11"/>
      <c r="AAK15" s="11"/>
      <c r="AAL15" s="11"/>
      <c r="AAM15" s="11"/>
      <c r="AAN15" s="11"/>
      <c r="AAO15" s="11"/>
      <c r="AAP15" s="11"/>
      <c r="AAQ15" s="11"/>
      <c r="AAR15" s="11"/>
      <c r="AAS15" s="11"/>
      <c r="AAT15" s="11"/>
      <c r="AAU15" s="11"/>
      <c r="AAV15" s="11"/>
      <c r="AAW15" s="11"/>
      <c r="AAX15" s="11"/>
      <c r="AAY15" s="11"/>
      <c r="AAZ15" s="11"/>
      <c r="ABA15" s="11"/>
      <c r="ABB15" s="11"/>
      <c r="ABC15" s="11"/>
      <c r="ABD15" s="11"/>
      <c r="ABE15" s="11"/>
      <c r="ABF15" s="11"/>
      <c r="ABG15" s="11"/>
      <c r="ABH15" s="11"/>
      <c r="ABI15" s="11"/>
      <c r="ABJ15" s="11"/>
      <c r="ABK15" s="11"/>
      <c r="ABL15" s="11"/>
      <c r="ABM15" s="11"/>
      <c r="ABN15" s="11"/>
      <c r="ABO15" s="11"/>
      <c r="ABP15" s="11"/>
      <c r="ABQ15" s="11"/>
      <c r="ABR15" s="11"/>
      <c r="ABS15" s="11"/>
      <c r="ABT15" s="11"/>
      <c r="ABU15" s="11"/>
      <c r="ABV15" s="11"/>
      <c r="ABW15" s="11"/>
      <c r="ABX15" s="11"/>
      <c r="ABY15" s="11"/>
      <c r="ABZ15" s="11"/>
      <c r="ACA15" s="11"/>
      <c r="ACB15" s="11"/>
      <c r="ACC15" s="11"/>
      <c r="ACD15" s="11"/>
      <c r="ACE15" s="11"/>
      <c r="ACF15" s="11"/>
      <c r="ACG15" s="11"/>
      <c r="ACH15" s="11"/>
      <c r="ACI15" s="11"/>
      <c r="ACJ15" s="11"/>
      <c r="ACK15" s="11"/>
      <c r="ACL15" s="11"/>
      <c r="ACM15" s="11"/>
      <c r="ACN15" s="11"/>
      <c r="ACO15" s="11"/>
      <c r="ACP15" s="11"/>
      <c r="ACQ15" s="11"/>
      <c r="ACR15" s="11"/>
      <c r="ACS15" s="11"/>
      <c r="ACT15" s="11"/>
      <c r="ACU15" s="11"/>
      <c r="ACV15" s="11"/>
      <c r="ACW15" s="11"/>
      <c r="ACX15" s="11"/>
      <c r="ACY15" s="11"/>
      <c r="ACZ15" s="11"/>
      <c r="ADA15" s="11"/>
      <c r="ADB15" s="11"/>
      <c r="ADC15" s="11"/>
      <c r="ADD15" s="11"/>
      <c r="ADE15" s="11"/>
      <c r="ADF15" s="11"/>
      <c r="ADG15" s="11"/>
      <c r="ADH15" s="11"/>
      <c r="ADI15" s="11"/>
      <c r="ADJ15" s="11"/>
      <c r="ADK15" s="11"/>
      <c r="ADL15" s="11"/>
      <c r="ADM15" s="11"/>
      <c r="ADN15" s="11"/>
      <c r="ADO15" s="11"/>
      <c r="ADP15" s="11"/>
      <c r="ADQ15" s="11"/>
      <c r="ADR15" s="11"/>
      <c r="ADS15" s="11"/>
      <c r="ADT15" s="11"/>
      <c r="ADU15" s="11"/>
      <c r="ADV15" s="11"/>
      <c r="ADW15" s="11"/>
      <c r="ADX15" s="11"/>
      <c r="ADY15" s="11"/>
      <c r="ADZ15" s="11"/>
      <c r="AEA15" s="11"/>
      <c r="AEB15" s="11"/>
      <c r="AEC15" s="11"/>
      <c r="AED15" s="11"/>
      <c r="AEE15" s="11"/>
      <c r="AEF15" s="11"/>
      <c r="AEG15" s="11"/>
      <c r="AEH15" s="11"/>
      <c r="AEI15" s="11"/>
      <c r="AEJ15" s="11"/>
      <c r="AEK15" s="11"/>
      <c r="AEL15" s="11"/>
      <c r="AEM15" s="11"/>
      <c r="AEN15" s="11"/>
      <c r="AEO15" s="11"/>
      <c r="AEP15" s="11"/>
      <c r="AEQ15" s="11"/>
      <c r="AER15" s="11"/>
      <c r="AES15" s="11"/>
      <c r="AET15" s="11"/>
      <c r="AEU15" s="11"/>
      <c r="AEV15" s="11"/>
      <c r="AEW15" s="11"/>
      <c r="AEX15" s="11"/>
      <c r="AEY15" s="11"/>
      <c r="AEZ15" s="11"/>
      <c r="AFA15" s="11"/>
      <c r="AFB15" s="11"/>
      <c r="AFC15" s="11"/>
      <c r="AFD15" s="11"/>
      <c r="AFE15" s="11"/>
      <c r="AFF15" s="11"/>
      <c r="AFG15" s="11"/>
      <c r="AFH15" s="11"/>
      <c r="AFI15" s="11"/>
      <c r="AFJ15" s="11"/>
      <c r="AFK15" s="11"/>
      <c r="AFL15" s="11"/>
      <c r="AFM15" s="11"/>
      <c r="AFN15" s="11"/>
      <c r="AFO15" s="11"/>
      <c r="AFP15" s="11"/>
      <c r="AFQ15" s="11"/>
      <c r="AFR15" s="11"/>
      <c r="AFS15" s="11"/>
      <c r="AFT15" s="11"/>
      <c r="AFU15" s="11"/>
      <c r="AFV15" s="11"/>
      <c r="AFW15" s="11"/>
      <c r="AFX15" s="11"/>
      <c r="AFY15" s="11"/>
      <c r="AFZ15" s="11"/>
      <c r="AGA15" s="11"/>
      <c r="AGB15" s="11"/>
      <c r="AGC15" s="11"/>
      <c r="AGD15" s="11"/>
      <c r="AGE15" s="11"/>
      <c r="AGF15" s="11"/>
      <c r="AGG15" s="11"/>
      <c r="AGH15" s="11"/>
      <c r="AGI15" s="11"/>
      <c r="AGJ15" s="11"/>
      <c r="AGK15" s="11"/>
      <c r="AGL15" s="11"/>
      <c r="AGM15" s="11"/>
      <c r="AGN15" s="11"/>
      <c r="AGO15" s="11"/>
      <c r="AGP15" s="11"/>
      <c r="AGQ15" s="11"/>
      <c r="AGR15" s="11"/>
      <c r="AGS15" s="11"/>
      <c r="AGT15" s="11"/>
      <c r="AGU15" s="11"/>
      <c r="AGV15" s="11"/>
      <c r="AGW15" s="11"/>
      <c r="AGX15" s="11"/>
      <c r="AGY15" s="11"/>
      <c r="AGZ15" s="11"/>
      <c r="AHA15" s="11"/>
      <c r="AHB15" s="11"/>
      <c r="AHC15" s="11"/>
      <c r="AHD15" s="11"/>
      <c r="AHE15" s="11"/>
      <c r="AHF15" s="11"/>
      <c r="AHG15" s="11"/>
      <c r="AHH15" s="11"/>
      <c r="AHI15" s="11"/>
      <c r="AHJ15" s="11"/>
      <c r="AHK15" s="11"/>
      <c r="AHL15" s="11"/>
      <c r="AHM15" s="11"/>
      <c r="AHN15" s="11"/>
      <c r="AHO15" s="11"/>
      <c r="AHP15" s="11"/>
      <c r="AHQ15" s="11"/>
      <c r="AHR15" s="11"/>
      <c r="AHS15" s="11"/>
      <c r="AHT15" s="11"/>
      <c r="AHU15" s="11"/>
      <c r="AHV15" s="11"/>
      <c r="AHW15" s="11"/>
      <c r="AHX15" s="11"/>
      <c r="AHY15" s="11"/>
      <c r="AHZ15" s="11"/>
      <c r="AIA15" s="11"/>
      <c r="AIB15" s="11"/>
      <c r="AIC15" s="11"/>
      <c r="AID15" s="11"/>
      <c r="AIE15" s="11"/>
      <c r="AIF15" s="11"/>
      <c r="AIG15" s="11"/>
      <c r="AIH15" s="11"/>
      <c r="AII15" s="11"/>
      <c r="AIJ15" s="11"/>
      <c r="AIK15" s="11"/>
      <c r="AIL15" s="11"/>
      <c r="AIM15" s="11"/>
      <c r="AIN15" s="11"/>
      <c r="AIO15" s="11"/>
      <c r="AIP15" s="11"/>
      <c r="AIQ15" s="11"/>
      <c r="AIR15" s="11"/>
      <c r="AIS15" s="11"/>
      <c r="AIT15" s="11"/>
      <c r="AIU15" s="11"/>
      <c r="AIV15" s="11"/>
      <c r="AIW15" s="11"/>
      <c r="AIX15" s="11"/>
      <c r="AIY15" s="11"/>
      <c r="AIZ15" s="11"/>
      <c r="AJA15" s="11"/>
      <c r="AJB15" s="11"/>
      <c r="AJC15" s="11"/>
      <c r="AJD15" s="11"/>
      <c r="AJE15" s="11"/>
      <c r="AJF15" s="11"/>
      <c r="AJG15" s="11"/>
      <c r="AJH15" s="11"/>
      <c r="AJI15" s="11"/>
      <c r="AJJ15" s="11"/>
      <c r="AJK15" s="11"/>
      <c r="AJL15" s="11"/>
      <c r="AJM15" s="11"/>
      <c r="AJN15" s="11"/>
      <c r="AJO15" s="11"/>
      <c r="AJP15" s="11"/>
      <c r="AJQ15" s="11"/>
      <c r="AJR15" s="11"/>
      <c r="AJS15" s="11"/>
      <c r="AJT15" s="11"/>
      <c r="AJU15" s="11"/>
      <c r="AJV15" s="11"/>
      <c r="AJW15" s="11"/>
      <c r="AJX15" s="11"/>
      <c r="AJY15" s="11"/>
      <c r="AJZ15" s="11"/>
      <c r="AKA15" s="11"/>
      <c r="AKB15" s="11"/>
      <c r="AKC15" s="11"/>
      <c r="AKD15" s="11"/>
      <c r="AKE15" s="11"/>
      <c r="AKF15" s="11"/>
      <c r="AKG15" s="11"/>
      <c r="AKH15" s="11"/>
      <c r="AKI15" s="11"/>
      <c r="AKJ15" s="11"/>
      <c r="AKK15" s="11"/>
      <c r="AKL15" s="11"/>
      <c r="AKM15" s="11"/>
      <c r="AKN15" s="11"/>
      <c r="AKO15" s="11"/>
      <c r="AKP15" s="11"/>
      <c r="AKQ15" s="11"/>
      <c r="AKR15" s="11"/>
      <c r="AKS15" s="11"/>
      <c r="AKT15" s="11"/>
      <c r="AKU15" s="11"/>
      <c r="AKV15" s="11"/>
      <c r="AKW15" s="11"/>
      <c r="AKX15" s="11"/>
      <c r="AKY15" s="11"/>
      <c r="AKZ15" s="11"/>
      <c r="ALA15" s="11"/>
      <c r="ALB15" s="11"/>
      <c r="ALC15" s="11"/>
      <c r="ALD15" s="11"/>
      <c r="ALE15" s="11"/>
      <c r="ALF15" s="11"/>
      <c r="ALG15" s="11"/>
      <c r="ALH15" s="11"/>
      <c r="ALI15" s="11"/>
      <c r="ALJ15" s="11"/>
      <c r="ALK15" s="11"/>
      <c r="ALL15" s="11"/>
      <c r="ALM15" s="11"/>
      <c r="ALN15" s="11"/>
      <c r="ALO15" s="11"/>
      <c r="ALP15" s="11"/>
      <c r="ALQ15" s="11"/>
      <c r="ALR15" s="11"/>
      <c r="ALS15" s="11"/>
      <c r="ALT15" s="11"/>
      <c r="ALU15" s="11"/>
      <c r="ALV15" s="11"/>
      <c r="ALW15" s="11"/>
      <c r="ALX15" s="11"/>
      <c r="ALY15" s="11"/>
      <c r="ALZ15" s="11"/>
      <c r="AMA15" s="11"/>
      <c r="AMB15" s="11"/>
      <c r="AMC15" s="11"/>
      <c r="AMD15" s="11"/>
      <c r="AME15" s="11"/>
      <c r="AMF15" s="11"/>
      <c r="AMG15" s="11"/>
      <c r="AMH15" s="11"/>
      <c r="AMI15" s="11"/>
      <c r="AMJ15" s="11"/>
      <c r="AMK15" s="11"/>
      <c r="AML15" s="11"/>
      <c r="AMM15" s="11"/>
      <c r="AMN15" s="11"/>
      <c r="AMO15" s="11"/>
      <c r="AMP15" s="11"/>
      <c r="AMQ15" s="11"/>
      <c r="AMR15" s="11"/>
      <c r="AMS15" s="11"/>
      <c r="AMT15" s="11"/>
      <c r="AMU15" s="11"/>
      <c r="AMV15" s="11"/>
      <c r="AMW15" s="11"/>
      <c r="AMX15" s="11"/>
      <c r="AMY15" s="11"/>
      <c r="AMZ15" s="11"/>
      <c r="ANA15" s="11"/>
      <c r="ANB15" s="11"/>
      <c r="ANC15" s="11"/>
      <c r="AND15" s="11"/>
      <c r="ANE15" s="11"/>
      <c r="ANF15" s="11"/>
      <c r="ANG15" s="11"/>
      <c r="ANH15" s="11"/>
      <c r="ANI15" s="11"/>
      <c r="ANJ15" s="11"/>
      <c r="ANK15" s="11"/>
      <c r="ANL15" s="11"/>
      <c r="ANM15" s="11"/>
      <c r="ANN15" s="11"/>
      <c r="ANO15" s="11"/>
      <c r="ANP15" s="11"/>
      <c r="ANQ15" s="11"/>
      <c r="ANR15" s="11"/>
      <c r="ANS15" s="11"/>
      <c r="ANT15" s="11"/>
      <c r="ANU15" s="11"/>
      <c r="ANV15" s="11"/>
      <c r="ANW15" s="11"/>
      <c r="ANX15" s="11"/>
      <c r="ANY15" s="11"/>
      <c r="ANZ15" s="11"/>
      <c r="AOA15" s="11"/>
      <c r="AOB15" s="11"/>
      <c r="AOC15" s="11"/>
      <c r="AOD15" s="11"/>
      <c r="AOE15" s="11"/>
      <c r="AOF15" s="11"/>
      <c r="AOG15" s="11"/>
      <c r="AOH15" s="11"/>
      <c r="AOI15" s="11"/>
      <c r="AOJ15" s="11"/>
      <c r="AOK15" s="11"/>
      <c r="AOL15" s="11"/>
      <c r="AOM15" s="11"/>
      <c r="AON15" s="11"/>
      <c r="AOO15" s="11"/>
      <c r="AOP15" s="11"/>
      <c r="AOQ15" s="11"/>
      <c r="AOR15" s="11"/>
      <c r="AOS15" s="11"/>
      <c r="AOT15" s="11"/>
      <c r="AOU15" s="11"/>
      <c r="AOV15" s="11"/>
      <c r="AOW15" s="11"/>
      <c r="AOX15" s="11"/>
      <c r="AOY15" s="11"/>
      <c r="AOZ15" s="11"/>
      <c r="APA15" s="11"/>
      <c r="APB15" s="11"/>
      <c r="APC15" s="11"/>
      <c r="APD15" s="11"/>
      <c r="APE15" s="11"/>
      <c r="APF15" s="11"/>
      <c r="APG15" s="11"/>
      <c r="APH15" s="11"/>
      <c r="API15" s="11"/>
      <c r="APJ15" s="11"/>
      <c r="APK15" s="11"/>
      <c r="APL15" s="11"/>
      <c r="APM15" s="11"/>
      <c r="APN15" s="11"/>
      <c r="APO15" s="11"/>
      <c r="APP15" s="11"/>
      <c r="APQ15" s="11"/>
      <c r="APR15" s="11"/>
      <c r="APS15" s="11"/>
      <c r="APT15" s="11"/>
      <c r="APU15" s="11"/>
      <c r="APV15" s="11"/>
      <c r="APW15" s="11"/>
      <c r="APX15" s="11"/>
      <c r="APY15" s="11"/>
      <c r="APZ15" s="11"/>
      <c r="AQA15" s="11"/>
      <c r="AQB15" s="11"/>
      <c r="AQC15" s="11"/>
      <c r="AQD15" s="11"/>
      <c r="AQE15" s="11"/>
      <c r="AQF15" s="11"/>
      <c r="AQG15" s="11"/>
      <c r="AQH15" s="11"/>
      <c r="AQI15" s="11"/>
      <c r="AQJ15" s="11"/>
      <c r="AQK15" s="11"/>
      <c r="AQL15" s="11"/>
      <c r="AQM15" s="11"/>
      <c r="AQN15" s="11"/>
      <c r="AQO15" s="11"/>
      <c r="AQP15" s="11"/>
      <c r="AQQ15" s="11"/>
      <c r="AQR15" s="11"/>
      <c r="AQS15" s="11"/>
      <c r="AQT15" s="11"/>
      <c r="AQU15" s="11"/>
      <c r="AQV15" s="11"/>
      <c r="AQW15" s="11"/>
      <c r="AQX15" s="11"/>
      <c r="AQY15" s="11"/>
      <c r="AQZ15" s="11"/>
      <c r="ARA15" s="11"/>
      <c r="ARB15" s="11"/>
      <c r="ARC15" s="11"/>
      <c r="ARD15" s="11"/>
      <c r="ARE15" s="11"/>
      <c r="ARF15" s="11"/>
      <c r="ARG15" s="11"/>
      <c r="ARH15" s="11"/>
      <c r="ARI15" s="11"/>
      <c r="ARJ15" s="11"/>
      <c r="ARK15" s="11"/>
      <c r="ARL15" s="11"/>
      <c r="ARM15" s="11"/>
      <c r="ARN15" s="11"/>
      <c r="ARO15" s="11"/>
      <c r="ARP15" s="11"/>
      <c r="ARQ15" s="11"/>
      <c r="ARR15" s="11"/>
      <c r="ARS15" s="11"/>
      <c r="ART15" s="11"/>
      <c r="ARU15" s="11"/>
      <c r="ARV15" s="11"/>
      <c r="ARW15" s="11"/>
      <c r="ARX15" s="11"/>
      <c r="ARY15" s="11"/>
      <c r="ARZ15" s="11"/>
      <c r="ASA15" s="11"/>
      <c r="ASB15" s="11"/>
      <c r="ASC15" s="11"/>
      <c r="ASD15" s="11"/>
      <c r="ASE15" s="11"/>
      <c r="ASF15" s="11"/>
      <c r="ASG15" s="11"/>
      <c r="ASH15" s="11"/>
      <c r="ASI15" s="11"/>
      <c r="ASJ15" s="11"/>
      <c r="ASK15" s="11"/>
      <c r="ASL15" s="11"/>
      <c r="ASM15" s="11"/>
      <c r="ASN15" s="11"/>
      <c r="ASO15" s="11"/>
      <c r="ASP15" s="11"/>
      <c r="ASQ15" s="11"/>
      <c r="ASR15" s="11"/>
      <c r="ASS15" s="11"/>
      <c r="AST15" s="11"/>
      <c r="ASU15" s="11"/>
      <c r="ASV15" s="11"/>
      <c r="ASW15" s="11"/>
      <c r="ASX15" s="11"/>
      <c r="ASY15" s="11"/>
      <c r="ASZ15" s="11"/>
      <c r="ATA15" s="11"/>
      <c r="ATB15" s="11"/>
      <c r="ATC15" s="11"/>
      <c r="ATD15" s="11"/>
      <c r="ATE15" s="11"/>
      <c r="ATF15" s="11"/>
      <c r="ATG15" s="11"/>
      <c r="ATH15" s="11"/>
      <c r="ATI15" s="11"/>
      <c r="ATJ15" s="11"/>
      <c r="ATK15" s="11"/>
      <c r="ATL15" s="11"/>
      <c r="ATM15" s="11"/>
      <c r="ATN15" s="11"/>
      <c r="ATO15" s="11"/>
      <c r="ATP15" s="11"/>
      <c r="ATQ15" s="11"/>
      <c r="ATR15" s="11"/>
      <c r="ATS15" s="11"/>
      <c r="ATT15" s="11"/>
      <c r="ATU15" s="11"/>
      <c r="ATV15" s="11"/>
      <c r="ATW15" s="11"/>
      <c r="ATX15" s="11"/>
      <c r="ATY15" s="11"/>
      <c r="ATZ15" s="11"/>
      <c r="AUA15" s="11"/>
      <c r="AUB15" s="11"/>
      <c r="AUC15" s="11"/>
      <c r="AUD15" s="11"/>
      <c r="AUE15" s="11"/>
      <c r="AUF15" s="11"/>
      <c r="AUG15" s="11"/>
      <c r="AUH15" s="11"/>
      <c r="AUI15" s="11"/>
      <c r="AUJ15" s="11"/>
      <c r="AUK15" s="11"/>
      <c r="AUL15" s="11"/>
      <c r="AUM15" s="11"/>
      <c r="AUN15" s="11"/>
      <c r="AUO15" s="11"/>
      <c r="AUP15" s="11"/>
      <c r="AUQ15" s="11"/>
      <c r="AUR15" s="11"/>
      <c r="AUS15" s="11"/>
      <c r="AUT15" s="11"/>
      <c r="AUU15" s="11"/>
      <c r="AUV15" s="11"/>
      <c r="AUW15" s="11"/>
      <c r="AUX15" s="11"/>
      <c r="AUY15" s="11"/>
      <c r="AUZ15" s="11"/>
      <c r="AVA15" s="11"/>
      <c r="AVB15" s="11"/>
      <c r="AVC15" s="11"/>
      <c r="AVD15" s="11"/>
      <c r="AVE15" s="11"/>
      <c r="AVF15" s="11"/>
      <c r="AVG15" s="11"/>
      <c r="AVH15" s="11"/>
      <c r="AVI15" s="11"/>
      <c r="AVJ15" s="11"/>
      <c r="AVK15" s="11"/>
      <c r="AVL15" s="11"/>
      <c r="AVM15" s="11"/>
      <c r="AVN15" s="11"/>
      <c r="AVO15" s="11"/>
      <c r="AVP15" s="11"/>
      <c r="AVQ15" s="11"/>
      <c r="AVR15" s="11"/>
      <c r="AVS15" s="11"/>
      <c r="AVT15" s="11"/>
      <c r="AVU15" s="11"/>
      <c r="AVV15" s="11"/>
      <c r="AVW15" s="11"/>
      <c r="AVX15" s="11"/>
      <c r="AVY15" s="11"/>
      <c r="AVZ15" s="11"/>
      <c r="AWA15" s="11"/>
      <c r="AWB15" s="11"/>
      <c r="AWC15" s="11"/>
      <c r="AWD15" s="11"/>
      <c r="AWE15" s="11"/>
      <c r="AWF15" s="11"/>
      <c r="AWG15" s="11"/>
      <c r="AWH15" s="11"/>
      <c r="AWI15" s="11"/>
      <c r="AWJ15" s="11"/>
      <c r="AWK15" s="11"/>
      <c r="AWL15" s="11"/>
      <c r="AWM15" s="11"/>
      <c r="AWN15" s="11"/>
      <c r="AWO15" s="11"/>
      <c r="AWP15" s="11"/>
      <c r="AWQ15" s="11"/>
      <c r="AWR15" s="11"/>
      <c r="AWS15" s="11"/>
      <c r="AWT15" s="11"/>
      <c r="AWU15" s="11"/>
      <c r="AWV15" s="11"/>
      <c r="AWW15" s="11"/>
      <c r="AWX15" s="11"/>
      <c r="AWY15" s="11"/>
      <c r="AWZ15" s="11"/>
      <c r="AXA15" s="11"/>
      <c r="AXB15" s="11"/>
      <c r="AXC15" s="11"/>
      <c r="AXD15" s="11"/>
      <c r="AXE15" s="11"/>
      <c r="AXF15" s="11"/>
      <c r="AXG15" s="11"/>
      <c r="AXH15" s="11"/>
      <c r="AXI15" s="11"/>
      <c r="AXJ15" s="11"/>
      <c r="AXK15" s="11"/>
      <c r="AXL15" s="11"/>
      <c r="AXM15" s="11"/>
      <c r="AXN15" s="11"/>
      <c r="AXO15" s="11"/>
      <c r="AXP15" s="11"/>
      <c r="AXQ15" s="11"/>
      <c r="AXR15" s="11"/>
      <c r="AXS15" s="11"/>
      <c r="AXT15" s="11"/>
      <c r="AXU15" s="11"/>
      <c r="AXV15" s="11"/>
      <c r="AXW15" s="11"/>
      <c r="AXX15" s="11"/>
      <c r="AXY15" s="11"/>
      <c r="AXZ15" s="11"/>
      <c r="AYA15" s="11"/>
      <c r="AYB15" s="11"/>
      <c r="AYC15" s="11"/>
      <c r="AYD15" s="11"/>
      <c r="AYE15" s="11"/>
      <c r="AYF15" s="11"/>
      <c r="AYG15" s="11"/>
      <c r="AYH15" s="11"/>
      <c r="AYI15" s="11"/>
      <c r="AYJ15" s="11"/>
      <c r="AYK15" s="11"/>
      <c r="AYL15" s="11"/>
      <c r="AYM15" s="11"/>
      <c r="AYN15" s="11"/>
      <c r="AYO15" s="11"/>
      <c r="AYP15" s="11"/>
      <c r="AYQ15" s="11"/>
      <c r="AYR15" s="11"/>
      <c r="AYS15" s="11"/>
      <c r="AYT15" s="11"/>
      <c r="AYU15" s="11"/>
      <c r="AYV15" s="11"/>
      <c r="AYW15" s="11"/>
      <c r="AYX15" s="11"/>
      <c r="AYY15" s="11"/>
      <c r="AYZ15" s="11"/>
      <c r="AZA15" s="11"/>
      <c r="AZB15" s="11"/>
      <c r="AZC15" s="11"/>
      <c r="AZD15" s="1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74E57-6D5A-1748-A8FC-F66A0437C33E}">
  <sheetPr codeName="Sheet7">
    <tabColor rgb="FFFF0000"/>
  </sheetPr>
  <dimension ref="A1"/>
  <sheetViews>
    <sheetView workbookViewId="0"/>
  </sheetViews>
  <sheetFormatPr baseColWidth="10" defaultRowHeight="26" x14ac:dyDescent="0.3"/>
  <cols>
    <col min="1" max="16384" width="10.83203125" style="1"/>
  </cols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DAB9A-B41E-AC46-A16B-4E929EB73830}">
  <sheetPr codeName="Sheet14">
    <tabColor rgb="FFFF0000"/>
  </sheetPr>
  <dimension ref="A1"/>
  <sheetViews>
    <sheetView workbookViewId="0"/>
  </sheetViews>
  <sheetFormatPr baseColWidth="10" defaultRowHeight="26" x14ac:dyDescent="0.3"/>
  <cols>
    <col min="1" max="16384" width="10.83203125" style="1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Today</vt:lpstr>
      <vt:lpstr>BigPicture</vt:lpstr>
      <vt:lpstr>Dim</vt:lpstr>
      <vt:lpstr>Base</vt:lpstr>
      <vt:lpstr>Array2Range1</vt:lpstr>
      <vt:lpstr>Array2Range2</vt:lpstr>
      <vt:lpstr>Computer</vt:lpstr>
      <vt:lpstr>ByRef_ByVal</vt:lpstr>
      <vt:lpstr>DatatypePassing</vt:lpstr>
      <vt:lpstr>Freeware</vt:lpstr>
      <vt:lpstr>Lists</vt:lpstr>
      <vt:lpstr>DataFrames</vt:lpstr>
      <vt:lpstr>Prework4NextClass</vt:lpstr>
      <vt:lpstr>InClassProjects</vt:lpstr>
      <vt:lpstr>qBondPrice</vt:lpstr>
      <vt:lpstr>qBondDuration</vt:lpstr>
      <vt:lpstr>SQL_Time</vt:lpstr>
      <vt:lpstr>Appendix </vt:lpstr>
      <vt:lpstr>DataObj1</vt:lpstr>
      <vt:lpstr>DataObj2</vt:lpstr>
      <vt:lpstr>DataObj3</vt:lpstr>
      <vt:lpstr>DataObj4</vt:lpstr>
      <vt:lpstr>DataObj5</vt:lpstr>
      <vt:lpstr>qDataTypes1</vt:lpstr>
      <vt:lpstr>qDataTypes2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David Romoff</cp:lastModifiedBy>
  <dcterms:created xsi:type="dcterms:W3CDTF">2018-10-10T15:42:26Z</dcterms:created>
  <dcterms:modified xsi:type="dcterms:W3CDTF">2024-09-20T12:20:23Z</dcterms:modified>
</cp:coreProperties>
</file>