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3CE5788A-26D1-4D4A-ADBE-4ADA71D009C7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6" r:id="rId1"/>
    <sheet name="Themes" sheetId="13" r:id="rId2"/>
    <sheet name="Assumptions" sheetId="35" r:id="rId3"/>
    <sheet name="SetUp" sheetId="12" state="veryHidden" r:id="rId4"/>
    <sheet name="Linearity" sheetId="8" state="veryHidden" r:id="rId5"/>
    <sheet name="NormalErrors" sheetId="68" state="veryHidden" r:id="rId6"/>
    <sheet name="ConstantVariance" sheetId="9" state="veryHidden" r:id="rId7"/>
    <sheet name="Leverage" sheetId="10" state="veryHidden" r:id="rId8"/>
    <sheet name="CooksDistance" sheetId="69" state="veryHidden" r:id="rId9"/>
    <sheet name="CooksDistance_Excel0" sheetId="84" state="veryHidden" r:id="rId10"/>
    <sheet name="CooksDistance_Excel1" sheetId="82" state="veryHidden" r:id="rId11"/>
    <sheet name="IndependentErrors" sheetId="11" state="veryHidden" r:id="rId12"/>
    <sheet name="DurbinWatson" sheetId="16" state="veryHidden" r:id="rId13"/>
    <sheet name="KNN" sheetId="34" r:id="rId14"/>
    <sheet name="KNN_Data" sheetId="45" state="veryHidden" r:id="rId15"/>
    <sheet name="KNN_XNew" sheetId="46" state="veryHidden" r:id="rId16"/>
    <sheet name="KNN_Distance" sheetId="47" state="veryHidden" r:id="rId17"/>
    <sheet name="KNN_Nearest" sheetId="48" state="veryHidden" r:id="rId18"/>
    <sheet name="KNN_K" sheetId="49" state="veryHidden" r:id="rId19"/>
    <sheet name="KNN_Vote" sheetId="50" state="veryHidden" r:id="rId20"/>
    <sheet name="KNN_RCode" sheetId="72" state="veryHidden" r:id="rId21"/>
    <sheet name="Diagnostics" sheetId="85" r:id="rId22"/>
    <sheet name="Specificity" sheetId="80" state="veryHidden" r:id="rId23"/>
    <sheet name="Blank" sheetId="86" state="veryHidden" r:id="rId24"/>
    <sheet name="OutOfSampleTesting" sheetId="36" r:id="rId25"/>
    <sheet name="Setup_" sheetId="39" state="veryHidden" r:id="rId26"/>
    <sheet name="Explore" sheetId="40" state="veryHidden" r:id="rId27"/>
    <sheet name="Tools" sheetId="41" state="veryHidden" r:id="rId28"/>
    <sheet name="LM_InAndOut" sheetId="42" state="veryHidden" r:id="rId29"/>
    <sheet name="Optim_InAndOut" sheetId="43" state="veryHidden" r:id="rId30"/>
    <sheet name="Optim_Shrinkage" sheetId="44" state="veryHidden" r:id="rId31"/>
    <sheet name="Optim_LSearch" sheetId="81" state="veryHidden" r:id="rId32"/>
    <sheet name="AIC" sheetId="64" r:id="rId33"/>
    <sheet name="MLR_Step" sheetId="51" state="veryHidden" r:id="rId34"/>
    <sheet name="Data" sheetId="53" state="veryHidden" r:id="rId35"/>
    <sheet name="AIC_0" sheetId="62" state="veryHidden" r:id="rId36"/>
    <sheet name="AIC_1" sheetId="63" state="veryHidden" r:id="rId37"/>
    <sheet name="PreWork4NextClass" sheetId="27" r:id="rId38"/>
    <sheet name="InClassProjects" sheetId="26" r:id="rId39"/>
    <sheet name="Q_KNN_wVote" sheetId="25" r:id="rId40"/>
    <sheet name="Q_KNN_HighD" sheetId="77" r:id="rId41"/>
    <sheet name="Q_IndepErrors" sheetId="76" r:id="rId42"/>
    <sheet name="Q_CooksD" sheetId="79" r:id="rId43"/>
    <sheet name="Q_Specificity" sheetId="31" r:id="rId44"/>
    <sheet name="Q_OOS" sheetId="33" state="hidden" r:id="rId45"/>
    <sheet name="Q_AIC" sheetId="65" state="hidden" r:id="rId46"/>
    <sheet name="LendingClubData" sheetId="70" r:id="rId47"/>
    <sheet name="Hitters" sheetId="75" r:id="rId48"/>
    <sheet name="Hitters_Simple" sheetId="78" r:id="rId49"/>
  </sheets>
  <externalReferences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r2" localSheetId="23">#REF!</definedName>
    <definedName name="_r2" localSheetId="22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23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3">[8]Options2!#REF!</definedName>
    <definedName name="Cd" localSheetId="22">[8]Options2!#REF!</definedName>
    <definedName name="Cd">[8]Options2!#REF!</definedName>
    <definedName name="Change" localSheetId="23">[5]VaR0!#REF!</definedName>
    <definedName name="Change" localSheetId="22">[5]VaR0!#REF!</definedName>
    <definedName name="Change">[5]VaR0!#REF!</definedName>
    <definedName name="change1" localSheetId="23">#REF!</definedName>
    <definedName name="change1" localSheetId="22">#REF!</definedName>
    <definedName name="change1">#REF!</definedName>
    <definedName name="change2" localSheetId="23">#REF!</definedName>
    <definedName name="change2" localSheetId="2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23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" localSheetId="9">CooksDistance_Excel0!#REF!</definedName>
    <definedName name="i">CooksDistance_Excel1!$G$2</definedName>
    <definedName name="idx" localSheetId="23">#REF!</definedName>
    <definedName name="idx" localSheetId="22">#REF!</definedName>
    <definedName name="idx">#REF!</definedName>
    <definedName name="Inflator">[1]RSquareAdj!$C$10</definedName>
    <definedName name="k" localSheetId="35">[2]Binomial!$C$14</definedName>
    <definedName name="k" localSheetId="36">[2]Binomial!$C$14</definedName>
    <definedName name="k" localSheetId="23">[15]KNN_Vote!$AB$4</definedName>
    <definedName name="k" localSheetId="34">[2]Binomial!$C$14</definedName>
    <definedName name="k" localSheetId="18">KNN_K!$AB$4</definedName>
    <definedName name="k" localSheetId="33">[2]Binomial!$C$14</definedName>
    <definedName name="k" localSheetId="22">[15]KNN_Vote!$AB$4</definedName>
    <definedName name="k">KNN_Vote!$AB$4</definedName>
    <definedName name="L">#REF!</definedName>
    <definedName name="LL">#REF!</definedName>
    <definedName name="LN_Sim" localSheetId="23">#REF!</definedName>
    <definedName name="LN_Sim" localSheetId="22">#REF!</definedName>
    <definedName name="LN_Sim">#REF!</definedName>
    <definedName name="loss" localSheetId="23">#REF!</definedName>
    <definedName name="loss" localSheetId="22">#REF!</definedName>
    <definedName name="loss">#REF!</definedName>
    <definedName name="loss_30" localSheetId="23">#REF!</definedName>
    <definedName name="loss_30" localSheetId="2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SE">CooksDistance_Excel0!$I$19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CooksDistance_Excel1!$L$6</definedName>
    <definedName name="n_" localSheetId="23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5">[2]Binomial!$C$13</definedName>
    <definedName name="p" localSheetId="36">[2]Binomial!$C$13</definedName>
    <definedName name="p" localSheetId="23">#REF!</definedName>
    <definedName name="p" localSheetId="10">CooksDistance_Excel1!$L$3</definedName>
    <definedName name="p" localSheetId="34">[2]Binomial!$C$13</definedName>
    <definedName name="p" localSheetId="33">[2]Binomial!$C$13</definedName>
    <definedName name="p" localSheetId="22">#REF!</definedName>
    <definedName name="p">DurbinWatson!$B$3</definedName>
    <definedName name="PD">[4]CDS!$C$21:$C$25</definedName>
    <definedName name="PDF">[14]Calcs_Mean2!$K$10:$K$30</definedName>
    <definedName name="Period" localSheetId="23">#REF!</definedName>
    <definedName name="Period" localSheetId="22">#REF!</definedName>
    <definedName name="Period">#REF!</definedName>
    <definedName name="peso_rate">[12]FX_Intro!$C$66</definedName>
    <definedName name="Pij" localSheetId="23">#REF!</definedName>
    <definedName name="Pij" localSheetId="22">#REF!</definedName>
    <definedName name="Pij">#REF!</definedName>
    <definedName name="pmt" localSheetId="23">#REF!</definedName>
    <definedName name="pmt" localSheetId="22">#REF!</definedName>
    <definedName name="pmt">#REF!</definedName>
    <definedName name="pmt_" localSheetId="23">#REF!</definedName>
    <definedName name="pmt_" localSheetId="22">#REF!</definedName>
    <definedName name="pmt_">#REF!</definedName>
    <definedName name="pmtperyear">[17]Bond!$C$6</definedName>
    <definedName name="pmts">[17]Bond!$E$12:$E$25</definedName>
    <definedName name="price1" localSheetId="23">#REF!</definedName>
    <definedName name="price1" localSheetId="22">#REF!</definedName>
    <definedName name="price1">#REF!</definedName>
    <definedName name="price2" localSheetId="23">#REF!</definedName>
    <definedName name="price2" localSheetId="22">#REF!</definedName>
    <definedName name="price2">#REF!</definedName>
    <definedName name="price3" localSheetId="23">#REF!</definedName>
    <definedName name="price3" localSheetId="2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3">#REF!</definedName>
    <definedName name="risk1" localSheetId="22">#REF!</definedName>
    <definedName name="risk1">#REF!</definedName>
    <definedName name="risk2" localSheetId="23">#REF!</definedName>
    <definedName name="risk2" localSheetId="22">#REF!</definedName>
    <definedName name="risk2">#REF!</definedName>
    <definedName name="risk3" localSheetId="23">#REF!</definedName>
    <definedName name="risk3" localSheetId="22">#REF!</definedName>
    <definedName name="risk3">#REF!</definedName>
    <definedName name="RSE">#REF!</definedName>
    <definedName name="RSS">CooksDistance_Excel0!$I$16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3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3">#REF!</definedName>
    <definedName name="SE0" localSheetId="22">#REF!</definedName>
    <definedName name="SE0">#REF!</definedName>
    <definedName name="SE1_" localSheetId="23">#REF!</definedName>
    <definedName name="SE1_" localSheetId="22">#REF!</definedName>
    <definedName name="SE1_">#REF!</definedName>
    <definedName name="SE2_" localSheetId="23">#REF!</definedName>
    <definedName name="SE2_" localSheetId="2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3">#REF!</definedName>
    <definedName name="stdev" localSheetId="22">#REF!</definedName>
    <definedName name="stdev">#REF!</definedName>
    <definedName name="Sum">[13]CentralLimitTheorem!$C$7:$C$106</definedName>
    <definedName name="t" localSheetId="23">#REF!</definedName>
    <definedName name="t" localSheetId="22">#REF!</definedName>
    <definedName name="t">#REF!</definedName>
    <definedName name="t_">[4]CDS!$B$21:$B$25</definedName>
    <definedName name="table_asf">[19]ASF!$C$31:$D$34</definedName>
    <definedName name="Time" localSheetId="23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3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 localSheetId="9">CooksDistance_Excel0!$B$2:$D$201</definedName>
    <definedName name="X">CooksDistance_Excel1!$B$2:$D$200</definedName>
    <definedName name="x_draw">#REF!</definedName>
    <definedName name="X_e_rt">[7]OptionsHW!$C$18:$E$18</definedName>
    <definedName name="X_orig" localSheetId="9">CooksDistance_Excel0!#REF!</definedName>
    <definedName name="X_orig">CooksDistance_Excel0!$B$2:$D$201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 localSheetId="9">CooksDistance_Excel0!$E$2:$E$201</definedName>
    <definedName name="y">CooksDistance_Excel1!$E$2:$E$200</definedName>
    <definedName name="y_draw" localSheetId="23">#REF!</definedName>
    <definedName name="y_draw" localSheetId="22">#REF!</definedName>
    <definedName name="y_draw">#REF!</definedName>
    <definedName name="y_orig" localSheetId="9">CooksDistance_Excel0!#REF!</definedName>
    <definedName name="y_orig">CooksDistance_Excel0!$E$2:$E$201</definedName>
    <definedName name="ybar" localSheetId="23">#REF!</definedName>
    <definedName name="ybar" localSheetId="22">#REF!</definedName>
    <definedName name="ybar">#REF!</definedName>
    <definedName name="year">Data!$D$2:$D$235</definedName>
    <definedName name="years">[17]Bond!$C$7</definedName>
    <definedName name="yhat" localSheetId="23">#REF!</definedName>
    <definedName name="yhat" localSheetId="9">CooksDistance_Excel0!$G$2:$G$201</definedName>
    <definedName name="yhat" localSheetId="22">#REF!</definedName>
    <definedName name="yhat">CooksDistance_Excel1!$J$2:$J$201</definedName>
    <definedName name="yhat_i" localSheetId="9">CooksDistance_Excel0!#REF!</definedName>
    <definedName name="yhat_i">CooksDistance_Excel1!$I$2:$I$201</definedName>
    <definedName name="ytm">[10]qFunctions!$C$7</definedName>
    <definedName name="YTM_rf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6" l="1" a="1"/>
  <c r="E8" i="86" s="1"/>
  <c r="L6" i="82"/>
  <c r="Q19" i="82" s="1"/>
  <c r="A2" i="82"/>
  <c r="B2" i="82" s="1" a="1"/>
  <c r="B2" i="82" s="1"/>
  <c r="I2" i="84" a="1"/>
  <c r="I2" i="84" s="1"/>
  <c r="G2" i="84" a="1"/>
  <c r="G2" i="84" s="1"/>
  <c r="I16" i="84" s="1" a="1"/>
  <c r="I16" i="84" s="1"/>
  <c r="E8" i="80" a="1"/>
  <c r="E8" i="80" s="1"/>
  <c r="L18" i="82" l="1"/>
  <c r="I19" i="84"/>
  <c r="L15" i="82"/>
  <c r="J2" i="82" a="1"/>
  <c r="J2" i="82" s="1"/>
  <c r="A3" i="82"/>
  <c r="B3" i="82" s="1" a="1"/>
  <c r="B3" i="82" s="1"/>
  <c r="I2" i="63"/>
  <c r="H11" i="63" s="1"/>
  <c r="I2" i="62"/>
  <c r="H11" i="62" s="1"/>
  <c r="D2" i="62" a="1"/>
  <c r="D2" i="62" s="1"/>
  <c r="E2" i="62" s="1"/>
  <c r="C2" i="63" a="1"/>
  <c r="A4" i="82" l="1"/>
  <c r="B4" i="82" s="1" a="1"/>
  <c r="B4" i="82" s="1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A5" i="82" l="1"/>
  <c r="B5" i="82" s="1" a="1"/>
  <c r="B5" i="82" s="1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A6" i="82" l="1"/>
  <c r="B6" i="82" s="1" a="1"/>
  <c r="B6" i="82" s="1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A7" i="82" l="1"/>
  <c r="B7" i="82" s="1" a="1"/>
  <c r="B7" i="82" s="1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8" i="82" l="1"/>
  <c r="B8" i="82" s="1" a="1"/>
  <c r="B8" i="82" s="1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A9" i="82" l="1"/>
  <c r="B9" i="82" s="1" a="1"/>
  <c r="B9" i="82" s="1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A10" i="82" l="1"/>
  <c r="B10" i="82" s="1" a="1"/>
  <c r="B10" i="82" s="1"/>
  <c r="H2" i="63" a="1"/>
  <c r="H2" i="63" s="1"/>
  <c r="D12" i="16"/>
  <c r="F4" i="16" s="1"/>
  <c r="A11" i="82" l="1"/>
  <c r="B11" i="82" s="1" a="1"/>
  <c r="B11" i="82" s="1"/>
  <c r="K2" i="63"/>
  <c r="A12" i="82" l="1"/>
  <c r="B12" i="82" s="1" a="1"/>
  <c r="B12" i="82" s="1"/>
  <c r="A13" i="82" l="1"/>
  <c r="B13" i="82" s="1" a="1"/>
  <c r="B13" i="82" s="1"/>
  <c r="A14" i="82" l="1"/>
  <c r="B14" i="82" s="1" a="1"/>
  <c r="B14" i="82" s="1"/>
  <c r="A15" i="82" l="1"/>
  <c r="B15" i="82" s="1" a="1"/>
  <c r="B15" i="82" s="1"/>
  <c r="A16" i="82" l="1"/>
  <c r="B16" i="82" s="1" a="1"/>
  <c r="B16" i="82" s="1"/>
  <c r="A17" i="82" l="1"/>
  <c r="B17" i="82" s="1" a="1"/>
  <c r="B17" i="82" s="1"/>
  <c r="A18" i="82" l="1"/>
  <c r="B18" i="82" s="1" a="1"/>
  <c r="B18" i="82" s="1"/>
  <c r="A19" i="82" l="1"/>
  <c r="B19" i="82" s="1" a="1"/>
  <c r="B19" i="82" s="1"/>
  <c r="A20" i="82" l="1"/>
  <c r="B20" i="82" s="1" a="1"/>
  <c r="B20" i="82" s="1"/>
  <c r="A21" i="82" l="1"/>
  <c r="B21" i="82" s="1" a="1"/>
  <c r="B21" i="82" s="1"/>
  <c r="A22" i="82" l="1"/>
  <c r="B22" i="82" s="1" a="1"/>
  <c r="B22" i="82" s="1"/>
  <c r="A23" i="82" l="1"/>
  <c r="B23" i="82" s="1" a="1"/>
  <c r="B23" i="82" s="1"/>
  <c r="A24" i="82" l="1"/>
  <c r="B24" i="82" s="1" a="1"/>
  <c r="B24" i="82" s="1"/>
  <c r="A25" i="82" l="1"/>
  <c r="B25" i="82" s="1" a="1"/>
  <c r="B25" i="82" s="1"/>
  <c r="A26" i="82" l="1"/>
  <c r="B26" i="82" s="1" a="1"/>
  <c r="B26" i="82" s="1"/>
  <c r="A27" i="82" l="1"/>
  <c r="B27" i="82" s="1" a="1"/>
  <c r="B27" i="82" s="1"/>
  <c r="A28" i="82" l="1"/>
  <c r="B28" i="82" s="1" a="1"/>
  <c r="B28" i="82" s="1"/>
  <c r="A29" i="82" l="1"/>
  <c r="B29" i="82" s="1" a="1"/>
  <c r="B29" i="82" s="1"/>
  <c r="A30" i="82" l="1"/>
  <c r="B30" i="82" s="1" a="1"/>
  <c r="B30" i="82" s="1"/>
  <c r="A31" i="82" l="1"/>
  <c r="B31" i="82" s="1" a="1"/>
  <c r="B31" i="82" s="1"/>
  <c r="A32" i="82" l="1"/>
  <c r="B32" i="82" s="1" a="1"/>
  <c r="B32" i="82" s="1"/>
  <c r="A33" i="82" l="1"/>
  <c r="B33" i="82" s="1" a="1"/>
  <c r="B33" i="82" s="1"/>
  <c r="A34" i="82" l="1"/>
  <c r="B34" i="82" s="1" a="1"/>
  <c r="B34" i="82" s="1"/>
  <c r="A35" i="82" l="1"/>
  <c r="B35" i="82" s="1" a="1"/>
  <c r="B35" i="82" s="1"/>
  <c r="A36" i="82" l="1"/>
  <c r="B36" i="82" s="1" a="1"/>
  <c r="B36" i="82" s="1"/>
  <c r="A37" i="82" l="1"/>
  <c r="B37" i="82" s="1" a="1"/>
  <c r="B37" i="82" s="1"/>
  <c r="A38" i="82" l="1"/>
  <c r="B38" i="82" s="1" a="1"/>
  <c r="B38" i="82" s="1"/>
  <c r="A39" i="82" l="1"/>
  <c r="B39" i="82" s="1" a="1"/>
  <c r="B39" i="82" s="1"/>
  <c r="A40" i="82" l="1"/>
  <c r="B40" i="82" s="1" a="1"/>
  <c r="B40" i="82" s="1"/>
  <c r="A41" i="82" l="1"/>
  <c r="B41" i="82" s="1" a="1"/>
  <c r="B41" i="82" s="1"/>
  <c r="A42" i="82" l="1"/>
  <c r="B42" i="82" s="1" a="1"/>
  <c r="B42" i="82" s="1"/>
  <c r="A43" i="82" l="1"/>
  <c r="B43" i="82" s="1" a="1"/>
  <c r="B43" i="82" s="1"/>
  <c r="A44" i="82" l="1"/>
  <c r="B44" i="82" s="1" a="1"/>
  <c r="B44" i="82" s="1"/>
  <c r="A45" i="82" l="1"/>
  <c r="B45" i="82" s="1" a="1"/>
  <c r="B45" i="82" s="1"/>
  <c r="A46" i="82" l="1"/>
  <c r="B46" i="82" s="1" a="1"/>
  <c r="B46" i="82" s="1"/>
  <c r="A47" i="82" l="1"/>
  <c r="B47" i="82" s="1" a="1"/>
  <c r="B47" i="82" s="1"/>
  <c r="A48" i="82" l="1"/>
  <c r="B48" i="82" s="1" a="1"/>
  <c r="B48" i="82" s="1"/>
  <c r="A49" i="82" l="1"/>
  <c r="B49" i="82" s="1" a="1"/>
  <c r="B49" i="82" s="1"/>
  <c r="A50" i="82" l="1"/>
  <c r="B50" i="82" s="1" a="1"/>
  <c r="B50" i="82" s="1"/>
  <c r="A51" i="82" l="1"/>
  <c r="B51" i="82" s="1" a="1"/>
  <c r="B51" i="82" s="1"/>
  <c r="A52" i="82" l="1"/>
  <c r="B52" i="82" s="1" a="1"/>
  <c r="B52" i="82" s="1"/>
  <c r="A53" i="82" l="1"/>
  <c r="B53" i="82" s="1" a="1"/>
  <c r="B53" i="82" s="1"/>
  <c r="A54" i="82" l="1"/>
  <c r="B54" i="82" s="1" a="1"/>
  <c r="B54" i="82" s="1"/>
  <c r="A55" i="82" l="1"/>
  <c r="B55" i="82" s="1" a="1"/>
  <c r="B55" i="82" s="1"/>
  <c r="A56" i="82" l="1"/>
  <c r="B56" i="82" s="1" a="1"/>
  <c r="B56" i="82" s="1"/>
  <c r="A57" i="82" l="1"/>
  <c r="B57" i="82" s="1" a="1"/>
  <c r="B57" i="82" s="1"/>
  <c r="A58" i="82" l="1"/>
  <c r="B58" i="82" s="1" a="1"/>
  <c r="B58" i="82" s="1"/>
  <c r="A59" i="82" l="1"/>
  <c r="B59" i="82" s="1" a="1"/>
  <c r="B59" i="82" s="1"/>
  <c r="A60" i="82" l="1"/>
  <c r="B60" i="82" s="1" a="1"/>
  <c r="B60" i="82" s="1"/>
  <c r="A61" i="82" l="1"/>
  <c r="B61" i="82" s="1" a="1"/>
  <c r="B61" i="82" s="1"/>
  <c r="A62" i="82" l="1"/>
  <c r="B62" i="82" s="1" a="1"/>
  <c r="B62" i="82" s="1"/>
  <c r="A63" i="82" l="1"/>
  <c r="B63" i="82" s="1" a="1"/>
  <c r="B63" i="82" s="1"/>
  <c r="A64" i="82" l="1"/>
  <c r="B64" i="82" s="1" a="1"/>
  <c r="B64" i="82" s="1"/>
  <c r="A65" i="82" l="1"/>
  <c r="B65" i="82" s="1" a="1"/>
  <c r="B65" i="82" s="1"/>
  <c r="A66" i="82" l="1"/>
  <c r="B66" i="82" s="1" a="1"/>
  <c r="B66" i="82" s="1"/>
  <c r="A67" i="82" l="1"/>
  <c r="B67" i="82" s="1" a="1"/>
  <c r="B67" i="82" s="1"/>
  <c r="A68" i="82" l="1"/>
  <c r="B68" i="82" s="1" a="1"/>
  <c r="B68" i="82" s="1"/>
  <c r="A69" i="82" l="1"/>
  <c r="B69" i="82" s="1" a="1"/>
  <c r="B69" i="82" s="1"/>
  <c r="A70" i="82" l="1"/>
  <c r="B70" i="82" s="1" a="1"/>
  <c r="B70" i="82" s="1"/>
  <c r="A71" i="82" l="1"/>
  <c r="B71" i="82" s="1" a="1"/>
  <c r="B71" i="82" s="1"/>
  <c r="A72" i="82" l="1"/>
  <c r="B72" i="82" s="1" a="1"/>
  <c r="B72" i="82" s="1"/>
  <c r="A73" i="82" l="1"/>
  <c r="B73" i="82" s="1" a="1"/>
  <c r="B73" i="82" s="1"/>
  <c r="A74" i="82" l="1"/>
  <c r="B74" i="82" s="1" a="1"/>
  <c r="B74" i="82" s="1"/>
  <c r="A75" i="82" l="1"/>
  <c r="B75" i="82" s="1" a="1"/>
  <c r="B75" i="82" s="1"/>
  <c r="A76" i="82" l="1"/>
  <c r="B76" i="82" s="1" a="1"/>
  <c r="B76" i="82" s="1"/>
  <c r="A77" i="82" l="1"/>
  <c r="B77" i="82" s="1" a="1"/>
  <c r="B77" i="82" s="1"/>
  <c r="A78" i="82" l="1"/>
  <c r="B78" i="82" s="1" a="1"/>
  <c r="B78" i="82" s="1"/>
  <c r="A79" i="82" l="1"/>
  <c r="B79" i="82" s="1" a="1"/>
  <c r="B79" i="82" s="1"/>
  <c r="A80" i="82" l="1"/>
  <c r="B80" i="82" s="1" a="1"/>
  <c r="B80" i="82" s="1"/>
  <c r="A81" i="82" l="1"/>
  <c r="B81" i="82" s="1" a="1"/>
  <c r="B81" i="82" s="1"/>
  <c r="A82" i="82" l="1"/>
  <c r="B82" i="82" s="1" a="1"/>
  <c r="B82" i="82" s="1"/>
  <c r="A83" i="82" l="1"/>
  <c r="B83" i="82" s="1" a="1"/>
  <c r="B83" i="82" s="1"/>
  <c r="A84" i="82" l="1"/>
  <c r="B84" i="82" s="1" a="1"/>
  <c r="B84" i="82" s="1"/>
  <c r="A85" i="82" l="1"/>
  <c r="B85" i="82" s="1" a="1"/>
  <c r="B85" i="82" s="1"/>
  <c r="A86" i="82" l="1"/>
  <c r="B86" i="82" s="1" a="1"/>
  <c r="B86" i="82" s="1"/>
  <c r="A87" i="82" l="1"/>
  <c r="B87" i="82" s="1" a="1"/>
  <c r="B87" i="82" s="1"/>
  <c r="A88" i="82" l="1"/>
  <c r="B88" i="82" s="1" a="1"/>
  <c r="B88" i="82" s="1"/>
  <c r="A89" i="82" l="1"/>
  <c r="B89" i="82" s="1" a="1"/>
  <c r="B89" i="82" s="1"/>
  <c r="A90" i="82" l="1"/>
  <c r="B90" i="82" s="1" a="1"/>
  <c r="B90" i="82" s="1"/>
  <c r="A91" i="82" l="1"/>
  <c r="B91" i="82" s="1" a="1"/>
  <c r="B91" i="82" s="1"/>
  <c r="A92" i="82" l="1"/>
  <c r="B92" i="82" s="1" a="1"/>
  <c r="B92" i="82" s="1"/>
  <c r="A93" i="82" l="1"/>
  <c r="B93" i="82" s="1" a="1"/>
  <c r="B93" i="82" s="1"/>
  <c r="A94" i="82" l="1"/>
  <c r="B94" i="82" s="1" a="1"/>
  <c r="B94" i="82" s="1"/>
  <c r="A95" i="82" l="1"/>
  <c r="B95" i="82" s="1" a="1"/>
  <c r="B95" i="82" s="1"/>
  <c r="A96" i="82" l="1"/>
  <c r="B96" i="82" s="1" a="1"/>
  <c r="B96" i="82" s="1"/>
  <c r="A97" i="82" l="1"/>
  <c r="B97" i="82" s="1" a="1"/>
  <c r="B97" i="82" s="1"/>
  <c r="A98" i="82" l="1"/>
  <c r="B98" i="82" s="1" a="1"/>
  <c r="B98" i="82" s="1"/>
  <c r="A99" i="82" l="1"/>
  <c r="B99" i="82" s="1" a="1"/>
  <c r="B99" i="82" s="1"/>
  <c r="A100" i="82" l="1"/>
  <c r="B100" i="82" s="1" a="1"/>
  <c r="B100" i="82" s="1"/>
  <c r="A101" i="82" l="1"/>
  <c r="B101" i="82" s="1" a="1"/>
  <c r="B101" i="82" s="1"/>
  <c r="A102" i="82" l="1"/>
  <c r="B102" i="82" s="1" a="1"/>
  <c r="B102" i="82" s="1"/>
  <c r="A103" i="82" l="1"/>
  <c r="B103" i="82" s="1" a="1"/>
  <c r="B103" i="82" s="1"/>
  <c r="A104" i="82" l="1"/>
  <c r="B104" i="82" s="1" a="1"/>
  <c r="B104" i="82" s="1"/>
  <c r="A105" i="82" l="1"/>
  <c r="B105" i="82" s="1" a="1"/>
  <c r="B105" i="82" s="1"/>
  <c r="A106" i="82" l="1"/>
  <c r="B106" i="82" s="1" a="1"/>
  <c r="B106" i="82" s="1"/>
  <c r="A107" i="82" l="1"/>
  <c r="B107" i="82" s="1" a="1"/>
  <c r="B107" i="82" s="1"/>
  <c r="A108" i="82" l="1"/>
  <c r="B108" i="82" s="1" a="1"/>
  <c r="B108" i="82" s="1"/>
  <c r="A109" i="82" l="1"/>
  <c r="B109" i="82" s="1" a="1"/>
  <c r="B109" i="82" s="1"/>
  <c r="A110" i="82" l="1"/>
  <c r="B110" i="82" s="1" a="1"/>
  <c r="B110" i="82" s="1"/>
  <c r="A111" i="82" l="1"/>
  <c r="B111" i="82" s="1" a="1"/>
  <c r="B111" i="82" s="1"/>
  <c r="A112" i="82" l="1"/>
  <c r="B112" i="82" s="1" a="1"/>
  <c r="B112" i="82" s="1"/>
  <c r="A113" i="82" l="1"/>
  <c r="B113" i="82" s="1" a="1"/>
  <c r="B113" i="82" s="1"/>
  <c r="A114" i="82" l="1"/>
  <c r="B114" i="82" s="1" a="1"/>
  <c r="B114" i="82" s="1"/>
  <c r="A115" i="82" l="1"/>
  <c r="B115" i="82" s="1" a="1"/>
  <c r="B115" i="82" s="1"/>
  <c r="A116" i="82" l="1"/>
  <c r="B116" i="82" s="1" a="1"/>
  <c r="B116" i="82" s="1"/>
  <c r="A117" i="82" l="1"/>
  <c r="B117" i="82" s="1" a="1"/>
  <c r="B117" i="82" s="1"/>
  <c r="A118" i="82" l="1"/>
  <c r="B118" i="82" s="1" a="1"/>
  <c r="B118" i="82" s="1"/>
  <c r="A119" i="82" l="1"/>
  <c r="B119" i="82" s="1" a="1"/>
  <c r="B119" i="82" s="1"/>
  <c r="A120" i="82" l="1"/>
  <c r="B120" i="82" s="1" a="1"/>
  <c r="B120" i="82" s="1"/>
  <c r="A121" i="82" l="1"/>
  <c r="B121" i="82" s="1" a="1"/>
  <c r="B121" i="82" s="1"/>
  <c r="A122" i="82" l="1"/>
  <c r="B122" i="82" s="1" a="1"/>
  <c r="B122" i="82" s="1"/>
  <c r="A123" i="82" l="1"/>
  <c r="B123" i="82" s="1" a="1"/>
  <c r="B123" i="82" s="1"/>
  <c r="A124" i="82" l="1"/>
  <c r="B124" i="82" s="1" a="1"/>
  <c r="B124" i="82" s="1"/>
  <c r="A125" i="82" l="1"/>
  <c r="B125" i="82" s="1" a="1"/>
  <c r="B125" i="82" s="1"/>
  <c r="A126" i="82" l="1"/>
  <c r="B126" i="82" s="1" a="1"/>
  <c r="B126" i="82" s="1"/>
  <c r="A127" i="82" l="1"/>
  <c r="B127" i="82" s="1" a="1"/>
  <c r="B127" i="82" s="1"/>
  <c r="A128" i="82" l="1"/>
  <c r="B128" i="82" s="1" a="1"/>
  <c r="B128" i="82" s="1"/>
  <c r="A129" i="82" l="1"/>
  <c r="B129" i="82" s="1" a="1"/>
  <c r="B129" i="82" s="1"/>
  <c r="A130" i="82" l="1"/>
  <c r="B130" i="82" s="1" a="1"/>
  <c r="B130" i="82" s="1"/>
  <c r="A131" i="82" l="1"/>
  <c r="B131" i="82" s="1" a="1"/>
  <c r="B131" i="82" s="1"/>
  <c r="A132" i="82" l="1"/>
  <c r="B132" i="82" s="1" a="1"/>
  <c r="B132" i="82" s="1"/>
  <c r="A133" i="82" l="1"/>
  <c r="B133" i="82" s="1" a="1"/>
  <c r="B133" i="82" s="1"/>
  <c r="A134" i="82" l="1"/>
  <c r="B134" i="82" s="1" a="1"/>
  <c r="B134" i="82" s="1"/>
  <c r="A135" i="82" l="1"/>
  <c r="B135" i="82" s="1" a="1"/>
  <c r="B135" i="82" s="1"/>
  <c r="A136" i="82" l="1"/>
  <c r="B136" i="82" s="1" a="1"/>
  <c r="B136" i="82" s="1"/>
  <c r="A137" i="82" l="1"/>
  <c r="B137" i="82" s="1" a="1"/>
  <c r="B137" i="82" s="1"/>
  <c r="A138" i="82" l="1"/>
  <c r="B138" i="82" s="1" a="1"/>
  <c r="B138" i="82" s="1"/>
  <c r="A139" i="82" l="1"/>
  <c r="B139" i="82" s="1" a="1"/>
  <c r="B139" i="82" s="1"/>
  <c r="A140" i="82" l="1"/>
  <c r="B140" i="82" s="1" a="1"/>
  <c r="B140" i="82" s="1"/>
  <c r="A141" i="82" l="1"/>
  <c r="B141" i="82" s="1" a="1"/>
  <c r="B141" i="82" s="1"/>
  <c r="A142" i="82" l="1"/>
  <c r="B142" i="82" s="1" a="1"/>
  <c r="B142" i="82" s="1"/>
  <c r="A143" i="82" l="1"/>
  <c r="B143" i="82" s="1" a="1"/>
  <c r="B143" i="82" s="1"/>
  <c r="A144" i="82" l="1"/>
  <c r="B144" i="82" s="1" a="1"/>
  <c r="B144" i="82" s="1"/>
  <c r="A145" i="82" l="1"/>
  <c r="B145" i="82" s="1" a="1"/>
  <c r="B145" i="82" s="1"/>
  <c r="A146" i="82" l="1"/>
  <c r="B146" i="82" s="1" a="1"/>
  <c r="B146" i="82" s="1"/>
  <c r="A147" i="82" l="1"/>
  <c r="B147" i="82" s="1" a="1"/>
  <c r="B147" i="82" s="1"/>
  <c r="A148" i="82" l="1"/>
  <c r="B148" i="82" s="1" a="1"/>
  <c r="B148" i="82" s="1"/>
  <c r="A149" i="82" l="1"/>
  <c r="B149" i="82" s="1" a="1"/>
  <c r="B149" i="82" s="1"/>
  <c r="A150" i="82" l="1"/>
  <c r="B150" i="82" s="1" a="1"/>
  <c r="B150" i="82" s="1"/>
  <c r="A151" i="82" l="1"/>
  <c r="B151" i="82" s="1" a="1"/>
  <c r="B151" i="82" s="1"/>
  <c r="A152" i="82" l="1"/>
  <c r="B152" i="82" s="1" a="1"/>
  <c r="B152" i="82" s="1"/>
  <c r="A153" i="82" l="1"/>
  <c r="B153" i="82" s="1" a="1"/>
  <c r="B153" i="82" s="1"/>
  <c r="A154" i="82" l="1"/>
  <c r="B154" i="82" s="1" a="1"/>
  <c r="B154" i="82" s="1"/>
  <c r="A155" i="82" l="1"/>
  <c r="B155" i="82" s="1" a="1"/>
  <c r="B155" i="82" s="1"/>
  <c r="A156" i="82" l="1"/>
  <c r="B156" i="82" s="1" a="1"/>
  <c r="B156" i="82" s="1"/>
  <c r="A157" i="82" l="1"/>
  <c r="B157" i="82" s="1" a="1"/>
  <c r="B157" i="82" s="1"/>
  <c r="A158" i="82" l="1"/>
  <c r="B158" i="82" s="1" a="1"/>
  <c r="B158" i="82" s="1"/>
  <c r="A159" i="82" l="1"/>
  <c r="B159" i="82" s="1" a="1"/>
  <c r="B159" i="82" s="1"/>
  <c r="A160" i="82" l="1"/>
  <c r="B160" i="82" s="1" a="1"/>
  <c r="B160" i="82" s="1"/>
  <c r="A161" i="82" l="1"/>
  <c r="B161" i="82" s="1" a="1"/>
  <c r="B161" i="82" s="1"/>
  <c r="A162" i="82" l="1"/>
  <c r="B162" i="82" s="1" a="1"/>
  <c r="B162" i="82" s="1"/>
  <c r="A163" i="82" l="1"/>
  <c r="B163" i="82" s="1" a="1"/>
  <c r="B163" i="82" s="1"/>
  <c r="A164" i="82" l="1"/>
  <c r="B164" i="82" s="1" a="1"/>
  <c r="B164" i="82" s="1"/>
  <c r="A165" i="82" l="1"/>
  <c r="B165" i="82" s="1" a="1"/>
  <c r="B165" i="82" s="1"/>
  <c r="A166" i="82" l="1"/>
  <c r="B166" i="82" s="1" a="1"/>
  <c r="B166" i="82" s="1"/>
  <c r="A167" i="82" l="1"/>
  <c r="B167" i="82" s="1" a="1"/>
  <c r="B167" i="82" s="1"/>
  <c r="A168" i="82" l="1"/>
  <c r="B168" i="82" s="1" a="1"/>
  <c r="B168" i="82" s="1"/>
  <c r="A169" i="82" l="1"/>
  <c r="B169" i="82" s="1" a="1"/>
  <c r="B169" i="82" s="1"/>
  <c r="A170" i="82" l="1"/>
  <c r="B170" i="82" s="1" a="1"/>
  <c r="B170" i="82" s="1"/>
  <c r="A171" i="82" l="1"/>
  <c r="B171" i="82" s="1" a="1"/>
  <c r="B171" i="82" s="1"/>
  <c r="A172" i="82" l="1"/>
  <c r="B172" i="82" s="1" a="1"/>
  <c r="B172" i="82" s="1"/>
  <c r="A173" i="82" l="1"/>
  <c r="B173" i="82" s="1" a="1"/>
  <c r="B173" i="82" s="1"/>
  <c r="A174" i="82" l="1"/>
  <c r="B174" i="82" s="1" a="1"/>
  <c r="B174" i="82" s="1"/>
  <c r="A175" i="82" l="1"/>
  <c r="B175" i="82" s="1" a="1"/>
  <c r="B175" i="82" s="1"/>
  <c r="A176" i="82" l="1"/>
  <c r="B176" i="82" s="1" a="1"/>
  <c r="B176" i="82" s="1"/>
  <c r="A177" i="82" l="1"/>
  <c r="B177" i="82" s="1" a="1"/>
  <c r="B177" i="82" s="1"/>
  <c r="A178" i="82" l="1"/>
  <c r="B178" i="82" s="1" a="1"/>
  <c r="B178" i="82" s="1"/>
  <c r="A179" i="82" l="1"/>
  <c r="B179" i="82" s="1" a="1"/>
  <c r="B179" i="82" s="1"/>
  <c r="A180" i="82" l="1"/>
  <c r="B180" i="82" s="1" a="1"/>
  <c r="B180" i="82" s="1"/>
  <c r="A181" i="82" l="1"/>
  <c r="B181" i="82" s="1" a="1"/>
  <c r="B181" i="82" s="1"/>
  <c r="A182" i="82" l="1"/>
  <c r="B182" i="82" s="1" a="1"/>
  <c r="B182" i="82" s="1"/>
  <c r="A183" i="82" l="1"/>
  <c r="B183" i="82" s="1" a="1"/>
  <c r="B183" i="82" s="1"/>
  <c r="A184" i="82" l="1"/>
  <c r="B184" i="82" s="1" a="1"/>
  <c r="B184" i="82" s="1"/>
  <c r="A185" i="82" l="1"/>
  <c r="B185" i="82" s="1" a="1"/>
  <c r="B185" i="82" s="1"/>
  <c r="A186" i="82" l="1"/>
  <c r="B186" i="82" s="1" a="1"/>
  <c r="B186" i="82" s="1"/>
  <c r="A187" i="82" l="1"/>
  <c r="B187" i="82" s="1" a="1"/>
  <c r="B187" i="82" s="1"/>
  <c r="A188" i="82" l="1"/>
  <c r="B188" i="82" s="1" a="1"/>
  <c r="B188" i="82" s="1"/>
  <c r="A189" i="82" l="1"/>
  <c r="B189" i="82" s="1" a="1"/>
  <c r="B189" i="82" s="1"/>
  <c r="A190" i="82" l="1"/>
  <c r="B190" i="82" s="1" a="1"/>
  <c r="B190" i="82" s="1"/>
  <c r="A191" i="82" l="1"/>
  <c r="B191" i="82" s="1" a="1"/>
  <c r="B191" i="82" s="1"/>
  <c r="A192" i="82" l="1"/>
  <c r="B192" i="82" s="1" a="1"/>
  <c r="B192" i="82" s="1"/>
  <c r="A193" i="82" l="1"/>
  <c r="B193" i="82" s="1" a="1"/>
  <c r="B193" i="82" s="1"/>
  <c r="A194" i="82" l="1"/>
  <c r="B194" i="82" s="1" a="1"/>
  <c r="B194" i="82" s="1"/>
  <c r="A195" i="82" l="1"/>
  <c r="B195" i="82" s="1" a="1"/>
  <c r="B195" i="82" s="1"/>
  <c r="A196" i="82" l="1"/>
  <c r="B196" i="82" s="1" a="1"/>
  <c r="B196" i="82" s="1"/>
  <c r="A197" i="82" l="1"/>
  <c r="B197" i="82" s="1" a="1"/>
  <c r="B197" i="82" s="1"/>
  <c r="A198" i="82" l="1"/>
  <c r="B198" i="82" s="1" a="1"/>
  <c r="B198" i="82" s="1"/>
  <c r="A199" i="82" l="1"/>
  <c r="B199" i="82" s="1" a="1"/>
  <c r="B199" i="82" s="1"/>
  <c r="A200" i="82" l="1"/>
  <c r="B200" i="82" s="1" a="1"/>
  <c r="B200" i="82" s="1"/>
  <c r="I2" i="82" l="1" a="1"/>
  <c r="I2" i="82" s="1"/>
  <c r="L9" i="82" s="1" a="1"/>
  <c r="L9" i="82" s="1"/>
  <c r="L12" i="82" s="1"/>
  <c r="L21" i="82" s="1"/>
  <c r="O1" i="8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<sst xmlns="http://schemas.openxmlformats.org/spreadsheetml/2006/main" count="15180" uniqueCount="295">
  <si>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</si>
  <si>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</si>
  <si>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</si>
  <si>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</si>
  <si>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</si>
  <si>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</si>
  <si>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</si>
  <si>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</si>
  <si>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</si>
  <si>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</si>
  <si>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</si>
  <si>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</si>
  <si>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</si>
  <si>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</si>
  <si>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</si>
  <si>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</si>
  <si>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</si>
  <si>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</si>
  <si>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</si>
  <si>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</si>
  <si>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</si>
  <si>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</si>
  <si>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</si>
  <si>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</si>
  <si>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</si>
  <si>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</si>
  <si>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</si>
  <si>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</si>
  <si>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</si>
  <si>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</si>
  <si>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</si>
  <si>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</si>
  <si>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</si>
  <si>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</si>
  <si>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</si>
  <si>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</si>
  <si>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</si>
  <si>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</si>
  <si>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</si>
  <si>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</si>
  <si>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</si>
  <si>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</si>
  <si>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</si>
  <si>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</si>
  <si>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</si>
  <si>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</si>
  <si>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</si>
  <si>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</si>
  <si>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</si>
  <si>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</si>
  <si>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</si>
  <si>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</si>
  <si>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</si>
  <si>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</si>
  <si>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</si>
  <si>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</si>
  <si>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</si>
  <si>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</si>
  <si>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</si>
  <si>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</si>
  <si>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</si>
  <si>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</si>
  <si>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</si>
  <si>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</si>
  <si>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</si>
  <si>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</si>
  <si>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</si>
  <si>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</si>
  <si>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</si>
  <si>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</si>
  <si>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</si>
  <si>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</si>
  <si>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</si>
  <si>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</si>
  <si>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</si>
  <si>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</si>
  <si>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</si>
  <si>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</si>
  <si>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</si>
  <si>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</si>
  <si>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</si>
  <si>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</si>
  <si>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</si>
  <si>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</si>
  <si>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</si>
  <si>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</si>
  <si>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</si>
  <si>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</si>
  <si>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</si>
  <si>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</si>
  <si>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</si>
  <si>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</si>
  <si>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</si>
  <si>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</si>
  <si>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</si>
  <si>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</si>
  <si>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</si>
  <si>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</si>
  <si>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</si>
  <si>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</si>
  <si>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</si>
  <si>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</si>
  <si>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</si>
  <si>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</si>
  <si>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</si>
  <si>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</si>
  <si>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</si>
  <si>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</si>
  <si>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</si>
  <si>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</si>
  <si>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</si>
  <si>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</si>
  <si>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</si>
  <si>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</si>
  <si>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</si>
  <si>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</si>
  <si>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</si>
  <si>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</si>
  <si>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</si>
  <si>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</si>
  <si>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</si>
  <si>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</si>
  <si>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</si>
  <si>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</si>
  <si>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</si>
  <si>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</si>
  <si>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</si>
  <si>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</si>
  <si>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</si>
  <si>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</si>
  <si>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</si>
  <si>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</si>
  <si>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</si>
  <si>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</si>
  <si>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</si>
  <si>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</si>
  <si>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</si>
  <si>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</si>
  <si>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</si>
  <si>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</si>
  <si>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</si>
  <si>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</si>
  <si>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</si>
  <si>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</si>
  <si>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</si>
  <si>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</si>
  <si>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</si>
  <si>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</si>
  <si>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</si>
  <si>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</si>
  <si>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</si>
  <si>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</si>
  <si>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</si>
  <si>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</si>
  <si>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</si>
  <si>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</si>
  <si>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</si>
  <si>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</si>
  <si>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</si>
  <si>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</si>
  <si>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</si>
  <si>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</si>
  <si>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</si>
  <si>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</si>
  <si>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</si>
  <si>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</si>
  <si>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</si>
  <si>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</si>
  <si>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</si>
  <si>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</si>
  <si>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</si>
  <si>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</si>
  <si>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</si>
  <si>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</si>
  <si>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</si>
  <si>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</si>
  <si>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</si>
  <si>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</si>
  <si>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</si>
  <si>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</si>
  <si>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</si>
  <si>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</si>
  <si>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</si>
  <si>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</si>
  <si>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</si>
  <si>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</si>
  <si>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</si>
  <si>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</si>
  <si>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</si>
  <si>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</si>
  <si>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</si>
  <si>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</si>
  <si>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</si>
  <si>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</si>
  <si>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</si>
  <si>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</si>
  <si>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</si>
  <si>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</si>
  <si>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</si>
  <si>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</si>
  <si>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</si>
  <si>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</si>
  <si>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</si>
  <si>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</si>
  <si>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</si>
  <si>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</si>
  <si>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</si>
  <si>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</si>
  <si>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</si>
  <si>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</si>
  <si>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</si>
  <si>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</si>
  <si>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</si>
  <si>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</si>
  <si>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</si>
  <si>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</si>
  <si>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</si>
  <si>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</si>
  <si>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</si>
  <si>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</si>
  <si>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</si>
  <si>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</si>
  <si>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</si>
  <si>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</si>
  <si>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</si>
  <si>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</si>
  <si>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</si>
  <si>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</si>
  <si>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</si>
  <si>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</si>
  <si>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Use 3 or more dimensions.</t>
  </si>
  <si>
    <t>If you use code, manually calculate the distances.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</si>
  <si>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</si>
  <si>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</si>
  <si>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</si>
  <si>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</si>
  <si>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</si>
  <si>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</si>
  <si>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</si>
  <si>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</si>
  <si>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</si>
  <si>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</si>
  <si>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</si>
  <si>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</si>
  <si>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</si>
  <si>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Fit a regression model and use it to estimate Cooks Distance for all of your data points.</t>
  </si>
  <si>
    <t>A display of the Cooks Distance values for each point.</t>
  </si>
  <si>
    <t>The cricitical value for the Cooks Distances at 95% confidence, 1 tail.</t>
  </si>
  <si>
    <t>KNN_wVote</t>
  </si>
  <si>
    <t>KNN_HighD</t>
  </si>
  <si>
    <t>IndepErrors</t>
  </si>
  <si>
    <t>CooksD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</si>
  <si>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</si>
  <si>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</si>
  <si>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</si>
  <si>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</si>
  <si>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</si>
  <si>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</si>
  <si>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</si>
  <si>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Knn Data</t>
  </si>
  <si>
    <t>KNN xNew</t>
  </si>
  <si>
    <t>Knn Distance</t>
  </si>
  <si>
    <t>KNN Nearest</t>
  </si>
  <si>
    <t>KNN Vote</t>
  </si>
  <si>
    <t>KNN Rcode</t>
  </si>
  <si>
    <t>Normal Errors 1</t>
  </si>
  <si>
    <t>Normal Errors 2</t>
  </si>
  <si>
    <t>Constant Variance</t>
  </si>
  <si>
    <t>Independent Errors</t>
  </si>
  <si>
    <t>DB1</t>
  </si>
  <si>
    <t>DB2</t>
  </si>
  <si>
    <t>Distance_Ndimensions</t>
  </si>
  <si>
    <t>AIC0</t>
  </si>
  <si>
    <t>Video</t>
  </si>
  <si>
    <t>AIC1</t>
  </si>
  <si>
    <t>youtube</t>
  </si>
  <si>
    <t>facebook</t>
  </si>
  <si>
    <t>newspaper</t>
  </si>
  <si>
    <t>sales</t>
  </si>
  <si>
    <t>i</t>
  </si>
  <si>
    <t>yhat_i</t>
  </si>
  <si>
    <t>RSS</t>
  </si>
  <si>
    <t>sumSq(yhat - yhat_i)</t>
  </si>
  <si>
    <t>sumSq(yhat - yhat_i) / p</t>
  </si>
  <si>
    <t>RSS_orig</t>
  </si>
  <si>
    <t>RSS_orig / n</t>
  </si>
  <si>
    <t>fcrit</t>
  </si>
  <si>
    <t>CooksDistance_Excel0</t>
  </si>
  <si>
    <t>CooksDistance_Excel1</t>
  </si>
  <si>
    <t>Cooks Distance</t>
  </si>
  <si>
    <t>Video:</t>
  </si>
  <si>
    <t>Cooks Distance Excel 0</t>
  </si>
  <si>
    <t>Cooks Distance Excel 1</t>
  </si>
  <si>
    <t>Blank</t>
  </si>
  <si>
    <t>Here, the learning curve can be a misclassification rate (y-axis) for each k (x-axis)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</si>
</sst>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6" borderId="0" xfId="0" applyFont="1" applyFill="1"/>
    <xf numFmtId="11" fontId="0" fillId="0" borderId="0" xfId="0" applyNumberFormat="1"/>
    <xf numFmtId="0" fontId="1" fillId="4" borderId="0" xfId="0" applyFont="1" applyFill="1"/>
    <xf numFmtId="0" fontId="8" fillId="2" borderId="0" xfId="0" applyFont="1" applyFill="1"/>
    <xf numFmtId="0" fontId="3" fillId="6" borderId="0" xfId="1" applyFill="1"/>
    <xf numFmtId="0" fontId="9" fillId="6" borderId="0" xfId="0" applyFont="1" applyFill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2" borderId="0" xfId="0" applyFont="1" applyFill="1" applyAlignment="1">
      <alignment horizontal="right"/>
    </xf>
    <xf numFmtId="0" fontId="0" fillId="4" borderId="0" xfId="0" applyFont="1" applyFill="1"/>
    <xf numFmtId="0" fontId="0" fillId="3" borderId="0" xfId="0" applyFont="1" applyFill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0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3" fillId="2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4.xml"/><Relationship Id="rId68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4.xml"/><Relationship Id="rId58" Type="http://schemas.openxmlformats.org/officeDocument/2006/relationships/externalLink" Target="externalLinks/externalLink9.xml"/><Relationship Id="rId66" Type="http://schemas.openxmlformats.org/officeDocument/2006/relationships/externalLink" Target="externalLinks/externalLink17.xml"/><Relationship Id="rId74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7.xml"/><Relationship Id="rId64" Type="http://schemas.openxmlformats.org/officeDocument/2006/relationships/externalLink" Target="externalLinks/externalLink15.xml"/><Relationship Id="rId69" Type="http://schemas.openxmlformats.org/officeDocument/2006/relationships/externalLink" Target="externalLinks/externalLink20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0.xml"/><Relationship Id="rId67" Type="http://schemas.openxmlformats.org/officeDocument/2006/relationships/externalLink" Target="externalLinks/externalLink1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5.xml"/><Relationship Id="rId62" Type="http://schemas.openxmlformats.org/officeDocument/2006/relationships/externalLink" Target="externalLinks/externalLink13.xml"/><Relationship Id="rId70" Type="http://schemas.openxmlformats.org/officeDocument/2006/relationships/externalLink" Target="externalLinks/externalLink21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3.xml"/><Relationship Id="rId60" Type="http://schemas.openxmlformats.org/officeDocument/2006/relationships/externalLink" Target="externalLinks/externalLink11.xml"/><Relationship Id="rId65" Type="http://schemas.openxmlformats.org/officeDocument/2006/relationships/externalLink" Target="externalLinks/externalLink16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.xml"/><Relationship Id="rId55" Type="http://schemas.openxmlformats.org/officeDocument/2006/relationships/externalLink" Target="externalLinks/externalLink6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CooksDistance_Excel1!$N$2:$N$201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CooksDistance_Excel1!$O$2:$O$201</c:f>
              <c:numCache>
                <c:formatCode>General</c:formatCode>
                <c:ptCount val="200"/>
                <c:pt idx="0">
                  <c:v>7.8874652768543066E-3</c:v>
                </c:pt>
                <c:pt idx="1">
                  <c:v>9.0797572848994E-3</c:v>
                </c:pt>
                <c:pt idx="2">
                  <c:v>4.602394470089903E-2</c:v>
                </c:pt>
                <c:pt idx="3">
                  <c:v>1.673694077370206E-3</c:v>
                </c:pt>
                <c:pt idx="4">
                  <c:v>2.4597622199469055E-4</c:v>
                </c:pt>
                <c:pt idx="5">
                  <c:v>0.17456577299925247</c:v>
                </c:pt>
                <c:pt idx="6">
                  <c:v>8.7782605350731023E-6</c:v>
                </c:pt>
                <c:pt idx="7">
                  <c:v>1.299351938873886E-3</c:v>
                </c:pt>
                <c:pt idx="8">
                  <c:v>4.5035210924796914E-3</c:v>
                </c:pt>
                <c:pt idx="9">
                  <c:v>8.0884429795452673E-3</c:v>
                </c:pt>
                <c:pt idx="10">
                  <c:v>4.8573637132850369E-3</c:v>
                </c:pt>
                <c:pt idx="11">
                  <c:v>2.8380707681008943E-5</c:v>
                </c:pt>
                <c:pt idx="12">
                  <c:v>7.351188302857809E-3</c:v>
                </c:pt>
                <c:pt idx="13">
                  <c:v>1.3749736565975919E-3</c:v>
                </c:pt>
                <c:pt idx="14">
                  <c:v>4.0308539515930005E-4</c:v>
                </c:pt>
                <c:pt idx="15">
                  <c:v>6.4838470921405444E-3</c:v>
                </c:pt>
                <c:pt idx="16">
                  <c:v>1.2970803884185329E-3</c:v>
                </c:pt>
                <c:pt idx="17">
                  <c:v>4.4248468508790708E-3</c:v>
                </c:pt>
                <c:pt idx="18">
                  <c:v>2.3250601761911067E-3</c:v>
                </c:pt>
                <c:pt idx="19">
                  <c:v>1.5295408624696924E-4</c:v>
                </c:pt>
                <c:pt idx="20">
                  <c:v>1.6978794417626824E-5</c:v>
                </c:pt>
                <c:pt idx="21">
                  <c:v>1.1778380721802102E-2</c:v>
                </c:pt>
                <c:pt idx="22">
                  <c:v>2.5017412063651177E-3</c:v>
                </c:pt>
                <c:pt idx="23">
                  <c:v>1.4327856860337463E-3</c:v>
                </c:pt>
                <c:pt idx="24">
                  <c:v>3.71825189700087E-3</c:v>
                </c:pt>
                <c:pt idx="25">
                  <c:v>3.9567822079772497E-2</c:v>
                </c:pt>
                <c:pt idx="26">
                  <c:v>1.5110484988751594E-7</c:v>
                </c:pt>
                <c:pt idx="27">
                  <c:v>2.0343528768461076E-3</c:v>
                </c:pt>
                <c:pt idx="28">
                  <c:v>4.3654885543586801E-4</c:v>
                </c:pt>
                <c:pt idx="29">
                  <c:v>2.842917138485738E-3</c:v>
                </c:pt>
                <c:pt idx="30">
                  <c:v>1.4156073278404399E-4</c:v>
                </c:pt>
                <c:pt idx="31">
                  <c:v>3.0138943494488246E-4</c:v>
                </c:pt>
                <c:pt idx="32">
                  <c:v>8.8774650900074071E-3</c:v>
                </c:pt>
                <c:pt idx="33">
                  <c:v>6.9553339337475898E-3</c:v>
                </c:pt>
                <c:pt idx="34">
                  <c:v>8.6731166116980774E-3</c:v>
                </c:pt>
                <c:pt idx="35">
                  <c:v>6.9762413259775446E-2</c:v>
                </c:pt>
                <c:pt idx="36">
                  <c:v>2.0817592518795388E-2</c:v>
                </c:pt>
                <c:pt idx="37">
                  <c:v>2.694634743535494E-3</c:v>
                </c:pt>
                <c:pt idx="38">
                  <c:v>5.8406151876170199E-5</c:v>
                </c:pt>
                <c:pt idx="39">
                  <c:v>1.9512355220955306E-3</c:v>
                </c:pt>
                <c:pt idx="40">
                  <c:v>4.298974917054883E-5</c:v>
                </c:pt>
                <c:pt idx="41">
                  <c:v>3.6981340689609225E-5</c:v>
                </c:pt>
                <c:pt idx="42">
                  <c:v>3.3487611056606148E-3</c:v>
                </c:pt>
                <c:pt idx="43">
                  <c:v>1.8073569021754333E-3</c:v>
                </c:pt>
                <c:pt idx="44">
                  <c:v>3.2408395866651311E-4</c:v>
                </c:pt>
                <c:pt idx="45">
                  <c:v>4.6164418950284479E-5</c:v>
                </c:pt>
                <c:pt idx="46">
                  <c:v>4.7343170767061458E-3</c:v>
                </c:pt>
                <c:pt idx="47">
                  <c:v>6.5342432576492556E-3</c:v>
                </c:pt>
                <c:pt idx="48">
                  <c:v>4.5223464874822473E-3</c:v>
                </c:pt>
                <c:pt idx="49">
                  <c:v>4.0727796439178647E-3</c:v>
                </c:pt>
                <c:pt idx="50">
                  <c:v>3.5882061292205709E-3</c:v>
                </c:pt>
                <c:pt idx="51">
                  <c:v>3.441760935975236E-3</c:v>
                </c:pt>
                <c:pt idx="52">
                  <c:v>7.1946528015798634E-3</c:v>
                </c:pt>
                <c:pt idx="53">
                  <c:v>4.0582174447074369E-3</c:v>
                </c:pt>
                <c:pt idx="54">
                  <c:v>7.1022449044786325E-5</c:v>
                </c:pt>
                <c:pt idx="55">
                  <c:v>1.8071293428916609E-2</c:v>
                </c:pt>
                <c:pt idx="56">
                  <c:v>2.3232026744754178E-2</c:v>
                </c:pt>
                <c:pt idx="57">
                  <c:v>1.5637618820454926E-4</c:v>
                </c:pt>
                <c:pt idx="58">
                  <c:v>1.0681105857359527E-2</c:v>
                </c:pt>
                <c:pt idx="59">
                  <c:v>1.4159870512577992E-4</c:v>
                </c:pt>
                <c:pt idx="60">
                  <c:v>1.4257958397072544E-2</c:v>
                </c:pt>
                <c:pt idx="61">
                  <c:v>5.0946453862151519E-3</c:v>
                </c:pt>
                <c:pt idx="62">
                  <c:v>1.8055861269761471E-3</c:v>
                </c:pt>
                <c:pt idx="63">
                  <c:v>1.1508857529452454E-3</c:v>
                </c:pt>
                <c:pt idx="64">
                  <c:v>2.0229670627133476E-3</c:v>
                </c:pt>
                <c:pt idx="65">
                  <c:v>4.9399270081131198E-3</c:v>
                </c:pt>
                <c:pt idx="66">
                  <c:v>6.9771438164778195E-4</c:v>
                </c:pt>
                <c:pt idx="67">
                  <c:v>2.2183111223067764E-3</c:v>
                </c:pt>
                <c:pt idx="68">
                  <c:v>1.2369766371118351E-5</c:v>
                </c:pt>
                <c:pt idx="69">
                  <c:v>3.5468436191027175E-3</c:v>
                </c:pt>
                <c:pt idx="70">
                  <c:v>2.6702134765055818E-4</c:v>
                </c:pt>
                <c:pt idx="71">
                  <c:v>3.0974749288885549E-3</c:v>
                </c:pt>
                <c:pt idx="72">
                  <c:v>6.2304902043722916E-3</c:v>
                </c:pt>
                <c:pt idx="73">
                  <c:v>1.9746923536746318E-3</c:v>
                </c:pt>
                <c:pt idx="74">
                  <c:v>1.6355643052924781E-4</c:v>
                </c:pt>
                <c:pt idx="75">
                  <c:v>7.6616103896665233E-2</c:v>
                </c:pt>
                <c:pt idx="76">
                  <c:v>1.8053137824892554E-2</c:v>
                </c:pt>
                <c:pt idx="77">
                  <c:v>1.9263721560615688E-4</c:v>
                </c:pt>
                <c:pt idx="78">
                  <c:v>4.1628681832766849E-2</c:v>
                </c:pt>
                <c:pt idx="79">
                  <c:v>2.3623043836726899E-3</c:v>
                </c:pt>
                <c:pt idx="80">
                  <c:v>1.5081096734450672E-4</c:v>
                </c:pt>
                <c:pt idx="81">
                  <c:v>1.5842735380341689E-2</c:v>
                </c:pt>
                <c:pt idx="82">
                  <c:v>1.3549281145711532E-3</c:v>
                </c:pt>
                <c:pt idx="83">
                  <c:v>1.7357524302984112E-3</c:v>
                </c:pt>
                <c:pt idx="84">
                  <c:v>1.7834187739028664E-3</c:v>
                </c:pt>
                <c:pt idx="85">
                  <c:v>1.0383060265060456E-6</c:v>
                </c:pt>
                <c:pt idx="86">
                  <c:v>2.3896004918495334E-4</c:v>
                </c:pt>
                <c:pt idx="87">
                  <c:v>4.1267139934309487E-4</c:v>
                </c:pt>
                <c:pt idx="88">
                  <c:v>5.2392173976195597E-3</c:v>
                </c:pt>
                <c:pt idx="89">
                  <c:v>1.2953412981285138E-4</c:v>
                </c:pt>
                <c:pt idx="90">
                  <c:v>2.553037491368627E-3</c:v>
                </c:pt>
                <c:pt idx="91">
                  <c:v>2.680532059675678E-2</c:v>
                </c:pt>
                <c:pt idx="92">
                  <c:v>1.2220850744383877E-4</c:v>
                </c:pt>
                <c:pt idx="93">
                  <c:v>3.5779579069454811E-3</c:v>
                </c:pt>
                <c:pt idx="94">
                  <c:v>1.3207810210552281E-3</c:v>
                </c:pt>
                <c:pt idx="95">
                  <c:v>4.434836980949724E-4</c:v>
                </c:pt>
                <c:pt idx="96">
                  <c:v>2.04881139411788E-3</c:v>
                </c:pt>
                <c:pt idx="97">
                  <c:v>2.2109254686150754E-5</c:v>
                </c:pt>
                <c:pt idx="98">
                  <c:v>5.6309643116341434E-3</c:v>
                </c:pt>
                <c:pt idx="99">
                  <c:v>1.1103403595709325E-4</c:v>
                </c:pt>
                <c:pt idx="100">
                  <c:v>1.6458298186834069E-2</c:v>
                </c:pt>
                <c:pt idx="101">
                  <c:v>3.0234251398098162E-3</c:v>
                </c:pt>
                <c:pt idx="102">
                  <c:v>2.2280993000193924E-2</c:v>
                </c:pt>
                <c:pt idx="103">
                  <c:v>3.9016002969370305E-6</c:v>
                </c:pt>
                <c:pt idx="104">
                  <c:v>5.0759702392584875E-4</c:v>
                </c:pt>
                <c:pt idx="105">
                  <c:v>4.1313690868219491E-3</c:v>
                </c:pt>
                <c:pt idx="106">
                  <c:v>2.6533943842235543E-3</c:v>
                </c:pt>
                <c:pt idx="107">
                  <c:v>5.9860355211020389E-3</c:v>
                </c:pt>
                <c:pt idx="108">
                  <c:v>1.0682114918227384E-2</c:v>
                </c:pt>
                <c:pt idx="109">
                  <c:v>3.2536323703017931E-5</c:v>
                </c:pt>
                <c:pt idx="110">
                  <c:v>6.5964890078900008E-3</c:v>
                </c:pt>
                <c:pt idx="111">
                  <c:v>1.0029443787001023E-3</c:v>
                </c:pt>
                <c:pt idx="112">
                  <c:v>8.4666008801133154E-5</c:v>
                </c:pt>
                <c:pt idx="113">
                  <c:v>3.8384995950587852E-4</c:v>
                </c:pt>
                <c:pt idx="114">
                  <c:v>1.3887511773139623E-3</c:v>
                </c:pt>
                <c:pt idx="115">
                  <c:v>1.9522914026367621E-4</c:v>
                </c:pt>
                <c:pt idx="116">
                  <c:v>4.070123071724021E-5</c:v>
                </c:pt>
                <c:pt idx="117">
                  <c:v>1.9345919114427942E-2</c:v>
                </c:pt>
                <c:pt idx="118">
                  <c:v>4.3911694515406393E-4</c:v>
                </c:pt>
                <c:pt idx="119">
                  <c:v>1.0248928346626041E-4</c:v>
                </c:pt>
                <c:pt idx="120">
                  <c:v>1.1052242552134642E-3</c:v>
                </c:pt>
                <c:pt idx="121">
                  <c:v>1.9357976405056554E-3</c:v>
                </c:pt>
                <c:pt idx="122">
                  <c:v>1.0234228820702639E-2</c:v>
                </c:pt>
                <c:pt idx="123">
                  <c:v>2.5970603973180141E-5</c:v>
                </c:pt>
                <c:pt idx="124">
                  <c:v>2.2126576839488947E-4</c:v>
                </c:pt>
                <c:pt idx="125">
                  <c:v>2.7025714237879366E-3</c:v>
                </c:pt>
                <c:pt idx="126">
                  <c:v>5.3873183049687141E-2</c:v>
                </c:pt>
                <c:pt idx="127">
                  <c:v>1.2496346722327615E-2</c:v>
                </c:pt>
                <c:pt idx="128">
                  <c:v>3.4214220244520754E-2</c:v>
                </c:pt>
                <c:pt idx="129">
                  <c:v>7.0181362664838449E-3</c:v>
                </c:pt>
                <c:pt idx="130">
                  <c:v>0.37136887255227063</c:v>
                </c:pt>
                <c:pt idx="131">
                  <c:v>3.2579458241453453E-2</c:v>
                </c:pt>
                <c:pt idx="132">
                  <c:v>2.7893618989241867E-2</c:v>
                </c:pt>
                <c:pt idx="133">
                  <c:v>1.5749144989715892E-4</c:v>
                </c:pt>
                <c:pt idx="134">
                  <c:v>3.9634228260436617E-3</c:v>
                </c:pt>
                <c:pt idx="135">
                  <c:v>2.9222668835665225E-2</c:v>
                </c:pt>
                <c:pt idx="136">
                  <c:v>1.5210801060180752E-2</c:v>
                </c:pt>
                <c:pt idx="137">
                  <c:v>7.9204893973668739E-6</c:v>
                </c:pt>
                <c:pt idx="138">
                  <c:v>4.8907764343784132E-5</c:v>
                </c:pt>
                <c:pt idx="139">
                  <c:v>4.67486136684599E-3</c:v>
                </c:pt>
                <c:pt idx="140">
                  <c:v>2.8502049760382895E-3</c:v>
                </c:pt>
                <c:pt idx="141">
                  <c:v>2.2285112830300086E-3</c:v>
                </c:pt>
                <c:pt idx="142">
                  <c:v>9.4227692151508638E-4</c:v>
                </c:pt>
                <c:pt idx="143">
                  <c:v>4.9884180179833827E-3</c:v>
                </c:pt>
                <c:pt idx="144">
                  <c:v>2.163153047300477E-3</c:v>
                </c:pt>
                <c:pt idx="145">
                  <c:v>7.2484010213514911E-4</c:v>
                </c:pt>
                <c:pt idx="146">
                  <c:v>1.0901138670224979E-2</c:v>
                </c:pt>
                <c:pt idx="147">
                  <c:v>1.464884091302943E-2</c:v>
                </c:pt>
                <c:pt idx="148">
                  <c:v>6.8549781497909152E-3</c:v>
                </c:pt>
                <c:pt idx="149">
                  <c:v>1.2548560550928892E-4</c:v>
                </c:pt>
                <c:pt idx="150">
                  <c:v>1.3470917094392782E-2</c:v>
                </c:pt>
                <c:pt idx="151">
                  <c:v>5.8464800404518878E-3</c:v>
                </c:pt>
                <c:pt idx="152">
                  <c:v>7.1745039667497692E-5</c:v>
                </c:pt>
                <c:pt idx="153">
                  <c:v>8.4393671518147512E-4</c:v>
                </c:pt>
                <c:pt idx="154">
                  <c:v>1.3386682612087823E-5</c:v>
                </c:pt>
                <c:pt idx="155">
                  <c:v>1.4024092676798824E-2</c:v>
                </c:pt>
                <c:pt idx="156">
                  <c:v>1.6065965703991403E-5</c:v>
                </c:pt>
                <c:pt idx="157">
                  <c:v>1.487694306315225E-5</c:v>
                </c:pt>
                <c:pt idx="158">
                  <c:v>2.8111349807766188E-2</c:v>
                </c:pt>
                <c:pt idx="159">
                  <c:v>1.8899387407316011E-4</c:v>
                </c:pt>
                <c:pt idx="160">
                  <c:v>2.600694245834832E-5</c:v>
                </c:pt>
                <c:pt idx="161">
                  <c:v>1.1157244426362602E-4</c:v>
                </c:pt>
                <c:pt idx="162">
                  <c:v>1.8491066294006043E-6</c:v>
                </c:pt>
                <c:pt idx="163">
                  <c:v>1.0708963090645634E-3</c:v>
                </c:pt>
                <c:pt idx="164">
                  <c:v>1.0397195971872256E-3</c:v>
                </c:pt>
                <c:pt idx="165">
                  <c:v>5.1635293541020547E-2</c:v>
                </c:pt>
                <c:pt idx="166">
                  <c:v>2.4784745774361853E-2</c:v>
                </c:pt>
                <c:pt idx="167">
                  <c:v>2.5805276512885764E-3</c:v>
                </c:pt>
                <c:pt idx="168">
                  <c:v>1.5185716541975347E-5</c:v>
                </c:pt>
                <c:pt idx="169">
                  <c:v>2.9133734963036798E-2</c:v>
                </c:pt>
                <c:pt idx="170">
                  <c:v>1.7912896607000601E-3</c:v>
                </c:pt>
                <c:pt idx="171">
                  <c:v>2.2642780057548931E-5</c:v>
                </c:pt>
                <c:pt idx="172">
                  <c:v>1.2883417761093716E-7</c:v>
                </c:pt>
                <c:pt idx="173">
                  <c:v>1.1317752071011248E-4</c:v>
                </c:pt>
                <c:pt idx="174">
                  <c:v>1.2110787218440033E-2</c:v>
                </c:pt>
                <c:pt idx="175">
                  <c:v>1.8857356004119415E-2</c:v>
                </c:pt>
                <c:pt idx="176">
                  <c:v>9.3052642289591429E-5</c:v>
                </c:pt>
                <c:pt idx="177">
                  <c:v>3.3730300170699192E-4</c:v>
                </c:pt>
                <c:pt idx="178">
                  <c:v>6.2478204026078094E-2</c:v>
                </c:pt>
                <c:pt idx="179">
                  <c:v>5.5796460147709384E-5</c:v>
                </c:pt>
                <c:pt idx="180">
                  <c:v>1.5592686345626321E-5</c:v>
                </c:pt>
                <c:pt idx="181">
                  <c:v>6.1735722535128656E-3</c:v>
                </c:pt>
                <c:pt idx="182">
                  <c:v>1.0288555264039843E-2</c:v>
                </c:pt>
                <c:pt idx="183">
                  <c:v>2.0366341515529202E-2</c:v>
                </c:pt>
                <c:pt idx="184">
                  <c:v>1.4046525433178978E-3</c:v>
                </c:pt>
                <c:pt idx="185">
                  <c:v>9.7182168015078983E-3</c:v>
                </c:pt>
                <c:pt idx="186">
                  <c:v>7.2407788180216357E-4</c:v>
                </c:pt>
                <c:pt idx="187">
                  <c:v>6.0079228930752439E-5</c:v>
                </c:pt>
                <c:pt idx="188">
                  <c:v>2.6096814012079597E-2</c:v>
                </c:pt>
                <c:pt idx="189">
                  <c:v>9.6617343981874812E-4</c:v>
                </c:pt>
                <c:pt idx="190">
                  <c:v>1.2518662216730375E-2</c:v>
                </c:pt>
                <c:pt idx="191">
                  <c:v>4.1310466531406251E-3</c:v>
                </c:pt>
                <c:pt idx="192">
                  <c:v>6.6484820381722699E-3</c:v>
                </c:pt>
                <c:pt idx="193">
                  <c:v>4.6588575669146296E-3</c:v>
                </c:pt>
                <c:pt idx="194">
                  <c:v>1.622240130767943E-3</c:v>
                </c:pt>
                <c:pt idx="195">
                  <c:v>1.324400197257127E-2</c:v>
                </c:pt>
                <c:pt idx="196">
                  <c:v>4.6857433779820164E-3</c:v>
                </c:pt>
                <c:pt idx="197">
                  <c:v>3.3809698439570114E-7</c:v>
                </c:pt>
                <c:pt idx="198">
                  <c:v>1.2298499880621887E-2</c:v>
                </c:pt>
                <c:pt idx="199">
                  <c:v>7.0940630274087136E-3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2-A74B-818D-CA37F925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4560400"/>
        <c:axId val="1824733824"/>
      </c:barChart>
      <c:catAx>
        <c:axId val="18245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733824"/>
        <c:crosses val="autoZero"/>
        <c:auto val="1"/>
        <c:lblAlgn val="ctr"/>
        <c:lblOffset val="100"/>
        <c:noMultiLvlLbl val="0"/>
      </c:catAx>
      <c:valAx>
        <c:axId val="18247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56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4.829508233978197E-2</c:v>
                </c:pt>
                <c:pt idx="1">
                  <c:v>0.11115490963603203</c:v>
                </c:pt>
                <c:pt idx="2">
                  <c:v>0.41674154174854405</c:v>
                </c:pt>
                <c:pt idx="3">
                  <c:v>0.79915126142418191</c:v>
                </c:pt>
                <c:pt idx="4">
                  <c:v>0.80171021121353148</c:v>
                </c:pt>
                <c:pt idx="5">
                  <c:v>0.21649047930923704</c:v>
                </c:pt>
                <c:pt idx="6">
                  <c:v>0.74200837351250148</c:v>
                </c:pt>
                <c:pt idx="7">
                  <c:v>0.29358998611091758</c:v>
                </c:pt>
                <c:pt idx="8">
                  <c:v>0.93726974089155646</c:v>
                </c:pt>
                <c:pt idx="9">
                  <c:v>0.30281249782703645</c:v>
                </c:pt>
                <c:pt idx="10">
                  <c:v>5.0692453342296551E-2</c:v>
                </c:pt>
                <c:pt idx="11">
                  <c:v>0.20208133489014946</c:v>
                </c:pt>
                <c:pt idx="12">
                  <c:v>0.73133002266670488</c:v>
                </c:pt>
                <c:pt idx="13">
                  <c:v>0.26391015020305042</c:v>
                </c:pt>
                <c:pt idx="14">
                  <c:v>0.53151353944740221</c:v>
                </c:pt>
                <c:pt idx="15">
                  <c:v>0.31577182208916332</c:v>
                </c:pt>
                <c:pt idx="16">
                  <c:v>0.11160250475332856</c:v>
                </c:pt>
                <c:pt idx="17">
                  <c:v>0.39534949327892666</c:v>
                </c:pt>
                <c:pt idx="18">
                  <c:v>0.54200448344582552</c:v>
                </c:pt>
                <c:pt idx="19">
                  <c:v>0.11537330304723714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0.46848374570961354</c:v>
                </c:pt>
                <c:pt idx="1">
                  <c:v>0.25331112206913131</c:v>
                </c:pt>
                <c:pt idx="2">
                  <c:v>0.48785641011975178</c:v>
                </c:pt>
                <c:pt idx="3">
                  <c:v>0.9984486589172471</c:v>
                </c:pt>
                <c:pt idx="4">
                  <c:v>0.80233292560828862</c:v>
                </c:pt>
                <c:pt idx="5">
                  <c:v>0.32124203973043219</c:v>
                </c:pt>
                <c:pt idx="6">
                  <c:v>0.91634380088052259</c:v>
                </c:pt>
                <c:pt idx="7">
                  <c:v>0.4670135600452765</c:v>
                </c:pt>
                <c:pt idx="8">
                  <c:v>0.95372965580358005</c:v>
                </c:pt>
                <c:pt idx="9">
                  <c:v>0.78541310102729445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4.829508233978197E-2</c:v>
                </c:pt>
                <c:pt idx="1">
                  <c:v>0.11115490963603203</c:v>
                </c:pt>
                <c:pt idx="2">
                  <c:v>0.41674154174854405</c:v>
                </c:pt>
                <c:pt idx="3">
                  <c:v>0.79915126142418191</c:v>
                </c:pt>
                <c:pt idx="4">
                  <c:v>0.80171021121353148</c:v>
                </c:pt>
                <c:pt idx="5">
                  <c:v>0.21649047930923704</c:v>
                </c:pt>
                <c:pt idx="6">
                  <c:v>0.74200837351250148</c:v>
                </c:pt>
                <c:pt idx="7">
                  <c:v>0.29358998611091758</c:v>
                </c:pt>
                <c:pt idx="8">
                  <c:v>0.93726974089155646</c:v>
                </c:pt>
                <c:pt idx="9">
                  <c:v>0.30281249782703645</c:v>
                </c:pt>
                <c:pt idx="10">
                  <c:v>5.0692453342296551E-2</c:v>
                </c:pt>
                <c:pt idx="11">
                  <c:v>0.20208133489014946</c:v>
                </c:pt>
                <c:pt idx="12">
                  <c:v>0.73133002266670488</c:v>
                </c:pt>
                <c:pt idx="13">
                  <c:v>0.26391015020305042</c:v>
                </c:pt>
                <c:pt idx="14">
                  <c:v>0.53151353944740221</c:v>
                </c:pt>
                <c:pt idx="15">
                  <c:v>0.31577182208916332</c:v>
                </c:pt>
                <c:pt idx="16">
                  <c:v>0.11160250475332856</c:v>
                </c:pt>
                <c:pt idx="17">
                  <c:v>0.39534949327892666</c:v>
                </c:pt>
                <c:pt idx="18">
                  <c:v>0.54200448344582552</c:v>
                </c:pt>
                <c:pt idx="19">
                  <c:v>0.11537330304723714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1.3096031025508001E-2</c:v>
                </c:pt>
                <c:pt idx="11">
                  <c:v>7.5032236597466051E-2</c:v>
                </c:pt>
                <c:pt idx="12">
                  <c:v>0.45000953922476822</c:v>
                </c:pt>
                <c:pt idx="13">
                  <c:v>3.6842941823533389E-3</c:v>
                </c:pt>
                <c:pt idx="14">
                  <c:v>0.36501617661151531</c:v>
                </c:pt>
                <c:pt idx="15">
                  <c:v>1.5354931946449804E-2</c:v>
                </c:pt>
                <c:pt idx="16">
                  <c:v>5.1363213420059235E-2</c:v>
                </c:pt>
                <c:pt idx="17">
                  <c:v>8.6905667208103707E-2</c:v>
                </c:pt>
                <c:pt idx="18">
                  <c:v>0.21851982924550875</c:v>
                </c:pt>
                <c:pt idx="19">
                  <c:v>1.4622278054982984E-2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6.3503360571592893E-4</c:v>
                </c:pt>
                <c:pt idx="1">
                  <c:v>0.88686105323360143</c:v>
                </c:pt>
                <c:pt idx="2">
                  <c:v>0.65228237600175787</c:v>
                </c:pt>
                <c:pt idx="3">
                  <c:v>0.46624423759164046</c:v>
                </c:pt>
                <c:pt idx="4">
                  <c:v>0.58245907492643745</c:v>
                </c:pt>
                <c:pt idx="5">
                  <c:v>0.7072680532627833</c:v>
                </c:pt>
                <c:pt idx="6">
                  <c:v>0.2040214974464003</c:v>
                </c:pt>
                <c:pt idx="7">
                  <c:v>0.52491276812971766</c:v>
                </c:pt>
                <c:pt idx="8">
                  <c:v>0.94161602693179292</c:v>
                </c:pt>
                <c:pt idx="9">
                  <c:v>0.21138396657098391</c:v>
                </c:pt>
                <c:pt idx="10">
                  <c:v>0.88698293734319245</c:v>
                </c:pt>
                <c:pt idx="11">
                  <c:v>0.42415727235324774</c:v>
                </c:pt>
                <c:pt idx="12">
                  <c:v>0.51544887998697098</c:v>
                </c:pt>
                <c:pt idx="13">
                  <c:v>0.75177353863282625</c:v>
                </c:pt>
                <c:pt idx="14">
                  <c:v>0.92624650188386748</c:v>
                </c:pt>
                <c:pt idx="15">
                  <c:v>0.5154925428999888</c:v>
                </c:pt>
                <c:pt idx="16">
                  <c:v>0.48631158582187473</c:v>
                </c:pt>
                <c:pt idx="17">
                  <c:v>0.23440591242286546</c:v>
                </c:pt>
                <c:pt idx="18">
                  <c:v>0.87382313675639867</c:v>
                </c:pt>
                <c:pt idx="19">
                  <c:v>0.5901639413184272</c:v>
                </c:pt>
                <c:pt idx="20">
                  <c:v>0.59688191799886736</c:v>
                </c:pt>
                <c:pt idx="21">
                  <c:v>0.15413402785597441</c:v>
                </c:pt>
                <c:pt idx="22">
                  <c:v>3.3272875622880616E-4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0.9830320882279332</c:v>
                </c:pt>
                <c:pt idx="1">
                  <c:v>0.92584182036407636</c:v>
                </c:pt>
                <c:pt idx="2">
                  <c:v>0.96005672125317509</c:v>
                </c:pt>
                <c:pt idx="3">
                  <c:v>0.4709215101153677</c:v>
                </c:pt>
                <c:pt idx="4">
                  <c:v>0.84942262210776365</c:v>
                </c:pt>
                <c:pt idx="5">
                  <c:v>0.71505670152348744</c:v>
                </c:pt>
                <c:pt idx="6">
                  <c:v>0.69049022100045276</c:v>
                </c:pt>
                <c:pt idx="7">
                  <c:v>0.93477509746874943</c:v>
                </c:pt>
                <c:pt idx="8">
                  <c:v>0.99117106767445362</c:v>
                </c:pt>
                <c:pt idx="9">
                  <c:v>0.65650595451707949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6.3503360571592893E-4</c:v>
                </c:pt>
                <c:pt idx="1">
                  <c:v>0.88686105323360143</c:v>
                </c:pt>
                <c:pt idx="2">
                  <c:v>0.65228237600175787</c:v>
                </c:pt>
                <c:pt idx="3">
                  <c:v>0.46624423759164046</c:v>
                </c:pt>
                <c:pt idx="4">
                  <c:v>0.58245907492643745</c:v>
                </c:pt>
                <c:pt idx="5">
                  <c:v>0.7072680532627833</c:v>
                </c:pt>
                <c:pt idx="6">
                  <c:v>0.2040214974464003</c:v>
                </c:pt>
                <c:pt idx="7">
                  <c:v>0.52491276812971766</c:v>
                </c:pt>
                <c:pt idx="8">
                  <c:v>0.94161602693179292</c:v>
                </c:pt>
                <c:pt idx="9">
                  <c:v>0.21138396657098391</c:v>
                </c:pt>
                <c:pt idx="10">
                  <c:v>0.88698293734319245</c:v>
                </c:pt>
                <c:pt idx="11">
                  <c:v>0.42415727235324774</c:v>
                </c:pt>
                <c:pt idx="12">
                  <c:v>0.51544887998697098</c:v>
                </c:pt>
                <c:pt idx="13">
                  <c:v>0.75177353863282625</c:v>
                </c:pt>
                <c:pt idx="14">
                  <c:v>0.92624650188386748</c:v>
                </c:pt>
                <c:pt idx="15">
                  <c:v>0.5154925428999888</c:v>
                </c:pt>
                <c:pt idx="16">
                  <c:v>0.48631158582187473</c:v>
                </c:pt>
                <c:pt idx="17">
                  <c:v>0.23440591242286546</c:v>
                </c:pt>
                <c:pt idx="18">
                  <c:v>0.87382313675639867</c:v>
                </c:pt>
                <c:pt idx="19">
                  <c:v>0.5901639413184272</c:v>
                </c:pt>
                <c:pt idx="20">
                  <c:v>0.59688191799886736</c:v>
                </c:pt>
                <c:pt idx="21">
                  <c:v>0.15413402785597441</c:v>
                </c:pt>
                <c:pt idx="22">
                  <c:v>3.3272875622880616E-4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0.14642646905710219</c:v>
                </c:pt>
                <c:pt idx="11">
                  <c:v>0.41573689862389884</c:v>
                </c:pt>
                <c:pt idx="12">
                  <c:v>1.022193037423833E-2</c:v>
                </c:pt>
                <c:pt idx="13">
                  <c:v>0.563484506466706</c:v>
                </c:pt>
                <c:pt idx="14">
                  <c:v>0.6018711996167837</c:v>
                </c:pt>
                <c:pt idx="15">
                  <c:v>0.26164671869846851</c:v>
                </c:pt>
                <c:pt idx="16">
                  <c:v>0.12418231704157029</c:v>
                </c:pt>
                <c:pt idx="17">
                  <c:v>8.6109265397677853E-2</c:v>
                </c:pt>
                <c:pt idx="18">
                  <c:v>0.80342583472965545</c:v>
                </c:pt>
                <c:pt idx="19">
                  <c:v>0.13315963929321073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6.3503360571592893E-4</c:v>
                </c:pt>
                <c:pt idx="1">
                  <c:v>0.88686105323360143</c:v>
                </c:pt>
                <c:pt idx="2">
                  <c:v>0.65228237600175787</c:v>
                </c:pt>
                <c:pt idx="3">
                  <c:v>0.46624423759164046</c:v>
                </c:pt>
                <c:pt idx="4">
                  <c:v>0.58245907492643745</c:v>
                </c:pt>
                <c:pt idx="5">
                  <c:v>0.7072680532627833</c:v>
                </c:pt>
                <c:pt idx="6">
                  <c:v>0.2040214974464003</c:v>
                </c:pt>
                <c:pt idx="7">
                  <c:v>0.52491276812971766</c:v>
                </c:pt>
                <c:pt idx="8">
                  <c:v>0.94161602693179292</c:v>
                </c:pt>
                <c:pt idx="9">
                  <c:v>0.21138396657098391</c:v>
                </c:pt>
                <c:pt idx="10">
                  <c:v>0.88698293734319245</c:v>
                </c:pt>
                <c:pt idx="11">
                  <c:v>0.42415727235324774</c:v>
                </c:pt>
                <c:pt idx="12">
                  <c:v>0.51544887998697098</c:v>
                </c:pt>
                <c:pt idx="13">
                  <c:v>0.75177353863282625</c:v>
                </c:pt>
                <c:pt idx="14">
                  <c:v>0.92624650188386748</c:v>
                </c:pt>
                <c:pt idx="15">
                  <c:v>0.5154925428999888</c:v>
                </c:pt>
                <c:pt idx="16">
                  <c:v>0.48631158582187473</c:v>
                </c:pt>
                <c:pt idx="17">
                  <c:v>0.23440591242286546</c:v>
                </c:pt>
                <c:pt idx="18">
                  <c:v>0.87382313675639867</c:v>
                </c:pt>
                <c:pt idx="19">
                  <c:v>0.5901639413184272</c:v>
                </c:pt>
                <c:pt idx="20">
                  <c:v>0.59688191799886736</c:v>
                </c:pt>
                <c:pt idx="21">
                  <c:v>0.15413402785597441</c:v>
                </c:pt>
                <c:pt idx="22">
                  <c:v>3.3272875622880616E-4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0.21628978962809076</c:v>
                </c:pt>
                <c:pt idx="21" formatCode="0.00">
                  <c:v>0.69880979380525921</c:v>
                </c:pt>
                <c:pt idx="22" formatCode="0.00">
                  <c:v>0.66860341571796456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0.88337504757031993</c:v>
                </c:pt>
                <c:pt idx="1">
                  <c:v>0.25964932542577035</c:v>
                </c:pt>
                <c:pt idx="2">
                  <c:v>0.86657113366217764</c:v>
                </c:pt>
                <c:pt idx="3">
                  <c:v>0.44212808312965479</c:v>
                </c:pt>
                <c:pt idx="4">
                  <c:v>0.56566907713819292</c:v>
                </c:pt>
                <c:pt idx="5">
                  <c:v>0.48456721476780196</c:v>
                </c:pt>
                <c:pt idx="6">
                  <c:v>0.40275706011204926</c:v>
                </c:pt>
                <c:pt idx="7">
                  <c:v>0.84968364158557552</c:v>
                </c:pt>
                <c:pt idx="8">
                  <c:v>0.46685176825900543</c:v>
                </c:pt>
                <c:pt idx="9">
                  <c:v>0.83271487776008313</c:v>
                </c:pt>
                <c:pt idx="10">
                  <c:v>0.16911075183877311</c:v>
                </c:pt>
                <c:pt idx="11">
                  <c:v>0.19347601038702344</c:v>
                </c:pt>
                <c:pt idx="12">
                  <c:v>0.63308771628570748</c:v>
                </c:pt>
                <c:pt idx="13">
                  <c:v>0.80331602712602468</c:v>
                </c:pt>
                <c:pt idx="14">
                  <c:v>0.43404054543592963</c:v>
                </c:pt>
                <c:pt idx="15">
                  <c:v>0.72814437196005677</c:v>
                </c:pt>
                <c:pt idx="16">
                  <c:v>0.94149894255604349</c:v>
                </c:pt>
                <c:pt idx="17">
                  <c:v>0.8985354502477696</c:v>
                </c:pt>
                <c:pt idx="18">
                  <c:v>0.70707890318443878</c:v>
                </c:pt>
                <c:pt idx="19">
                  <c:v>0.74056656937351417</c:v>
                </c:pt>
                <c:pt idx="20">
                  <c:v>0.40747730347205369</c:v>
                </c:pt>
                <c:pt idx="21">
                  <c:v>0.18782633764422496</c:v>
                </c:pt>
                <c:pt idx="22">
                  <c:v>0.22458678597823745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0.89688913706485407</c:v>
                </c:pt>
                <c:pt idx="1">
                  <c:v>0.80433712718481187</c:v>
                </c:pt>
                <c:pt idx="2">
                  <c:v>0.99527195576231564</c:v>
                </c:pt>
                <c:pt idx="3">
                  <c:v>0.59054500875255811</c:v>
                </c:pt>
                <c:pt idx="4">
                  <c:v>0.63098094536851013</c:v>
                </c:pt>
                <c:pt idx="5">
                  <c:v>0.84715467954173285</c:v>
                </c:pt>
                <c:pt idx="6">
                  <c:v>0.79763563623835687</c:v>
                </c:pt>
                <c:pt idx="7">
                  <c:v>0.97792109298526986</c:v>
                </c:pt>
                <c:pt idx="8">
                  <c:v>0.51641741181489453</c:v>
                </c:pt>
                <c:pt idx="9">
                  <c:v>0.94104904466989936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0.88337504757031993</c:v>
                </c:pt>
                <c:pt idx="1">
                  <c:v>0.25964932542577035</c:v>
                </c:pt>
                <c:pt idx="2">
                  <c:v>0.86657113366217764</c:v>
                </c:pt>
                <c:pt idx="3">
                  <c:v>0.44212808312965479</c:v>
                </c:pt>
                <c:pt idx="4">
                  <c:v>0.56566907713819292</c:v>
                </c:pt>
                <c:pt idx="5">
                  <c:v>0.48456721476780196</c:v>
                </c:pt>
                <c:pt idx="6">
                  <c:v>0.40275706011204926</c:v>
                </c:pt>
                <c:pt idx="7">
                  <c:v>0.84968364158557552</c:v>
                </c:pt>
                <c:pt idx="8">
                  <c:v>0.46685176825900543</c:v>
                </c:pt>
                <c:pt idx="9">
                  <c:v>0.83271487776008313</c:v>
                </c:pt>
                <c:pt idx="10">
                  <c:v>0.16911075183877311</c:v>
                </c:pt>
                <c:pt idx="11">
                  <c:v>0.19347601038702344</c:v>
                </c:pt>
                <c:pt idx="12">
                  <c:v>0.63308771628570748</c:v>
                </c:pt>
                <c:pt idx="13">
                  <c:v>0.80331602712602468</c:v>
                </c:pt>
                <c:pt idx="14">
                  <c:v>0.43404054543592963</c:v>
                </c:pt>
                <c:pt idx="15">
                  <c:v>0.72814437196005677</c:v>
                </c:pt>
                <c:pt idx="16">
                  <c:v>0.94149894255604349</c:v>
                </c:pt>
                <c:pt idx="17">
                  <c:v>0.8985354502477696</c:v>
                </c:pt>
                <c:pt idx="18">
                  <c:v>0.70707890318443878</c:v>
                </c:pt>
                <c:pt idx="19">
                  <c:v>0.74056656937351417</c:v>
                </c:pt>
                <c:pt idx="20">
                  <c:v>0.40747730347205369</c:v>
                </c:pt>
                <c:pt idx="21">
                  <c:v>0.18782633764422496</c:v>
                </c:pt>
                <c:pt idx="22">
                  <c:v>0.22458678597823745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0.10777399833391936</c:v>
                </c:pt>
                <c:pt idx="11">
                  <c:v>0.1227050388201766</c:v>
                </c:pt>
                <c:pt idx="12">
                  <c:v>0.24841154766937507</c:v>
                </c:pt>
                <c:pt idx="13">
                  <c:v>0.39429095533862618</c:v>
                </c:pt>
                <c:pt idx="14">
                  <c:v>4.3177805038352009E-2</c:v>
                </c:pt>
                <c:pt idx="15">
                  <c:v>0.52050302304900542</c:v>
                </c:pt>
                <c:pt idx="16">
                  <c:v>4.6144546934343722E-2</c:v>
                </c:pt>
                <c:pt idx="17">
                  <c:v>0.33215632677295515</c:v>
                </c:pt>
                <c:pt idx="18">
                  <c:v>0.25606844365497844</c:v>
                </c:pt>
                <c:pt idx="19">
                  <c:v>0.59434670449980309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0.88337504757031993</c:v>
                </c:pt>
                <c:pt idx="1">
                  <c:v>0.25964932542577035</c:v>
                </c:pt>
                <c:pt idx="2">
                  <c:v>0.86657113366217764</c:v>
                </c:pt>
                <c:pt idx="3">
                  <c:v>0.44212808312965479</c:v>
                </c:pt>
                <c:pt idx="4">
                  <c:v>0.56566907713819292</c:v>
                </c:pt>
                <c:pt idx="5">
                  <c:v>0.48456721476780196</c:v>
                </c:pt>
                <c:pt idx="6">
                  <c:v>0.40275706011204926</c:v>
                </c:pt>
                <c:pt idx="7">
                  <c:v>0.84968364158557552</c:v>
                </c:pt>
                <c:pt idx="8">
                  <c:v>0.46685176825900543</c:v>
                </c:pt>
                <c:pt idx="9">
                  <c:v>0.83271487776008313</c:v>
                </c:pt>
                <c:pt idx="10">
                  <c:v>0.16911075183877311</c:v>
                </c:pt>
                <c:pt idx="11">
                  <c:v>0.19347601038702344</c:v>
                </c:pt>
                <c:pt idx="12">
                  <c:v>0.63308771628570748</c:v>
                </c:pt>
                <c:pt idx="13">
                  <c:v>0.80331602712602468</c:v>
                </c:pt>
                <c:pt idx="14">
                  <c:v>0.43404054543592963</c:v>
                </c:pt>
                <c:pt idx="15">
                  <c:v>0.72814437196005677</c:v>
                </c:pt>
                <c:pt idx="16">
                  <c:v>0.94149894255604349</c:v>
                </c:pt>
                <c:pt idx="17">
                  <c:v>0.8985354502477696</c:v>
                </c:pt>
                <c:pt idx="18">
                  <c:v>0.70707890318443878</c:v>
                </c:pt>
                <c:pt idx="19">
                  <c:v>0.74056656937351417</c:v>
                </c:pt>
                <c:pt idx="20">
                  <c:v>0.40747730347205369</c:v>
                </c:pt>
                <c:pt idx="21">
                  <c:v>0.18782633764422496</c:v>
                </c:pt>
                <c:pt idx="22">
                  <c:v>0.22458678597823745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0.57486711736832385</c:v>
                </c:pt>
                <c:pt idx="21" formatCode="0.00">
                  <c:v>0.14758822886467071</c:v>
                </c:pt>
                <c:pt idx="22" formatCode="0.00">
                  <c:v>7.8140319227446575E-3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7.9313533416088822E-3</c:v>
                </c:pt>
                <c:pt idx="1">
                  <c:v>0.37358413771090071</c:v>
                </c:pt>
                <c:pt idx="2">
                  <c:v>0.63986406648049654</c:v>
                </c:pt>
                <c:pt idx="3">
                  <c:v>0.13714655063508974</c:v>
                </c:pt>
                <c:pt idx="4">
                  <c:v>0.74226360827108151</c:v>
                </c:pt>
                <c:pt idx="5">
                  <c:v>0.65348314890251435</c:v>
                </c:pt>
                <c:pt idx="6">
                  <c:v>0.25768253293167753</c:v>
                </c:pt>
                <c:pt idx="7">
                  <c:v>0.3849192323678805</c:v>
                </c:pt>
                <c:pt idx="8">
                  <c:v>0.5431996288155152</c:v>
                </c:pt>
                <c:pt idx="9">
                  <c:v>0.18651259792640418</c:v>
                </c:pt>
                <c:pt idx="10">
                  <c:v>0.33981402306800101</c:v>
                </c:pt>
                <c:pt idx="11">
                  <c:v>0.32481794079177206</c:v>
                </c:pt>
                <c:pt idx="12">
                  <c:v>0.45384904601195875</c:v>
                </c:pt>
                <c:pt idx="13">
                  <c:v>0.67294456599700458</c:v>
                </c:pt>
                <c:pt idx="14">
                  <c:v>0.13346646426182296</c:v>
                </c:pt>
                <c:pt idx="15">
                  <c:v>0.87029970557262903</c:v>
                </c:pt>
                <c:pt idx="16">
                  <c:v>0.64986688146185545</c:v>
                </c:pt>
                <c:pt idx="17">
                  <c:v>0.43150609891473179</c:v>
                </c:pt>
                <c:pt idx="18">
                  <c:v>0.12337357085153322</c:v>
                </c:pt>
                <c:pt idx="19">
                  <c:v>0.1419000595131541</c:v>
                </c:pt>
                <c:pt idx="21">
                  <c:v>0.8343616199940882</c:v>
                </c:pt>
                <c:pt idx="22">
                  <c:v>0.15977225035871712</c:v>
                </c:pt>
                <c:pt idx="23">
                  <c:v>0.73050005277190899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0.68958098656839728</c:v>
                </c:pt>
                <c:pt idx="1">
                  <c:v>0.3780646984076918</c:v>
                </c:pt>
                <c:pt idx="2">
                  <c:v>0.94429061684023941</c:v>
                </c:pt>
                <c:pt idx="3">
                  <c:v>0.45280761423122307</c:v>
                </c:pt>
                <c:pt idx="4">
                  <c:v>0.90672748040108375</c:v>
                </c:pt>
                <c:pt idx="5">
                  <c:v>0.91754699861706035</c:v>
                </c:pt>
                <c:pt idx="6">
                  <c:v>0.2619488151648432</c:v>
                </c:pt>
                <c:pt idx="7">
                  <c:v>0.63278159260286804</c:v>
                </c:pt>
                <c:pt idx="8">
                  <c:v>0.58338823528549699</c:v>
                </c:pt>
                <c:pt idx="9">
                  <c:v>0.30506290399326114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7.9313533416088822E-3</c:v>
                </c:pt>
                <c:pt idx="1">
                  <c:v>0.37358413771090071</c:v>
                </c:pt>
                <c:pt idx="2">
                  <c:v>0.63986406648049654</c:v>
                </c:pt>
                <c:pt idx="3">
                  <c:v>0.13714655063508974</c:v>
                </c:pt>
                <c:pt idx="4">
                  <c:v>0.74226360827108151</c:v>
                </c:pt>
                <c:pt idx="5">
                  <c:v>0.65348314890251435</c:v>
                </c:pt>
                <c:pt idx="6">
                  <c:v>0.25768253293167753</c:v>
                </c:pt>
                <c:pt idx="7">
                  <c:v>0.3849192323678805</c:v>
                </c:pt>
                <c:pt idx="8">
                  <c:v>0.5431996288155152</c:v>
                </c:pt>
                <c:pt idx="9">
                  <c:v>0.18651259792640418</c:v>
                </c:pt>
                <c:pt idx="10">
                  <c:v>0.33981402306800101</c:v>
                </c:pt>
                <c:pt idx="11">
                  <c:v>0.32481794079177206</c:v>
                </c:pt>
                <c:pt idx="12">
                  <c:v>0.45384904601195875</c:v>
                </c:pt>
                <c:pt idx="13">
                  <c:v>0.67294456599700458</c:v>
                </c:pt>
                <c:pt idx="14">
                  <c:v>0.13346646426182296</c:v>
                </c:pt>
                <c:pt idx="15">
                  <c:v>0.87029970557262903</c:v>
                </c:pt>
                <c:pt idx="16">
                  <c:v>0.64986688146185545</c:v>
                </c:pt>
                <c:pt idx="17">
                  <c:v>0.43150609891473179</c:v>
                </c:pt>
                <c:pt idx="18">
                  <c:v>0.12337357085153322</c:v>
                </c:pt>
                <c:pt idx="19">
                  <c:v>0.1419000595131541</c:v>
                </c:pt>
                <c:pt idx="21">
                  <c:v>0.8343616199940882</c:v>
                </c:pt>
                <c:pt idx="22">
                  <c:v>0.15977225035871712</c:v>
                </c:pt>
                <c:pt idx="23">
                  <c:v>0.73050005277190899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2.6457249117745718E-2</c:v>
                </c:pt>
                <c:pt idx="11">
                  <c:v>2.3966006032067376E-3</c:v>
                </c:pt>
                <c:pt idx="12">
                  <c:v>0.12942539717424931</c:v>
                </c:pt>
                <c:pt idx="13">
                  <c:v>0.21993052536231641</c:v>
                </c:pt>
                <c:pt idx="14">
                  <c:v>0.10163942089739758</c:v>
                </c:pt>
                <c:pt idx="15">
                  <c:v>0.25243239418181235</c:v>
                </c:pt>
                <c:pt idx="16">
                  <c:v>8.6988364174664629E-2</c:v>
                </c:pt>
                <c:pt idx="17">
                  <c:v>0.41968403080889399</c:v>
                </c:pt>
                <c:pt idx="18">
                  <c:v>5.6736602532882874E-2</c:v>
                </c:pt>
                <c:pt idx="19">
                  <c:v>0.10814089011490352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7.9313533416088822E-3</c:v>
                </c:pt>
                <c:pt idx="1">
                  <c:v>0.37358413771090071</c:v>
                </c:pt>
                <c:pt idx="2">
                  <c:v>0.63986406648049654</c:v>
                </c:pt>
                <c:pt idx="3">
                  <c:v>0.13714655063508974</c:v>
                </c:pt>
                <c:pt idx="4">
                  <c:v>0.74226360827108151</c:v>
                </c:pt>
                <c:pt idx="5">
                  <c:v>0.65348314890251435</c:v>
                </c:pt>
                <c:pt idx="6">
                  <c:v>0.25768253293167753</c:v>
                </c:pt>
                <c:pt idx="7">
                  <c:v>0.3849192323678805</c:v>
                </c:pt>
                <c:pt idx="8">
                  <c:v>0.5431996288155152</c:v>
                </c:pt>
                <c:pt idx="9">
                  <c:v>0.18651259792640418</c:v>
                </c:pt>
                <c:pt idx="10">
                  <c:v>0.33981402306800101</c:v>
                </c:pt>
                <c:pt idx="11">
                  <c:v>0.32481794079177206</c:v>
                </c:pt>
                <c:pt idx="12">
                  <c:v>0.45384904601195875</c:v>
                </c:pt>
                <c:pt idx="13">
                  <c:v>0.67294456599700458</c:v>
                </c:pt>
                <c:pt idx="14">
                  <c:v>0.13346646426182296</c:v>
                </c:pt>
                <c:pt idx="15">
                  <c:v>0.87029970557262903</c:v>
                </c:pt>
                <c:pt idx="16">
                  <c:v>0.64986688146185545</c:v>
                </c:pt>
                <c:pt idx="17">
                  <c:v>0.43150609891473179</c:v>
                </c:pt>
                <c:pt idx="18">
                  <c:v>0.12337357085153322</c:v>
                </c:pt>
                <c:pt idx="19">
                  <c:v>0.1419000595131541</c:v>
                </c:pt>
                <c:pt idx="21">
                  <c:v>0.8343616199940882</c:v>
                </c:pt>
                <c:pt idx="22">
                  <c:v>0.15977225035871712</c:v>
                </c:pt>
                <c:pt idx="23">
                  <c:v>0.73050005277190899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5.8459562522978903E-3</c:v>
                </c:pt>
                <c:pt idx="22" formatCode="0.00">
                  <c:v>0.60441002474052752</c:v>
                </c:pt>
                <c:pt idx="23" formatCode="0.00">
                  <c:v>0.40440907971042772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0.41466361890591119</c:v>
                </c:pt>
                <c:pt idx="1">
                  <c:v>0.73798420410510313</c:v>
                </c:pt>
                <c:pt idx="2">
                  <c:v>0.34228035909271948</c:v>
                </c:pt>
                <c:pt idx="3">
                  <c:v>0.33388493267365793</c:v>
                </c:pt>
                <c:pt idx="4">
                  <c:v>0.74443803321529989</c:v>
                </c:pt>
                <c:pt idx="5">
                  <c:v>0.88219542542278695</c:v>
                </c:pt>
                <c:pt idx="6">
                  <c:v>0.98325454774553256</c:v>
                </c:pt>
                <c:pt idx="7">
                  <c:v>0.65270709354852696</c:v>
                </c:pt>
                <c:pt idx="8">
                  <c:v>0.17795169916534781</c:v>
                </c:pt>
                <c:pt idx="9">
                  <c:v>0.17123635535129944</c:v>
                </c:pt>
                <c:pt idx="10">
                  <c:v>0.89628441254692715</c:v>
                </c:pt>
                <c:pt idx="11">
                  <c:v>0.59379542435155941</c:v>
                </c:pt>
                <c:pt idx="12">
                  <c:v>0.37050729170088592</c:v>
                </c:pt>
                <c:pt idx="13">
                  <c:v>0.17991676805997125</c:v>
                </c:pt>
                <c:pt idx="14">
                  <c:v>0.99507860871876586</c:v>
                </c:pt>
                <c:pt idx="15">
                  <c:v>0.28717232858909292</c:v>
                </c:pt>
                <c:pt idx="16">
                  <c:v>3.074313369970505E-2</c:v>
                </c:pt>
                <c:pt idx="17">
                  <c:v>0.27074188020967638</c:v>
                </c:pt>
                <c:pt idx="18">
                  <c:v>0.26127109286317596</c:v>
                </c:pt>
                <c:pt idx="19">
                  <c:v>0.17320812979971512</c:v>
                </c:pt>
                <c:pt idx="21">
                  <c:v>0.11029534895624937</c:v>
                </c:pt>
                <c:pt idx="22">
                  <c:v>0.95906111679732753</c:v>
                </c:pt>
                <c:pt idx="23">
                  <c:v>0.13704818541710284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0.91228504279246814</c:v>
                </c:pt>
                <c:pt idx="1">
                  <c:v>0.91803762524284083</c:v>
                </c:pt>
                <c:pt idx="2">
                  <c:v>0.97452802244154046</c:v>
                </c:pt>
                <c:pt idx="3">
                  <c:v>0.82175847224192533</c:v>
                </c:pt>
                <c:pt idx="4">
                  <c:v>0.99729687459318983</c:v>
                </c:pt>
                <c:pt idx="5">
                  <c:v>0.95830058369642601</c:v>
                </c:pt>
                <c:pt idx="6">
                  <c:v>0.99970905798535259</c:v>
                </c:pt>
                <c:pt idx="7">
                  <c:v>0.67602030942216274</c:v>
                </c:pt>
                <c:pt idx="8">
                  <c:v>0.54555238545135454</c:v>
                </c:pt>
                <c:pt idx="9">
                  <c:v>0.41472988500225472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0.41466361890591119</c:v>
                </c:pt>
                <c:pt idx="1">
                  <c:v>0.73798420410510313</c:v>
                </c:pt>
                <c:pt idx="2">
                  <c:v>0.34228035909271948</c:v>
                </c:pt>
                <c:pt idx="3">
                  <c:v>0.33388493267365793</c:v>
                </c:pt>
                <c:pt idx="4">
                  <c:v>0.74443803321529989</c:v>
                </c:pt>
                <c:pt idx="5">
                  <c:v>0.88219542542278695</c:v>
                </c:pt>
                <c:pt idx="6">
                  <c:v>0.98325454774553256</c:v>
                </c:pt>
                <c:pt idx="7">
                  <c:v>0.65270709354852696</c:v>
                </c:pt>
                <c:pt idx="8">
                  <c:v>0.17795169916534781</c:v>
                </c:pt>
                <c:pt idx="9">
                  <c:v>0.17123635535129944</c:v>
                </c:pt>
                <c:pt idx="10">
                  <c:v>0.89628441254692715</c:v>
                </c:pt>
                <c:pt idx="11">
                  <c:v>0.59379542435155941</c:v>
                </c:pt>
                <c:pt idx="12">
                  <c:v>0.37050729170088592</c:v>
                </c:pt>
                <c:pt idx="13">
                  <c:v>0.17991676805997125</c:v>
                </c:pt>
                <c:pt idx="14">
                  <c:v>0.99507860871876586</c:v>
                </c:pt>
                <c:pt idx="15">
                  <c:v>0.28717232858909292</c:v>
                </c:pt>
                <c:pt idx="16">
                  <c:v>3.074313369970505E-2</c:v>
                </c:pt>
                <c:pt idx="17">
                  <c:v>0.27074188020967638</c:v>
                </c:pt>
                <c:pt idx="18">
                  <c:v>0.26127109286317596</c:v>
                </c:pt>
                <c:pt idx="19">
                  <c:v>0.17320812979971512</c:v>
                </c:pt>
                <c:pt idx="21">
                  <c:v>0.11029534895624937</c:v>
                </c:pt>
                <c:pt idx="22">
                  <c:v>0.95906111679732753</c:v>
                </c:pt>
                <c:pt idx="23">
                  <c:v>0.13704818541710284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0.52318828660241401</c:v>
                </c:pt>
                <c:pt idx="11">
                  <c:v>0.43069092434711048</c:v>
                </c:pt>
                <c:pt idx="12">
                  <c:v>0.22832686968252092</c:v>
                </c:pt>
                <c:pt idx="13">
                  <c:v>9.6010113234795885E-2</c:v>
                </c:pt>
                <c:pt idx="14">
                  <c:v>0.41037924081623423</c:v>
                </c:pt>
                <c:pt idx="15">
                  <c:v>3.5014487427334713E-2</c:v>
                </c:pt>
                <c:pt idx="16">
                  <c:v>2.8481960521386438E-2</c:v>
                </c:pt>
                <c:pt idx="17">
                  <c:v>0.24683563982534948</c:v>
                </c:pt>
                <c:pt idx="18">
                  <c:v>0.14316444701873834</c:v>
                </c:pt>
                <c:pt idx="19">
                  <c:v>6.357951771068733E-2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0.41466361890591119</c:v>
                </c:pt>
                <c:pt idx="1">
                  <c:v>0.73798420410510313</c:v>
                </c:pt>
                <c:pt idx="2">
                  <c:v>0.34228035909271948</c:v>
                </c:pt>
                <c:pt idx="3">
                  <c:v>0.33388493267365793</c:v>
                </c:pt>
                <c:pt idx="4">
                  <c:v>0.74443803321529989</c:v>
                </c:pt>
                <c:pt idx="5">
                  <c:v>0.88219542542278695</c:v>
                </c:pt>
                <c:pt idx="6">
                  <c:v>0.98325454774553256</c:v>
                </c:pt>
                <c:pt idx="7">
                  <c:v>0.65270709354852696</c:v>
                </c:pt>
                <c:pt idx="8">
                  <c:v>0.17795169916534781</c:v>
                </c:pt>
                <c:pt idx="9">
                  <c:v>0.17123635535129944</c:v>
                </c:pt>
                <c:pt idx="10">
                  <c:v>0.89628441254692715</c:v>
                </c:pt>
                <c:pt idx="11">
                  <c:v>0.59379542435155941</c:v>
                </c:pt>
                <c:pt idx="12">
                  <c:v>0.37050729170088592</c:v>
                </c:pt>
                <c:pt idx="13">
                  <c:v>0.17991676805997125</c:v>
                </c:pt>
                <c:pt idx="14">
                  <c:v>0.99507860871876586</c:v>
                </c:pt>
                <c:pt idx="15">
                  <c:v>0.28717232858909292</c:v>
                </c:pt>
                <c:pt idx="16">
                  <c:v>3.074313369970505E-2</c:v>
                </c:pt>
                <c:pt idx="17">
                  <c:v>0.27074188020967638</c:v>
                </c:pt>
                <c:pt idx="18">
                  <c:v>0.26127109286317596</c:v>
                </c:pt>
                <c:pt idx="19">
                  <c:v>0.17320812979971512</c:v>
                </c:pt>
                <c:pt idx="21">
                  <c:v>0.11029534895624937</c:v>
                </c:pt>
                <c:pt idx="22">
                  <c:v>0.95906111679732753</c:v>
                </c:pt>
                <c:pt idx="23">
                  <c:v>0.13704818541710284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0.344675720252553</c:v>
                </c:pt>
                <c:pt idx="22" formatCode="0.00">
                  <c:v>0.63381567570959119</c:v>
                </c:pt>
                <c:pt idx="23" formatCode="0.00">
                  <c:v>0.21289027376157688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0.980306756320515</c:v>
                </c:pt>
                <c:pt idx="1">
                  <c:v>0.58234877232164428</c:v>
                </c:pt>
                <c:pt idx="2">
                  <c:v>0.12167874508858412</c:v>
                </c:pt>
                <c:pt idx="3">
                  <c:v>0.95407373925289019</c:v>
                </c:pt>
                <c:pt idx="4">
                  <c:v>0.8995888736407105</c:v>
                </c:pt>
                <c:pt idx="5">
                  <c:v>0.36786321987224646</c:v>
                </c:pt>
                <c:pt idx="6">
                  <c:v>0.8344716509213671</c:v>
                </c:pt>
                <c:pt idx="7">
                  <c:v>0.53364152892328176</c:v>
                </c:pt>
                <c:pt idx="8">
                  <c:v>0.11750626047652657</c:v>
                </c:pt>
                <c:pt idx="9">
                  <c:v>0.63155662675400648</c:v>
                </c:pt>
                <c:pt idx="10">
                  <c:v>0.95995831542004295</c:v>
                </c:pt>
                <c:pt idx="11">
                  <c:v>0.97154796159638324</c:v>
                </c:pt>
                <c:pt idx="12">
                  <c:v>0.7134727399868297</c:v>
                </c:pt>
                <c:pt idx="13">
                  <c:v>0.41999796374271259</c:v>
                </c:pt>
                <c:pt idx="14">
                  <c:v>0.92753302526036352</c:v>
                </c:pt>
                <c:pt idx="15">
                  <c:v>0.45102922248979094</c:v>
                </c:pt>
                <c:pt idx="16">
                  <c:v>0.67682418996161386</c:v>
                </c:pt>
                <c:pt idx="17">
                  <c:v>0.43614206728509208</c:v>
                </c:pt>
                <c:pt idx="18">
                  <c:v>0.45480488506308192</c:v>
                </c:pt>
                <c:pt idx="19">
                  <c:v>0.16403219613242648</c:v>
                </c:pt>
                <c:pt idx="21">
                  <c:v>0.25926794527050545</c:v>
                </c:pt>
                <c:pt idx="22">
                  <c:v>0.21782763853153975</c:v>
                </c:pt>
                <c:pt idx="23">
                  <c:v>0.46885260409402163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0.99302264061108536</c:v>
                </c:pt>
                <c:pt idx="1">
                  <c:v>0.77696549329102904</c:v>
                </c:pt>
                <c:pt idx="2">
                  <c:v>0.73437898537360291</c:v>
                </c:pt>
                <c:pt idx="3">
                  <c:v>0.9758537068824481</c:v>
                </c:pt>
                <c:pt idx="4">
                  <c:v>0.94530304003707277</c:v>
                </c:pt>
                <c:pt idx="5">
                  <c:v>0.60039144966002878</c:v>
                </c:pt>
                <c:pt idx="6">
                  <c:v>0.85756945796731332</c:v>
                </c:pt>
                <c:pt idx="7">
                  <c:v>0.67309241848448575</c:v>
                </c:pt>
                <c:pt idx="8">
                  <c:v>0.86289290640238614</c:v>
                </c:pt>
                <c:pt idx="9">
                  <c:v>0.70195785867093941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0.980306756320515</c:v>
                </c:pt>
                <c:pt idx="1">
                  <c:v>0.58234877232164428</c:v>
                </c:pt>
                <c:pt idx="2">
                  <c:v>0.12167874508858412</c:v>
                </c:pt>
                <c:pt idx="3">
                  <c:v>0.95407373925289019</c:v>
                </c:pt>
                <c:pt idx="4">
                  <c:v>0.8995888736407105</c:v>
                </c:pt>
                <c:pt idx="5">
                  <c:v>0.36786321987224646</c:v>
                </c:pt>
                <c:pt idx="6">
                  <c:v>0.8344716509213671</c:v>
                </c:pt>
                <c:pt idx="7">
                  <c:v>0.53364152892328176</c:v>
                </c:pt>
                <c:pt idx="8">
                  <c:v>0.11750626047652657</c:v>
                </c:pt>
                <c:pt idx="9">
                  <c:v>0.63155662675400648</c:v>
                </c:pt>
                <c:pt idx="10">
                  <c:v>0.95995831542004295</c:v>
                </c:pt>
                <c:pt idx="11">
                  <c:v>0.97154796159638324</c:v>
                </c:pt>
                <c:pt idx="12">
                  <c:v>0.7134727399868297</c:v>
                </c:pt>
                <c:pt idx="13">
                  <c:v>0.41999796374271259</c:v>
                </c:pt>
                <c:pt idx="14">
                  <c:v>0.92753302526036352</c:v>
                </c:pt>
                <c:pt idx="15">
                  <c:v>0.45102922248979094</c:v>
                </c:pt>
                <c:pt idx="16">
                  <c:v>0.67682418996161386</c:v>
                </c:pt>
                <c:pt idx="17">
                  <c:v>0.43614206728509208</c:v>
                </c:pt>
                <c:pt idx="18">
                  <c:v>0.45480488506308192</c:v>
                </c:pt>
                <c:pt idx="19">
                  <c:v>0.16403219613242648</c:v>
                </c:pt>
                <c:pt idx="21">
                  <c:v>0.25926794527050545</c:v>
                </c:pt>
                <c:pt idx="22">
                  <c:v>0.21782763853153975</c:v>
                </c:pt>
                <c:pt idx="23">
                  <c:v>0.46885260409402163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0.91212530931149705</c:v>
                </c:pt>
                <c:pt idx="11">
                  <c:v>0.35512234760814904</c:v>
                </c:pt>
                <c:pt idx="12">
                  <c:v>0.63687384489140231</c:v>
                </c:pt>
                <c:pt idx="13">
                  <c:v>0.12208818229586739</c:v>
                </c:pt>
                <c:pt idx="14">
                  <c:v>0.55689801599790334</c:v>
                </c:pt>
                <c:pt idx="15">
                  <c:v>0.12271163693326571</c:v>
                </c:pt>
                <c:pt idx="16">
                  <c:v>0.66564216932211917</c:v>
                </c:pt>
                <c:pt idx="17">
                  <c:v>0.25129291573741486</c:v>
                </c:pt>
                <c:pt idx="18">
                  <c:v>0.28799980610508913</c:v>
                </c:pt>
                <c:pt idx="19">
                  <c:v>0.15012015160615183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0.980306756320515</c:v>
                </c:pt>
                <c:pt idx="1">
                  <c:v>0.58234877232164428</c:v>
                </c:pt>
                <c:pt idx="2">
                  <c:v>0.12167874508858412</c:v>
                </c:pt>
                <c:pt idx="3">
                  <c:v>0.95407373925289019</c:v>
                </c:pt>
                <c:pt idx="4">
                  <c:v>0.8995888736407105</c:v>
                </c:pt>
                <c:pt idx="5">
                  <c:v>0.36786321987224646</c:v>
                </c:pt>
                <c:pt idx="6">
                  <c:v>0.8344716509213671</c:v>
                </c:pt>
                <c:pt idx="7">
                  <c:v>0.53364152892328176</c:v>
                </c:pt>
                <c:pt idx="8">
                  <c:v>0.11750626047652657</c:v>
                </c:pt>
                <c:pt idx="9">
                  <c:v>0.63155662675400648</c:v>
                </c:pt>
                <c:pt idx="10">
                  <c:v>0.95995831542004295</c:v>
                </c:pt>
                <c:pt idx="11">
                  <c:v>0.97154796159638324</c:v>
                </c:pt>
                <c:pt idx="12">
                  <c:v>0.7134727399868297</c:v>
                </c:pt>
                <c:pt idx="13">
                  <c:v>0.41999796374271259</c:v>
                </c:pt>
                <c:pt idx="14">
                  <c:v>0.92753302526036352</c:v>
                </c:pt>
                <c:pt idx="15">
                  <c:v>0.45102922248979094</c:v>
                </c:pt>
                <c:pt idx="16">
                  <c:v>0.67682418996161386</c:v>
                </c:pt>
                <c:pt idx="17">
                  <c:v>0.43614206728509208</c:v>
                </c:pt>
                <c:pt idx="18">
                  <c:v>0.45480488506308192</c:v>
                </c:pt>
                <c:pt idx="19">
                  <c:v>0.16403219613242648</c:v>
                </c:pt>
                <c:pt idx="21">
                  <c:v>0.25926794527050545</c:v>
                </c:pt>
                <c:pt idx="22">
                  <c:v>0.21782763853153975</c:v>
                </c:pt>
                <c:pt idx="23">
                  <c:v>0.46885260409402163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0.95923544495796975</c:v>
                </c:pt>
                <c:pt idx="22" formatCode="0.00">
                  <c:v>0.40440747713184</c:v>
                </c:pt>
                <c:pt idx="23" formatCode="0.00">
                  <c:v>0.60044843829501016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2000"/>
        </a:p>
        <a:p>
          <a:r>
            <a:rPr lang="en-US" sz="2000"/>
            <a:t>n = dim(marketing)[1]</a:t>
          </a:r>
        </a:p>
        <a:p>
          <a:endParaRPr lang="en-US" sz="20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12</xdr:col>
      <xdr:colOff>698500</xdr:colOff>
      <xdr:row>12</xdr:row>
      <xdr:rowOff>114300</xdr:rowOff>
    </xdr:to>
    <xdr:pic>
      <xdr:nvPicPr>
        <xdr:cNvPr id="3" name="Picture 2" descr="A key of regression statistics">
          <a:extLst>
            <a:ext uri="{FF2B5EF4-FFF2-40B4-BE49-F238E27FC236}">
              <a16:creationId xmlns:a16="http://schemas.microsoft.com/office/drawing/2014/main" id="{083537EF-F88A-B146-9760-1F7A10DF0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422400"/>
          <a:ext cx="4000500" cy="113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21</xdr:col>
      <xdr:colOff>444500</xdr:colOff>
      <xdr:row>14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702696-F454-6A4A-A7B4-E379BE83B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F6600880-0513-4D4A-AC0D-75E51F69A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2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KNN"/>
      <sheetName val="KNN_Data"/>
      <sheetName val="KNN_XNew"/>
      <sheetName val="KNN_Distance"/>
      <sheetName val="KNN_Nearest"/>
      <sheetName val="KNN_K"/>
      <sheetName val="KNN_Vote"/>
      <sheetName val="KNN_Probability"/>
      <sheetName val="KNN_Link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Optim_LSearch"/>
      <sheetName val="Diagnostics"/>
      <sheetName val="Overall_Ftest_Importance"/>
      <sheetName val="Data"/>
      <sheetName val="AIC_0"/>
      <sheetName val="Overall_Ftest"/>
      <sheetName val="Narcissus"/>
      <sheetName val="Importance"/>
      <sheetName val="MLR_Step"/>
      <sheetName val="LogisticRegression"/>
      <sheetName val="Concept"/>
      <sheetName val="YourTurn"/>
      <sheetName val="Iris_Data"/>
      <sheetName val="Iris_Fit"/>
      <sheetName val="Iris_Forecast_OOS"/>
      <sheetName val="R_Code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Code_R"/>
      <sheetName val="Extra"/>
      <sheetName val="PreWork4NextClass"/>
      <sheetName val="InClassProjects"/>
      <sheetName val="Q_KNN"/>
      <sheetName val="Q_Diagnostics"/>
      <sheetName val="Q_Regression"/>
      <sheetName val="Q_LogisticRegre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AB4">
            <v>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MRxKp-Flo52cfplZNbu1kuhx_Wc7-m1k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MToZPP0CTFuyzPWEjhdtkE2JlkuLSupd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MTu82xAC4QARPXcbRddKRlC0O4rRxv4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hyperlink" Target="https://drive.google.com/open?id=1KKzO6JxRiEYAP7m5e9ptvYqNGuHFkO1c&amp;authuser=davethemovie%40gmail.com&amp;usp=drive_fs" TargetMode="Externa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en.wikipedia.org/wiki/Sensitivity_and_specificity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C15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11</v>
      </c>
    </row>
    <row r="4" spans="2:3" x14ac:dyDescent="0.3">
      <c r="C4" s="1" t="s">
        <v>233</v>
      </c>
    </row>
    <row r="5" spans="2:3" x14ac:dyDescent="0.3">
      <c r="C5" s="1" t="s">
        <v>234</v>
      </c>
    </row>
    <row r="7" spans="2:3" x14ac:dyDescent="0.3">
      <c r="B7" s="1" t="s">
        <v>12</v>
      </c>
    </row>
    <row r="8" spans="2:3" x14ac:dyDescent="0.3">
      <c r="C8" s="1" t="s">
        <v>235</v>
      </c>
    </row>
    <row r="9" spans="2:3" x14ac:dyDescent="0.3">
      <c r="C9" s="1" t="s">
        <v>236</v>
      </c>
    </row>
    <row r="11" spans="2:3" x14ac:dyDescent="0.3">
      <c r="B11" s="1" t="s">
        <v>21</v>
      </c>
    </row>
    <row r="12" spans="2:3" x14ac:dyDescent="0.3">
      <c r="C12" s="1" t="s">
        <v>237</v>
      </c>
    </row>
    <row r="14" spans="2:3" x14ac:dyDescent="0.3">
      <c r="B14" s="1" t="s">
        <v>149</v>
      </c>
    </row>
    <row r="15" spans="2:3" x14ac:dyDescent="0.3">
      <c r="C15" s="1" t="s">
        <v>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13</v>
      </c>
    </row>
    <row r="4" spans="2:2" x14ac:dyDescent="0.3">
      <c r="B4" s="1" t="s">
        <v>14</v>
      </c>
    </row>
    <row r="6" spans="2:2" x14ac:dyDescent="0.3">
      <c r="B6" s="1" t="s">
        <v>15</v>
      </c>
    </row>
    <row r="8" spans="2:2" x14ac:dyDescent="0.3">
      <c r="B8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10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</v>
      </c>
    </row>
    <row r="2" spans="1:1" x14ac:dyDescent="0.3">
      <c r="A2" s="1" t="s">
        <v>0</v>
      </c>
    </row>
    <row r="3" spans="1:1" x14ac:dyDescent="0.3">
      <c r="A3" s="1" t="s">
        <v>166</v>
      </c>
    </row>
    <row r="4" spans="1:1" x14ac:dyDescent="0.3">
      <c r="A4" s="1" t="s">
        <v>31</v>
      </c>
    </row>
    <row r="5" spans="1:1" x14ac:dyDescent="0.3">
      <c r="A5" s="1" t="s">
        <v>177</v>
      </c>
    </row>
    <row r="6" spans="1:1" x14ac:dyDescent="0.3">
      <c r="A6" s="1" t="s">
        <v>287</v>
      </c>
    </row>
    <row r="7" spans="1:1" x14ac:dyDescent="0.3">
      <c r="A7" s="1" t="s">
        <v>288</v>
      </c>
    </row>
    <row r="8" spans="1:1" x14ac:dyDescent="0.3">
      <c r="A8" s="1" t="s">
        <v>32</v>
      </c>
    </row>
    <row r="9" spans="1:1" x14ac:dyDescent="0.3">
      <c r="A9" s="1" t="s">
        <v>33</v>
      </c>
    </row>
    <row r="10" spans="1:1" x14ac:dyDescent="0.3">
      <c r="A10" s="1" t="s">
        <v>34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C0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C0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F9A73072-18CB-DC44-9EB2-1F95132F964A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C0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265</v>
      </c>
      <c r="D1" s="9" t="s">
        <v>266</v>
      </c>
    </row>
  </sheetData>
  <hyperlinks>
    <hyperlink ref="B1" r:id="rId1" xr:uid="{126E63BA-8D6D-1C4C-A38B-66245A22D507}"/>
    <hyperlink ref="D1" r:id="rId2" xr:uid="{C582B87D-0B21-5641-8A90-0659505FAA47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C0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267</v>
      </c>
    </row>
  </sheetData>
  <hyperlinks>
    <hyperlink ref="B1" r:id="rId1" xr:uid="{F6CF2515-D1DE-4944-8F5A-47EAC6B1D27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C0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32</v>
      </c>
    </row>
  </sheetData>
  <hyperlinks>
    <hyperlink ref="B1" r:id="rId1" xr:uid="{B53F1B0C-C5C0-8447-BF7D-A856A8E28D0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289</v>
      </c>
    </row>
  </sheetData>
  <hyperlinks>
    <hyperlink ref="B1" r:id="rId1" xr:uid="{22769466-B572-484C-9091-568DFB2E32AD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DF96F-F643-4246-BA5E-D586FB69C741}">
  <sheetPr codeName="Sheet49">
    <tabColor rgb="FFFF0000"/>
  </sheetPr>
  <dimension ref="A1:R201"/>
  <sheetViews>
    <sheetView workbookViewId="0">
      <selection activeCell="P5" sqref="P5"/>
    </sheetView>
  </sheetViews>
  <sheetFormatPr baseColWidth="10" defaultRowHeight="16" x14ac:dyDescent="0.2"/>
  <cols>
    <col min="1" max="1" width="4.1640625" style="45" bestFit="1" customWidth="1"/>
    <col min="2" max="5" width="10.83203125" style="44"/>
    <col min="6" max="16384" width="10.83203125" style="45"/>
  </cols>
  <sheetData>
    <row r="1" spans="1:18" x14ac:dyDescent="0.2">
      <c r="B1" s="24" t="s">
        <v>275</v>
      </c>
      <c r="C1" s="24" t="s">
        <v>276</v>
      </c>
      <c r="D1" s="24" t="s">
        <v>277</v>
      </c>
      <c r="E1" s="24" t="s">
        <v>278</v>
      </c>
      <c r="G1" s="45" t="s">
        <v>144</v>
      </c>
    </row>
    <row r="2" spans="1:18" x14ac:dyDescent="0.2">
      <c r="A2" s="45">
        <v>1</v>
      </c>
      <c r="B2" s="44">
        <v>276.12</v>
      </c>
      <c r="C2" s="44">
        <v>45.36</v>
      </c>
      <c r="D2" s="44">
        <v>83.04</v>
      </c>
      <c r="E2" s="44">
        <v>26.52</v>
      </c>
      <c r="G2" s="45" cm="1">
        <f t="array" ref="G2:G201">TREND(y,X,X,TRUE)</f>
        <v>24.628769291658195</v>
      </c>
      <c r="I2" s="47" cm="1">
        <f t="array" ref="I2:L6">LINEST(y,X,TRUE,TRUE)</f>
        <v>-1.0374930424763289E-3</v>
      </c>
      <c r="J2" s="47">
        <v>0.18853001691820423</v>
      </c>
      <c r="K2" s="47">
        <v>4.576464545539758E-2</v>
      </c>
      <c r="L2" s="47">
        <v>3.5266672433513042</v>
      </c>
    </row>
    <row r="3" spans="1:18" x14ac:dyDescent="0.2">
      <c r="A3" s="45">
        <v>2</v>
      </c>
      <c r="B3" s="44">
        <v>53.4</v>
      </c>
      <c r="C3" s="44">
        <v>47.16</v>
      </c>
      <c r="D3" s="44">
        <v>54.12</v>
      </c>
      <c r="E3" s="44">
        <v>12.48</v>
      </c>
      <c r="G3" s="45">
        <v>14.805425785073226</v>
      </c>
      <c r="I3" s="47">
        <v>5.8710096470863697E-3</v>
      </c>
      <c r="J3" s="47">
        <v>8.6112339673019428E-3</v>
      </c>
      <c r="K3" s="47">
        <v>1.3948968069749745E-3</v>
      </c>
      <c r="L3" s="47">
        <v>0.37428988358614923</v>
      </c>
      <c r="O3" s="49"/>
      <c r="P3" s="50"/>
      <c r="Q3" s="50"/>
      <c r="R3" s="51"/>
    </row>
    <row r="4" spans="1:18" x14ac:dyDescent="0.2">
      <c r="A4" s="45">
        <v>3</v>
      </c>
      <c r="B4" s="44">
        <v>20.64</v>
      </c>
      <c r="C4" s="44">
        <v>55.08</v>
      </c>
      <c r="D4" s="44">
        <v>83.16</v>
      </c>
      <c r="E4" s="44">
        <v>11.16</v>
      </c>
      <c r="G4" s="45">
        <v>14.769204935993066</v>
      </c>
      <c r="I4" s="47">
        <v>0.89721063817895208</v>
      </c>
      <c r="J4" s="47">
        <v>2.0226124480976928</v>
      </c>
      <c r="K4" s="47" t="e">
        <v>#N/A</v>
      </c>
      <c r="L4" s="47" t="e">
        <v>#N/A</v>
      </c>
      <c r="O4" s="52"/>
      <c r="P4" s="53" t="s">
        <v>290</v>
      </c>
      <c r="Q4" s="53"/>
      <c r="R4" s="54"/>
    </row>
    <row r="5" spans="1:18" x14ac:dyDescent="0.2">
      <c r="A5" s="45">
        <v>4</v>
      </c>
      <c r="B5" s="44">
        <v>181.8</v>
      </c>
      <c r="C5" s="44">
        <v>49.56</v>
      </c>
      <c r="D5" s="44">
        <v>70.2</v>
      </c>
      <c r="E5" s="44">
        <v>22.2</v>
      </c>
      <c r="G5" s="45">
        <v>21.117395414026952</v>
      </c>
      <c r="I5" s="47">
        <v>570.27070365909424</v>
      </c>
      <c r="J5" s="47">
        <v>196</v>
      </c>
      <c r="K5" s="47" t="e">
        <v>#N/A</v>
      </c>
      <c r="L5" s="47" t="e">
        <v>#N/A</v>
      </c>
      <c r="O5" s="52"/>
      <c r="P5" s="58" t="s">
        <v>291</v>
      </c>
      <c r="Q5" s="53"/>
      <c r="R5" s="54"/>
    </row>
    <row r="6" spans="1:18" x14ac:dyDescent="0.2">
      <c r="A6" s="45">
        <v>5</v>
      </c>
      <c r="B6" s="44">
        <v>216.96</v>
      </c>
      <c r="C6" s="44">
        <v>12.96</v>
      </c>
      <c r="D6" s="44">
        <v>70.08</v>
      </c>
      <c r="E6" s="44">
        <v>15.48</v>
      </c>
      <c r="G6" s="45">
        <v>15.826406228197548</v>
      </c>
      <c r="I6" s="47">
        <v>6998.8658214208499</v>
      </c>
      <c r="J6" s="47">
        <v>801.82837857914956</v>
      </c>
      <c r="K6" s="47" t="e">
        <v>#N/A</v>
      </c>
      <c r="L6" s="47" t="e">
        <v>#N/A</v>
      </c>
      <c r="O6" s="52"/>
      <c r="P6" s="53"/>
      <c r="Q6" s="53"/>
      <c r="R6" s="54"/>
    </row>
    <row r="7" spans="1:18" x14ac:dyDescent="0.2">
      <c r="A7" s="45">
        <v>6</v>
      </c>
      <c r="B7" s="44">
        <v>10.44</v>
      </c>
      <c r="C7" s="44">
        <v>58.68</v>
      </c>
      <c r="D7" s="44">
        <v>90</v>
      </c>
      <c r="E7" s="44">
        <v>8.64</v>
      </c>
      <c r="G7" s="45">
        <v>14.974017160843008</v>
      </c>
      <c r="O7" s="55"/>
      <c r="P7" s="56"/>
      <c r="Q7" s="56"/>
      <c r="R7" s="57"/>
    </row>
    <row r="8" spans="1:18" x14ac:dyDescent="0.2">
      <c r="A8" s="45">
        <v>7</v>
      </c>
      <c r="B8" s="44">
        <v>69</v>
      </c>
      <c r="C8" s="44">
        <v>39.36</v>
      </c>
      <c r="D8" s="44">
        <v>28.2</v>
      </c>
      <c r="E8" s="44">
        <v>14.16</v>
      </c>
      <c r="G8" s="45">
        <v>14.075711941876424</v>
      </c>
    </row>
    <row r="9" spans="1:18" x14ac:dyDescent="0.2">
      <c r="A9" s="45">
        <v>8</v>
      </c>
      <c r="B9" s="44">
        <v>144.24</v>
      </c>
      <c r="C9" s="44">
        <v>23.52</v>
      </c>
      <c r="D9" s="44">
        <v>13.92</v>
      </c>
      <c r="E9" s="44">
        <v>15.84</v>
      </c>
      <c r="G9" s="45">
        <v>14.547543798602742</v>
      </c>
    </row>
    <row r="10" spans="1:18" x14ac:dyDescent="0.2">
      <c r="A10" s="45">
        <v>9</v>
      </c>
      <c r="B10" s="44">
        <v>10.32</v>
      </c>
      <c r="C10" s="44">
        <v>2.52</v>
      </c>
      <c r="D10" s="44">
        <v>1.2</v>
      </c>
      <c r="E10" s="44">
        <v>5.76</v>
      </c>
      <c r="G10" s="45">
        <v>4.4728090354339098</v>
      </c>
    </row>
    <row r="11" spans="1:18" x14ac:dyDescent="0.2">
      <c r="A11" s="45">
        <v>10</v>
      </c>
      <c r="B11" s="44">
        <v>239.76</v>
      </c>
      <c r="C11" s="44">
        <v>3.12</v>
      </c>
      <c r="D11" s="44">
        <v>25.44</v>
      </c>
      <c r="E11" s="44">
        <v>12.72</v>
      </c>
      <c r="G11" s="45">
        <v>15.061018467521627</v>
      </c>
    </row>
    <row r="12" spans="1:18" x14ac:dyDescent="0.2">
      <c r="A12" s="45">
        <v>11</v>
      </c>
      <c r="B12" s="44">
        <v>79.319999999999993</v>
      </c>
      <c r="C12" s="44">
        <v>6.96</v>
      </c>
      <c r="D12" s="44">
        <v>29.04</v>
      </c>
      <c r="E12" s="44">
        <v>10.32</v>
      </c>
      <c r="G12" s="45">
        <v>8.4387590406706288</v>
      </c>
    </row>
    <row r="13" spans="1:18" x14ac:dyDescent="0.2">
      <c r="A13" s="45">
        <v>12</v>
      </c>
      <c r="B13" s="44">
        <v>257.64</v>
      </c>
      <c r="C13" s="44">
        <v>28.8</v>
      </c>
      <c r="D13" s="44">
        <v>4.8</v>
      </c>
      <c r="E13" s="44">
        <v>20.88</v>
      </c>
      <c r="G13" s="45">
        <v>20.742155019120332</v>
      </c>
    </row>
    <row r="14" spans="1:18" x14ac:dyDescent="0.2">
      <c r="A14" s="45">
        <v>13</v>
      </c>
      <c r="B14" s="44">
        <v>28.56</v>
      </c>
      <c r="C14" s="44">
        <v>42.12</v>
      </c>
      <c r="D14" s="44">
        <v>79.08</v>
      </c>
      <c r="E14" s="44">
        <v>11.04</v>
      </c>
      <c r="G14" s="45">
        <v>12.692544880353193</v>
      </c>
    </row>
    <row r="15" spans="1:18" x14ac:dyDescent="0.2">
      <c r="A15" s="45">
        <v>14</v>
      </c>
      <c r="B15" s="44">
        <v>117</v>
      </c>
      <c r="C15" s="44">
        <v>9.1199999999999992</v>
      </c>
      <c r="D15" s="44">
        <v>8.64</v>
      </c>
      <c r="E15" s="44">
        <v>11.64</v>
      </c>
      <c r="G15" s="45">
        <v>10.591560576039848</v>
      </c>
      <c r="I15" s="45" t="s">
        <v>281</v>
      </c>
    </row>
    <row r="16" spans="1:18" x14ac:dyDescent="0.2">
      <c r="A16" s="45">
        <v>15</v>
      </c>
      <c r="B16" s="44">
        <v>244.92</v>
      </c>
      <c r="C16" s="44">
        <v>39.479999999999997</v>
      </c>
      <c r="D16" s="44">
        <v>55.2</v>
      </c>
      <c r="E16" s="44">
        <v>22.8</v>
      </c>
      <c r="G16" s="45">
        <v>22.121239660273289</v>
      </c>
      <c r="I16" s="45" cm="1">
        <f t="array" ref="I16">SUMSQ(y-yhat)</f>
        <v>801.8283785791499</v>
      </c>
    </row>
    <row r="17" spans="1:9" x14ac:dyDescent="0.2">
      <c r="A17" s="45">
        <v>16</v>
      </c>
      <c r="B17" s="44">
        <v>234.48</v>
      </c>
      <c r="C17" s="44">
        <v>57.24</v>
      </c>
      <c r="D17" s="44">
        <v>63.48</v>
      </c>
      <c r="E17" s="44">
        <v>26.88</v>
      </c>
      <c r="G17" s="45">
        <v>24.983159419794543</v>
      </c>
    </row>
    <row r="18" spans="1:9" x14ac:dyDescent="0.2">
      <c r="A18" s="45">
        <v>17</v>
      </c>
      <c r="B18" s="44">
        <v>81.36</v>
      </c>
      <c r="C18" s="44">
        <v>43.92</v>
      </c>
      <c r="D18" s="44">
        <v>136.80000000000001</v>
      </c>
      <c r="E18" s="44">
        <v>15</v>
      </c>
      <c r="G18" s="45">
        <v>15.388388092439222</v>
      </c>
      <c r="I18" s="45" t="s">
        <v>152</v>
      </c>
    </row>
    <row r="19" spans="1:9" x14ac:dyDescent="0.2">
      <c r="A19" s="45">
        <v>18</v>
      </c>
      <c r="B19" s="44">
        <v>337.68</v>
      </c>
      <c r="C19" s="44">
        <v>47.52</v>
      </c>
      <c r="D19" s="44">
        <v>66.959999999999994</v>
      </c>
      <c r="E19" s="44">
        <v>29.28</v>
      </c>
      <c r="G19" s="45">
        <v>27.869948590558813</v>
      </c>
      <c r="I19" s="45">
        <f>I16/COUNT(A:A)</f>
        <v>4.0091418928957498</v>
      </c>
    </row>
    <row r="20" spans="1:9" x14ac:dyDescent="0.2">
      <c r="A20" s="45">
        <v>19</v>
      </c>
      <c r="B20" s="44">
        <v>83.04</v>
      </c>
      <c r="C20" s="44">
        <v>24.6</v>
      </c>
      <c r="D20" s="44">
        <v>21.96</v>
      </c>
      <c r="E20" s="44">
        <v>13.56</v>
      </c>
      <c r="G20" s="45">
        <v>11.942018470942564</v>
      </c>
    </row>
    <row r="21" spans="1:9" x14ac:dyDescent="0.2">
      <c r="A21" s="45">
        <v>20</v>
      </c>
      <c r="B21" s="44">
        <v>176.76</v>
      </c>
      <c r="C21" s="44">
        <v>28.68</v>
      </c>
      <c r="D21" s="44">
        <v>22.92</v>
      </c>
      <c r="E21" s="44">
        <v>17.52</v>
      </c>
      <c r="G21" s="45">
        <v>16.999287518727918</v>
      </c>
    </row>
    <row r="22" spans="1:9" x14ac:dyDescent="0.2">
      <c r="A22" s="45">
        <v>21</v>
      </c>
      <c r="B22" s="44">
        <v>262.08</v>
      </c>
      <c r="C22" s="44">
        <v>33.24</v>
      </c>
      <c r="D22" s="44">
        <v>64.08</v>
      </c>
      <c r="E22" s="44">
        <v>21.6</v>
      </c>
      <c r="G22" s="45">
        <v>21.720920732501128</v>
      </c>
    </row>
    <row r="23" spans="1:9" x14ac:dyDescent="0.2">
      <c r="A23" s="45">
        <v>22</v>
      </c>
      <c r="B23" s="44">
        <v>284.88</v>
      </c>
      <c r="C23" s="44">
        <v>6.12</v>
      </c>
      <c r="D23" s="44">
        <v>28.2</v>
      </c>
      <c r="E23" s="44">
        <v>15</v>
      </c>
      <c r="G23" s="45">
        <v>17.688645840426545</v>
      </c>
    </row>
    <row r="24" spans="1:9" x14ac:dyDescent="0.2">
      <c r="A24" s="45">
        <v>23</v>
      </c>
      <c r="B24" s="44">
        <v>15.84</v>
      </c>
      <c r="C24" s="44">
        <v>19.079999999999998</v>
      </c>
      <c r="D24" s="44">
        <v>59.52</v>
      </c>
      <c r="E24" s="44">
        <v>6.72</v>
      </c>
      <c r="G24" s="45">
        <v>7.786980364275947</v>
      </c>
    </row>
    <row r="25" spans="1:9" x14ac:dyDescent="0.2">
      <c r="A25" s="45">
        <v>24</v>
      </c>
      <c r="B25" s="44">
        <v>273.95999999999998</v>
      </c>
      <c r="C25" s="44">
        <v>20.28</v>
      </c>
      <c r="D25" s="44">
        <v>31.44</v>
      </c>
      <c r="E25" s="44">
        <v>18.600000000000001</v>
      </c>
      <c r="G25" s="45">
        <v>19.855119474157753</v>
      </c>
    </row>
    <row r="26" spans="1:9" x14ac:dyDescent="0.2">
      <c r="A26" s="45">
        <v>25</v>
      </c>
      <c r="B26" s="44">
        <v>74.760000000000005</v>
      </c>
      <c r="C26" s="44">
        <v>15.12</v>
      </c>
      <c r="D26" s="44">
        <v>21.96</v>
      </c>
      <c r="E26" s="44">
        <v>11.64</v>
      </c>
      <c r="G26" s="45">
        <v>9.7758226461872955</v>
      </c>
    </row>
    <row r="27" spans="1:9" x14ac:dyDescent="0.2">
      <c r="A27" s="45">
        <v>26</v>
      </c>
      <c r="B27" s="44">
        <v>315.48</v>
      </c>
      <c r="C27" s="44">
        <v>4.2</v>
      </c>
      <c r="D27" s="44">
        <v>23.4</v>
      </c>
      <c r="E27" s="44">
        <v>14.4</v>
      </c>
      <c r="G27" s="45">
        <v>18.732046325482646</v>
      </c>
    </row>
    <row r="28" spans="1:9" x14ac:dyDescent="0.2">
      <c r="A28" s="45">
        <v>27</v>
      </c>
      <c r="B28" s="44">
        <v>171.48</v>
      </c>
      <c r="C28" s="44">
        <v>35.159999999999997</v>
      </c>
      <c r="D28" s="44">
        <v>15.12</v>
      </c>
      <c r="E28" s="44">
        <v>18</v>
      </c>
      <c r="G28" s="45">
        <v>17.987417146084699</v>
      </c>
    </row>
    <row r="29" spans="1:9" x14ac:dyDescent="0.2">
      <c r="A29" s="45">
        <v>28</v>
      </c>
      <c r="B29" s="44">
        <v>288.12</v>
      </c>
      <c r="C29" s="44">
        <v>20.04</v>
      </c>
      <c r="D29" s="44">
        <v>27.48</v>
      </c>
      <c r="E29" s="44">
        <v>19.079999999999998</v>
      </c>
      <c r="G29" s="45">
        <v>20.462008122194021</v>
      </c>
    </row>
    <row r="30" spans="1:9" x14ac:dyDescent="0.2">
      <c r="A30" s="45">
        <v>29</v>
      </c>
      <c r="B30" s="44">
        <v>298.56</v>
      </c>
      <c r="C30" s="44">
        <v>32.520000000000003</v>
      </c>
      <c r="D30" s="44">
        <v>27.48</v>
      </c>
      <c r="E30" s="44">
        <v>22.68</v>
      </c>
      <c r="G30" s="45">
        <v>23.292645631887559</v>
      </c>
    </row>
    <row r="31" spans="1:9" x14ac:dyDescent="0.2">
      <c r="A31" s="45">
        <v>30</v>
      </c>
      <c r="B31" s="44">
        <v>84.72</v>
      </c>
      <c r="C31" s="44">
        <v>19.2</v>
      </c>
      <c r="D31" s="44">
        <v>48.96</v>
      </c>
      <c r="E31" s="44">
        <v>12.6</v>
      </c>
      <c r="G31" s="45">
        <v>10.972828671802468</v>
      </c>
    </row>
    <row r="32" spans="1:9" x14ac:dyDescent="0.2">
      <c r="A32" s="45">
        <v>31</v>
      </c>
      <c r="B32" s="44">
        <v>351.48</v>
      </c>
      <c r="C32" s="44">
        <v>33.96</v>
      </c>
      <c r="D32" s="44">
        <v>51.84</v>
      </c>
      <c r="E32" s="44">
        <v>25.68</v>
      </c>
      <c r="G32" s="45">
        <v>25.960720563234691</v>
      </c>
    </row>
    <row r="33" spans="1:7" x14ac:dyDescent="0.2">
      <c r="A33" s="45">
        <v>32</v>
      </c>
      <c r="B33" s="44">
        <v>135.47999999999999</v>
      </c>
      <c r="C33" s="44">
        <v>20.88</v>
      </c>
      <c r="D33" s="44">
        <v>46.32</v>
      </c>
      <c r="E33" s="44">
        <v>14.28</v>
      </c>
      <c r="G33" s="45">
        <v>13.615311485173169</v>
      </c>
    </row>
    <row r="34" spans="1:7" x14ac:dyDescent="0.2">
      <c r="A34" s="45">
        <v>33</v>
      </c>
      <c r="B34" s="44">
        <v>116.64</v>
      </c>
      <c r="C34" s="44">
        <v>1.8</v>
      </c>
      <c r="D34" s="44">
        <v>36</v>
      </c>
      <c r="E34" s="44">
        <v>11.52</v>
      </c>
      <c r="G34" s="45">
        <v>9.1666597701924974</v>
      </c>
    </row>
    <row r="35" spans="1:7" x14ac:dyDescent="0.2">
      <c r="A35" s="45">
        <v>34</v>
      </c>
      <c r="B35" s="44">
        <v>318.72000000000003</v>
      </c>
      <c r="C35" s="44">
        <v>24</v>
      </c>
      <c r="D35" s="44">
        <v>0.36</v>
      </c>
      <c r="E35" s="44">
        <v>20.88</v>
      </c>
      <c r="G35" s="45">
        <v>22.637121951437233</v>
      </c>
    </row>
    <row r="36" spans="1:7" x14ac:dyDescent="0.2">
      <c r="A36" s="45">
        <v>35</v>
      </c>
      <c r="B36" s="44">
        <v>114.84</v>
      </c>
      <c r="C36" s="44">
        <v>1.68</v>
      </c>
      <c r="D36" s="44">
        <v>8.8800000000000008</v>
      </c>
      <c r="E36" s="44">
        <v>11.4</v>
      </c>
      <c r="G36" s="45">
        <v>9.0897966176545566</v>
      </c>
    </row>
    <row r="37" spans="1:7" x14ac:dyDescent="0.2">
      <c r="A37" s="45">
        <v>36</v>
      </c>
      <c r="B37" s="44">
        <v>348.84</v>
      </c>
      <c r="C37" s="44">
        <v>4.92</v>
      </c>
      <c r="D37" s="44">
        <v>10.199999999999999</v>
      </c>
      <c r="E37" s="44">
        <v>15.36</v>
      </c>
      <c r="G37" s="45">
        <v>20.4081914182165</v>
      </c>
    </row>
    <row r="38" spans="1:7" x14ac:dyDescent="0.2">
      <c r="A38" s="45">
        <v>37</v>
      </c>
      <c r="B38" s="44">
        <v>320.27999999999997</v>
      </c>
      <c r="C38" s="44">
        <v>52.56</v>
      </c>
      <c r="D38" s="44">
        <v>6</v>
      </c>
      <c r="E38" s="44">
        <v>30.48</v>
      </c>
      <c r="G38" s="45">
        <v>28.087080620771996</v>
      </c>
    </row>
    <row r="39" spans="1:7" x14ac:dyDescent="0.2">
      <c r="A39" s="45">
        <v>38</v>
      </c>
      <c r="B39" s="44">
        <v>89.64</v>
      </c>
      <c r="C39" s="44">
        <v>59.28</v>
      </c>
      <c r="D39" s="44">
        <v>54.84</v>
      </c>
      <c r="E39" s="44">
        <v>17.64</v>
      </c>
      <c r="G39" s="45">
        <v>18.748173346434889</v>
      </c>
    </row>
    <row r="40" spans="1:7" x14ac:dyDescent="0.2">
      <c r="A40" s="45">
        <v>39</v>
      </c>
      <c r="B40" s="44">
        <v>51.72</v>
      </c>
      <c r="C40" s="44">
        <v>32.04</v>
      </c>
      <c r="D40" s="44">
        <v>42.12</v>
      </c>
      <c r="E40" s="44">
        <v>12.12</v>
      </c>
      <c r="G40" s="45">
        <v>11.890417241414628</v>
      </c>
    </row>
    <row r="41" spans="1:7" x14ac:dyDescent="0.2">
      <c r="A41" s="45">
        <v>40</v>
      </c>
      <c r="B41" s="44">
        <v>273.60000000000002</v>
      </c>
      <c r="C41" s="44">
        <v>45.24</v>
      </c>
      <c r="D41" s="44">
        <v>38.4</v>
      </c>
      <c r="E41" s="44">
        <v>25.8</v>
      </c>
      <c r="G41" s="45">
        <v>24.537132472496552</v>
      </c>
    </row>
    <row r="42" spans="1:7" x14ac:dyDescent="0.2">
      <c r="A42" s="45">
        <v>41</v>
      </c>
      <c r="B42" s="44">
        <v>243</v>
      </c>
      <c r="C42" s="44">
        <v>26.76</v>
      </c>
      <c r="D42" s="44">
        <v>37.92</v>
      </c>
      <c r="E42" s="44">
        <v>19.920000000000002</v>
      </c>
      <c r="G42" s="45">
        <v>19.653197605573361</v>
      </c>
    </row>
    <row r="43" spans="1:7" x14ac:dyDescent="0.2">
      <c r="A43" s="45">
        <v>42</v>
      </c>
      <c r="B43" s="44">
        <v>212.4</v>
      </c>
      <c r="C43" s="44">
        <v>40.08</v>
      </c>
      <c r="D43" s="44">
        <v>46.44</v>
      </c>
      <c r="E43" s="44">
        <v>20.52</v>
      </c>
      <c r="G43" s="45">
        <v>20.755179839266777</v>
      </c>
    </row>
    <row r="44" spans="1:7" x14ac:dyDescent="0.2">
      <c r="A44" s="45">
        <v>43</v>
      </c>
      <c r="B44" s="44">
        <v>352.32</v>
      </c>
      <c r="C44" s="44">
        <v>33.24</v>
      </c>
      <c r="D44" s="44">
        <v>2.16</v>
      </c>
      <c r="E44" s="44">
        <v>24.84</v>
      </c>
      <c r="G44" s="45">
        <v>25.91496390758634</v>
      </c>
    </row>
    <row r="45" spans="1:7" x14ac:dyDescent="0.2">
      <c r="A45" s="45">
        <v>44</v>
      </c>
      <c r="B45" s="44">
        <v>248.28</v>
      </c>
      <c r="C45" s="44">
        <v>10.08</v>
      </c>
      <c r="D45" s="44">
        <v>31.68</v>
      </c>
      <c r="E45" s="44">
        <v>15.48</v>
      </c>
      <c r="G45" s="45">
        <v>16.756628207967264</v>
      </c>
    </row>
    <row r="46" spans="1:7" x14ac:dyDescent="0.2">
      <c r="A46" s="45">
        <v>45</v>
      </c>
      <c r="B46" s="44">
        <v>30.12</v>
      </c>
      <c r="C46" s="44">
        <v>30.84</v>
      </c>
      <c r="D46" s="44">
        <v>51.96</v>
      </c>
      <c r="E46" s="44">
        <v>10.199999999999999</v>
      </c>
      <c r="G46" s="45">
        <v>10.665455947738227</v>
      </c>
    </row>
    <row r="47" spans="1:7" x14ac:dyDescent="0.2">
      <c r="A47" s="45">
        <v>46</v>
      </c>
      <c r="B47" s="44">
        <v>210.12</v>
      </c>
      <c r="C47" s="44">
        <v>27</v>
      </c>
      <c r="D47" s="44">
        <v>37.799999999999997</v>
      </c>
      <c r="E47" s="44">
        <v>17.88</v>
      </c>
      <c r="G47" s="45">
        <v>18.193827766225354</v>
      </c>
    </row>
    <row r="48" spans="1:7" x14ac:dyDescent="0.2">
      <c r="A48" s="45">
        <v>47</v>
      </c>
      <c r="B48" s="44">
        <v>107.64</v>
      </c>
      <c r="C48" s="44">
        <v>11.88</v>
      </c>
      <c r="D48" s="44">
        <v>42.84</v>
      </c>
      <c r="E48" s="44">
        <v>12.72</v>
      </c>
      <c r="G48" s="45">
        <v>10.64806407921888</v>
      </c>
    </row>
    <row r="49" spans="1:7" x14ac:dyDescent="0.2">
      <c r="A49" s="45">
        <v>48</v>
      </c>
      <c r="B49" s="44">
        <v>287.88</v>
      </c>
      <c r="C49" s="44">
        <v>49.8</v>
      </c>
      <c r="D49" s="44">
        <v>22.2</v>
      </c>
      <c r="E49" s="44">
        <v>27.84</v>
      </c>
      <c r="G49" s="45">
        <v>26.067155874034754</v>
      </c>
    </row>
    <row r="50" spans="1:7" x14ac:dyDescent="0.2">
      <c r="A50" s="45">
        <v>49</v>
      </c>
      <c r="B50" s="44">
        <v>272.64</v>
      </c>
      <c r="C50" s="44">
        <v>18.96</v>
      </c>
      <c r="D50" s="44">
        <v>59.88</v>
      </c>
      <c r="E50" s="44">
        <v>17.760000000000002</v>
      </c>
      <c r="G50" s="45">
        <v>19.516344217696567</v>
      </c>
    </row>
    <row r="51" spans="1:7" x14ac:dyDescent="0.2">
      <c r="A51" s="45">
        <v>50</v>
      </c>
      <c r="B51" s="44">
        <v>80.28</v>
      </c>
      <c r="C51" s="44">
        <v>14.04</v>
      </c>
      <c r="D51" s="44">
        <v>44.16</v>
      </c>
      <c r="E51" s="44">
        <v>11.64</v>
      </c>
      <c r="G51" s="45">
        <v>9.8017987252864547</v>
      </c>
    </row>
    <row r="52" spans="1:7" x14ac:dyDescent="0.2">
      <c r="A52" s="45">
        <v>51</v>
      </c>
      <c r="B52" s="44">
        <v>239.76</v>
      </c>
      <c r="C52" s="44">
        <v>3.72</v>
      </c>
      <c r="D52" s="44">
        <v>41.52</v>
      </c>
      <c r="E52" s="44">
        <v>13.68</v>
      </c>
      <c r="G52" s="45">
        <v>15.157453589549529</v>
      </c>
    </row>
    <row r="53" spans="1:7" x14ac:dyDescent="0.2">
      <c r="A53" s="45">
        <v>52</v>
      </c>
      <c r="B53" s="44">
        <v>120.48</v>
      </c>
      <c r="C53" s="44">
        <v>11.52</v>
      </c>
      <c r="D53" s="44">
        <v>4.32</v>
      </c>
      <c r="E53" s="44">
        <v>12.84</v>
      </c>
      <c r="G53" s="45">
        <v>11.207775552771819</v>
      </c>
    </row>
    <row r="54" spans="1:7" x14ac:dyDescent="0.2">
      <c r="A54" s="45">
        <v>53</v>
      </c>
      <c r="B54" s="44">
        <v>259.68</v>
      </c>
      <c r="C54" s="44">
        <v>50.04</v>
      </c>
      <c r="D54" s="44">
        <v>47.52</v>
      </c>
      <c r="E54" s="44">
        <v>27.12</v>
      </c>
      <c r="G54" s="45">
        <v>24.795570752417415</v>
      </c>
    </row>
    <row r="55" spans="1:7" x14ac:dyDescent="0.2">
      <c r="A55" s="45">
        <v>54</v>
      </c>
      <c r="B55" s="44">
        <v>219.12</v>
      </c>
      <c r="C55" s="44">
        <v>55.44</v>
      </c>
      <c r="D55" s="44">
        <v>70.44</v>
      </c>
      <c r="E55" s="44">
        <v>25.44</v>
      </c>
      <c r="G55" s="45">
        <v>23.93363948357123</v>
      </c>
    </row>
    <row r="56" spans="1:7" x14ac:dyDescent="0.2">
      <c r="A56" s="45">
        <v>55</v>
      </c>
      <c r="B56" s="44">
        <v>315.24</v>
      </c>
      <c r="C56" s="44">
        <v>34.56</v>
      </c>
      <c r="D56" s="44">
        <v>19.079999999999998</v>
      </c>
      <c r="E56" s="44">
        <v>24.24</v>
      </c>
      <c r="G56" s="45">
        <v>24.449316094153527</v>
      </c>
    </row>
    <row r="57" spans="1:7" x14ac:dyDescent="0.2">
      <c r="A57" s="45">
        <v>56</v>
      </c>
      <c r="B57" s="44">
        <v>238.68</v>
      </c>
      <c r="C57" s="44">
        <v>59.28</v>
      </c>
      <c r="D57" s="44">
        <v>72</v>
      </c>
      <c r="E57" s="44">
        <v>28.44</v>
      </c>
      <c r="G57" s="45">
        <v>25.551132724498455</v>
      </c>
    </row>
    <row r="58" spans="1:7" x14ac:dyDescent="0.2">
      <c r="A58" s="45">
        <v>57</v>
      </c>
      <c r="B58" s="44">
        <v>8.76</v>
      </c>
      <c r="C58" s="44">
        <v>33.72</v>
      </c>
      <c r="D58" s="44">
        <v>49.68</v>
      </c>
      <c r="E58" s="44">
        <v>6.6</v>
      </c>
      <c r="G58" s="45">
        <v>10.23325505367221</v>
      </c>
    </row>
    <row r="59" spans="1:7" x14ac:dyDescent="0.2">
      <c r="A59" s="45">
        <v>58</v>
      </c>
      <c r="B59" s="44">
        <v>163.44</v>
      </c>
      <c r="C59" s="44">
        <v>23.04</v>
      </c>
      <c r="D59" s="44">
        <v>19.920000000000002</v>
      </c>
      <c r="E59" s="44">
        <v>15.84</v>
      </c>
      <c r="G59" s="45">
        <v>15.329505624970782</v>
      </c>
    </row>
    <row r="60" spans="1:7" x14ac:dyDescent="0.2">
      <c r="A60" s="45">
        <v>59</v>
      </c>
      <c r="B60" s="44">
        <v>252.96</v>
      </c>
      <c r="C60" s="44">
        <v>59.52</v>
      </c>
      <c r="D60" s="44">
        <v>45.24</v>
      </c>
      <c r="E60" s="44">
        <v>28.56</v>
      </c>
      <c r="G60" s="45">
        <v>26.277662379478564</v>
      </c>
    </row>
    <row r="61" spans="1:7" x14ac:dyDescent="0.2">
      <c r="A61" s="45">
        <v>60</v>
      </c>
      <c r="B61" s="44">
        <v>252.84</v>
      </c>
      <c r="C61" s="44">
        <v>35.4</v>
      </c>
      <c r="D61" s="44">
        <v>11.16</v>
      </c>
      <c r="E61" s="44">
        <v>22.08</v>
      </c>
      <c r="G61" s="45">
        <v>21.760184376844425</v>
      </c>
    </row>
    <row r="62" spans="1:7" x14ac:dyDescent="0.2">
      <c r="A62" s="45">
        <v>61</v>
      </c>
      <c r="B62" s="44">
        <v>64.2</v>
      </c>
      <c r="C62" s="44">
        <v>2.4</v>
      </c>
      <c r="D62" s="44">
        <v>25.68</v>
      </c>
      <c r="E62" s="44">
        <v>9.7200000000000006</v>
      </c>
      <c r="G62" s="45">
        <v>6.8905867008607267</v>
      </c>
    </row>
    <row r="63" spans="1:7" x14ac:dyDescent="0.2">
      <c r="A63" s="45">
        <v>62</v>
      </c>
      <c r="B63" s="44">
        <v>313.56</v>
      </c>
      <c r="C63" s="44">
        <v>51.24</v>
      </c>
      <c r="D63" s="44">
        <v>65.64</v>
      </c>
      <c r="E63" s="44">
        <v>29.04</v>
      </c>
      <c r="G63" s="45">
        <v>27.468806495926408</v>
      </c>
    </row>
    <row r="64" spans="1:7" x14ac:dyDescent="0.2">
      <c r="A64" s="45">
        <v>63</v>
      </c>
      <c r="B64" s="44">
        <v>287.16000000000003</v>
      </c>
      <c r="C64" s="44">
        <v>18.600000000000001</v>
      </c>
      <c r="D64" s="44">
        <v>32.76</v>
      </c>
      <c r="E64" s="44">
        <v>18.84</v>
      </c>
      <c r="G64" s="45">
        <v>20.14111287493035</v>
      </c>
    </row>
    <row r="65" spans="1:7" x14ac:dyDescent="0.2">
      <c r="A65" s="45">
        <v>64</v>
      </c>
      <c r="B65" s="44">
        <v>123.24</v>
      </c>
      <c r="C65" s="44">
        <v>35.520000000000003</v>
      </c>
      <c r="D65" s="44">
        <v>10.08</v>
      </c>
      <c r="E65" s="44">
        <v>16.8</v>
      </c>
      <c r="G65" s="45">
        <v>15.852830420340954</v>
      </c>
    </row>
    <row r="66" spans="1:7" x14ac:dyDescent="0.2">
      <c r="A66" s="45">
        <v>65</v>
      </c>
      <c r="B66" s="44">
        <v>157.32</v>
      </c>
      <c r="C66" s="44">
        <v>51.36</v>
      </c>
      <c r="D66" s="44">
        <v>34.68</v>
      </c>
      <c r="E66" s="44">
        <v>21.6</v>
      </c>
      <c r="G66" s="45">
        <v>20.373282676600343</v>
      </c>
    </row>
    <row r="67" spans="1:7" x14ac:dyDescent="0.2">
      <c r="A67" s="45">
        <v>66</v>
      </c>
      <c r="B67" s="44">
        <v>82.8</v>
      </c>
      <c r="C67" s="44">
        <v>11.16</v>
      </c>
      <c r="D67" s="44">
        <v>1.08</v>
      </c>
      <c r="E67" s="44">
        <v>11.16</v>
      </c>
      <c r="G67" s="45">
        <v>9.4188543833795073</v>
      </c>
    </row>
    <row r="68" spans="1:7" x14ac:dyDescent="0.2">
      <c r="A68" s="45">
        <v>67</v>
      </c>
      <c r="B68" s="44">
        <v>37.799999999999997</v>
      </c>
      <c r="C68" s="44">
        <v>29.52</v>
      </c>
      <c r="D68" s="44">
        <v>2.64</v>
      </c>
      <c r="E68" s="44">
        <v>11.4</v>
      </c>
      <c r="G68" s="45">
        <v>10.819237959358585</v>
      </c>
    </row>
    <row r="69" spans="1:7" x14ac:dyDescent="0.2">
      <c r="A69" s="45">
        <v>68</v>
      </c>
      <c r="B69" s="44">
        <v>167.16</v>
      </c>
      <c r="C69" s="44">
        <v>17.399999999999999</v>
      </c>
      <c r="D69" s="44">
        <v>12.24</v>
      </c>
      <c r="E69" s="44">
        <v>16.079999999999998</v>
      </c>
      <c r="G69" s="45">
        <v>14.444408757212408</v>
      </c>
    </row>
    <row r="70" spans="1:7" x14ac:dyDescent="0.2">
      <c r="A70" s="45">
        <v>69</v>
      </c>
      <c r="B70" s="44">
        <v>284.88</v>
      </c>
      <c r="C70" s="44">
        <v>33</v>
      </c>
      <c r="D70" s="44">
        <v>13.2</v>
      </c>
      <c r="E70" s="44">
        <v>22.68</v>
      </c>
      <c r="G70" s="45">
        <v>22.771895090825019</v>
      </c>
    </row>
    <row r="71" spans="1:7" x14ac:dyDescent="0.2">
      <c r="A71" s="45">
        <v>70</v>
      </c>
      <c r="B71" s="44">
        <v>260.16000000000003</v>
      </c>
      <c r="C71" s="44">
        <v>52.68</v>
      </c>
      <c r="D71" s="44">
        <v>32.64</v>
      </c>
      <c r="E71" s="44">
        <v>26.76</v>
      </c>
      <c r="G71" s="45">
        <v>25.330694923372111</v>
      </c>
    </row>
    <row r="72" spans="1:7" x14ac:dyDescent="0.2">
      <c r="A72" s="45">
        <v>71</v>
      </c>
      <c r="B72" s="44">
        <v>238.92</v>
      </c>
      <c r="C72" s="44">
        <v>36.72</v>
      </c>
      <c r="D72" s="44">
        <v>46.44</v>
      </c>
      <c r="E72" s="44">
        <v>21.96</v>
      </c>
      <c r="G72" s="45">
        <v>21.335397379898751</v>
      </c>
    </row>
    <row r="73" spans="1:7" x14ac:dyDescent="0.2">
      <c r="A73" s="45">
        <v>72</v>
      </c>
      <c r="B73" s="44">
        <v>131.76</v>
      </c>
      <c r="C73" s="44">
        <v>17.16</v>
      </c>
      <c r="D73" s="44">
        <v>38.04</v>
      </c>
      <c r="E73" s="44">
        <v>14.88</v>
      </c>
      <c r="G73" s="45">
        <v>12.752325783535074</v>
      </c>
    </row>
    <row r="74" spans="1:7" x14ac:dyDescent="0.2">
      <c r="A74" s="45">
        <v>73</v>
      </c>
      <c r="B74" s="44">
        <v>32.159999999999997</v>
      </c>
      <c r="C74" s="44">
        <v>39.6</v>
      </c>
      <c r="D74" s="44">
        <v>23.16</v>
      </c>
      <c r="E74" s="44">
        <v>10.56</v>
      </c>
      <c r="G74" s="45">
        <v>12.440218572294025</v>
      </c>
    </row>
    <row r="75" spans="1:7" x14ac:dyDescent="0.2">
      <c r="A75" s="45">
        <v>74</v>
      </c>
      <c r="B75" s="44">
        <v>155.28</v>
      </c>
      <c r="C75" s="44">
        <v>6.84</v>
      </c>
      <c r="D75" s="44">
        <v>37.56</v>
      </c>
      <c r="E75" s="44">
        <v>13.2</v>
      </c>
      <c r="G75" s="45">
        <v>11.883578466710546</v>
      </c>
    </row>
    <row r="76" spans="1:7" x14ac:dyDescent="0.2">
      <c r="A76" s="45">
        <v>75</v>
      </c>
      <c r="B76" s="44">
        <v>256.08</v>
      </c>
      <c r="C76" s="44">
        <v>29.52</v>
      </c>
      <c r="D76" s="44">
        <v>15.72</v>
      </c>
      <c r="E76" s="44">
        <v>20.399999999999999</v>
      </c>
      <c r="G76" s="45">
        <v>20.795174360367177</v>
      </c>
    </row>
    <row r="77" spans="1:7" x14ac:dyDescent="0.2">
      <c r="A77" s="45">
        <v>76</v>
      </c>
      <c r="B77" s="44">
        <v>20.28</v>
      </c>
      <c r="C77" s="44">
        <v>52.44</v>
      </c>
      <c r="D77" s="44">
        <v>107.28</v>
      </c>
      <c r="E77" s="44">
        <v>10.44</v>
      </c>
      <c r="G77" s="45">
        <v>14.229986086780535</v>
      </c>
    </row>
    <row r="78" spans="1:7" x14ac:dyDescent="0.2">
      <c r="A78" s="45">
        <v>77</v>
      </c>
      <c r="B78" s="44">
        <v>33</v>
      </c>
      <c r="C78" s="44">
        <v>1.92</v>
      </c>
      <c r="D78" s="44">
        <v>24.84</v>
      </c>
      <c r="E78" s="44">
        <v>8.2799999999999994</v>
      </c>
      <c r="G78" s="45">
        <v>5.3731068486872644</v>
      </c>
    </row>
    <row r="79" spans="1:7" x14ac:dyDescent="0.2">
      <c r="A79" s="45">
        <v>78</v>
      </c>
      <c r="B79" s="44">
        <v>144.6</v>
      </c>
      <c r="C79" s="44">
        <v>34.200000000000003</v>
      </c>
      <c r="D79" s="44">
        <v>17.04</v>
      </c>
      <c r="E79" s="44">
        <v>17.04</v>
      </c>
      <c r="G79" s="45">
        <v>16.574282673360582</v>
      </c>
    </row>
    <row r="80" spans="1:7" x14ac:dyDescent="0.2">
      <c r="A80" s="45">
        <v>79</v>
      </c>
      <c r="B80" s="44">
        <v>6.48</v>
      </c>
      <c r="C80" s="44">
        <v>35.880000000000003</v>
      </c>
      <c r="D80" s="44">
        <v>11.28</v>
      </c>
      <c r="E80" s="44">
        <v>6.36</v>
      </c>
      <c r="G80" s="45">
        <v>10.575976231408315</v>
      </c>
    </row>
    <row r="81" spans="1:7" x14ac:dyDescent="0.2">
      <c r="A81" s="45">
        <v>80</v>
      </c>
      <c r="B81" s="44">
        <v>139.19999999999999</v>
      </c>
      <c r="C81" s="44">
        <v>9.24</v>
      </c>
      <c r="D81" s="44">
        <v>27.72</v>
      </c>
      <c r="E81" s="44">
        <v>13.2</v>
      </c>
      <c r="G81" s="45">
        <v>11.61036393992941</v>
      </c>
    </row>
    <row r="82" spans="1:7" x14ac:dyDescent="0.2">
      <c r="A82" s="45">
        <v>81</v>
      </c>
      <c r="B82" s="44">
        <v>91.68</v>
      </c>
      <c r="C82" s="44">
        <v>32.04</v>
      </c>
      <c r="D82" s="44">
        <v>26.76</v>
      </c>
      <c r="E82" s="44">
        <v>14.16</v>
      </c>
      <c r="G82" s="45">
        <v>13.73510836694475</v>
      </c>
    </row>
    <row r="83" spans="1:7" x14ac:dyDescent="0.2">
      <c r="A83" s="45">
        <v>82</v>
      </c>
      <c r="B83" s="44">
        <v>287.76</v>
      </c>
      <c r="C83" s="44">
        <v>4.92</v>
      </c>
      <c r="D83" s="44">
        <v>44.28</v>
      </c>
      <c r="E83" s="44">
        <v>14.76</v>
      </c>
      <c r="G83" s="45">
        <v>17.577529110913222</v>
      </c>
    </row>
    <row r="84" spans="1:7" x14ac:dyDescent="0.2">
      <c r="A84" s="45">
        <v>83</v>
      </c>
      <c r="B84" s="44">
        <v>90.36</v>
      </c>
      <c r="C84" s="44">
        <v>24.36</v>
      </c>
      <c r="D84" s="44">
        <v>39</v>
      </c>
      <c r="E84" s="44">
        <v>13.56</v>
      </c>
      <c r="G84" s="45">
        <v>12.214089590171909</v>
      </c>
    </row>
    <row r="85" spans="1:7" x14ac:dyDescent="0.2">
      <c r="A85" s="45">
        <v>84</v>
      </c>
      <c r="B85" s="44">
        <v>82.08</v>
      </c>
      <c r="C85" s="44">
        <v>53.4</v>
      </c>
      <c r="D85" s="44">
        <v>42.72</v>
      </c>
      <c r="E85" s="44">
        <v>16.32</v>
      </c>
      <c r="G85" s="45">
        <v>17.306210542987856</v>
      </c>
    </row>
    <row r="86" spans="1:7" x14ac:dyDescent="0.2">
      <c r="A86" s="45">
        <v>85</v>
      </c>
      <c r="B86" s="44">
        <v>256.2</v>
      </c>
      <c r="C86" s="44">
        <v>51.6</v>
      </c>
      <c r="D86" s="44">
        <v>40.56</v>
      </c>
      <c r="E86" s="44">
        <v>26.04</v>
      </c>
      <c r="G86" s="45">
        <v>24.937637564200664</v>
      </c>
    </row>
    <row r="87" spans="1:7" x14ac:dyDescent="0.2">
      <c r="A87" s="45">
        <v>86</v>
      </c>
      <c r="B87" s="44">
        <v>231.84</v>
      </c>
      <c r="C87" s="44">
        <v>22.08</v>
      </c>
      <c r="D87" s="44">
        <v>78.84</v>
      </c>
      <c r="E87" s="44">
        <v>18.239999999999998</v>
      </c>
      <c r="G87" s="45">
        <v>18.217689467815795</v>
      </c>
    </row>
    <row r="88" spans="1:7" x14ac:dyDescent="0.2">
      <c r="A88" s="45">
        <v>87</v>
      </c>
      <c r="B88" s="44">
        <v>91.56</v>
      </c>
      <c r="C88" s="44">
        <v>33</v>
      </c>
      <c r="D88" s="44">
        <v>19.2</v>
      </c>
      <c r="E88" s="44">
        <v>14.4</v>
      </c>
      <c r="G88" s="45">
        <v>13.9184488731327</v>
      </c>
    </row>
    <row r="89" spans="1:7" x14ac:dyDescent="0.2">
      <c r="A89" s="45">
        <v>88</v>
      </c>
      <c r="B89" s="44">
        <v>132.84</v>
      </c>
      <c r="C89" s="44">
        <v>48.72</v>
      </c>
      <c r="D89" s="44">
        <v>75.84</v>
      </c>
      <c r="E89" s="44">
        <v>19.2</v>
      </c>
      <c r="G89" s="45">
        <v>18.712541697559825</v>
      </c>
    </row>
    <row r="90" spans="1:7" x14ac:dyDescent="0.2">
      <c r="A90" s="45">
        <v>89</v>
      </c>
      <c r="B90" s="44">
        <v>105.96</v>
      </c>
      <c r="C90" s="44">
        <v>30.6</v>
      </c>
      <c r="D90" s="44">
        <v>88.08</v>
      </c>
      <c r="E90" s="44">
        <v>15.48</v>
      </c>
      <c r="G90" s="45">
        <v>14.053525206320966</v>
      </c>
    </row>
    <row r="91" spans="1:7" x14ac:dyDescent="0.2">
      <c r="A91" s="45">
        <v>90</v>
      </c>
      <c r="B91" s="44">
        <v>131.76</v>
      </c>
      <c r="C91" s="44">
        <v>57.36</v>
      </c>
      <c r="D91" s="44">
        <v>61.68</v>
      </c>
      <c r="E91" s="44">
        <v>20.04</v>
      </c>
      <c r="G91" s="45">
        <v>20.306706128122745</v>
      </c>
    </row>
    <row r="92" spans="1:7" x14ac:dyDescent="0.2">
      <c r="A92" s="45">
        <v>91</v>
      </c>
      <c r="B92" s="44">
        <v>161.16</v>
      </c>
      <c r="C92" s="44">
        <v>5.88</v>
      </c>
      <c r="D92" s="44">
        <v>11.16</v>
      </c>
      <c r="E92" s="44">
        <v>13.44</v>
      </c>
      <c r="G92" s="45">
        <v>11.999075582068183</v>
      </c>
    </row>
    <row r="93" spans="1:7" x14ac:dyDescent="0.2">
      <c r="A93" s="45">
        <v>92</v>
      </c>
      <c r="B93" s="44">
        <v>34.32</v>
      </c>
      <c r="C93" s="44">
        <v>1.8</v>
      </c>
      <c r="D93" s="44">
        <v>39.6</v>
      </c>
      <c r="E93" s="44">
        <v>8.76</v>
      </c>
      <c r="G93" s="45">
        <v>5.3955791813512537</v>
      </c>
    </row>
    <row r="94" spans="1:7" x14ac:dyDescent="0.2">
      <c r="A94" s="45">
        <v>93</v>
      </c>
      <c r="B94" s="44">
        <v>261.24</v>
      </c>
      <c r="C94" s="44">
        <v>40.200000000000003</v>
      </c>
      <c r="D94" s="44">
        <v>70.8</v>
      </c>
      <c r="E94" s="44">
        <v>23.28</v>
      </c>
      <c r="G94" s="45">
        <v>22.987675394823857</v>
      </c>
    </row>
    <row r="95" spans="1:7" x14ac:dyDescent="0.2">
      <c r="A95" s="45">
        <v>94</v>
      </c>
      <c r="B95" s="44">
        <v>301.08</v>
      </c>
      <c r="C95" s="44">
        <v>43.8</v>
      </c>
      <c r="D95" s="44">
        <v>86.76</v>
      </c>
      <c r="E95" s="44">
        <v>26.64</v>
      </c>
      <c r="G95" s="45">
        <v>25.47308854171451</v>
      </c>
    </row>
    <row r="96" spans="1:7" x14ac:dyDescent="0.2">
      <c r="A96" s="45">
        <v>95</v>
      </c>
      <c r="B96" s="44">
        <v>128.88</v>
      </c>
      <c r="C96" s="44">
        <v>16.8</v>
      </c>
      <c r="D96" s="44">
        <v>13.08</v>
      </c>
      <c r="E96" s="44">
        <v>13.8</v>
      </c>
      <c r="G96" s="45">
        <v>12.578548624873186</v>
      </c>
    </row>
    <row r="97" spans="1:7" x14ac:dyDescent="0.2">
      <c r="A97" s="45">
        <v>96</v>
      </c>
      <c r="B97" s="44">
        <v>195.96</v>
      </c>
      <c r="C97" s="44">
        <v>37.92</v>
      </c>
      <c r="D97" s="44">
        <v>63.48</v>
      </c>
      <c r="E97" s="44">
        <v>20.28</v>
      </c>
      <c r="G97" s="45">
        <v>19.577905349992921</v>
      </c>
    </row>
    <row r="98" spans="1:7" x14ac:dyDescent="0.2">
      <c r="A98" s="45">
        <v>97</v>
      </c>
      <c r="B98" s="44">
        <v>237.12</v>
      </c>
      <c r="C98" s="44">
        <v>4.2</v>
      </c>
      <c r="D98" s="44">
        <v>7.08</v>
      </c>
      <c r="E98" s="44">
        <v>14.04</v>
      </c>
      <c r="G98" s="45">
        <v>15.162860594050905</v>
      </c>
    </row>
    <row r="99" spans="1:7" x14ac:dyDescent="0.2">
      <c r="A99" s="45">
        <v>98</v>
      </c>
      <c r="B99" s="44">
        <v>221.88</v>
      </c>
      <c r="C99" s="44">
        <v>25.2</v>
      </c>
      <c r="D99" s="44">
        <v>26.4</v>
      </c>
      <c r="E99" s="44">
        <v>18.600000000000001</v>
      </c>
      <c r="G99" s="45">
        <v>18.404493387012291</v>
      </c>
    </row>
    <row r="100" spans="1:7" x14ac:dyDescent="0.2">
      <c r="A100" s="45">
        <v>99</v>
      </c>
      <c r="B100" s="44">
        <v>347.64</v>
      </c>
      <c r="C100" s="44">
        <v>50.76</v>
      </c>
      <c r="D100" s="44">
        <v>61.44</v>
      </c>
      <c r="E100" s="44">
        <v>30.48</v>
      </c>
      <c r="G100" s="45">
        <v>28.942328675704019</v>
      </c>
    </row>
    <row r="101" spans="1:7" x14ac:dyDescent="0.2">
      <c r="A101" s="45">
        <v>100</v>
      </c>
      <c r="B101" s="44">
        <v>162.24</v>
      </c>
      <c r="C101" s="44">
        <v>50.04</v>
      </c>
      <c r="D101" s="44">
        <v>55.08</v>
      </c>
      <c r="E101" s="44">
        <v>20.64</v>
      </c>
      <c r="G101" s="45">
        <v>20.328420251842353</v>
      </c>
    </row>
    <row r="102" spans="1:7" x14ac:dyDescent="0.2">
      <c r="A102" s="45">
        <v>101</v>
      </c>
      <c r="B102" s="44">
        <v>266.88</v>
      </c>
      <c r="C102" s="44">
        <v>5.16</v>
      </c>
      <c r="D102" s="44">
        <v>59.76</v>
      </c>
      <c r="E102" s="44">
        <v>14.04</v>
      </c>
      <c r="G102" s="45">
        <v>16.651150125567359</v>
      </c>
    </row>
    <row r="103" spans="1:7" x14ac:dyDescent="0.2">
      <c r="A103" s="45">
        <v>102</v>
      </c>
      <c r="B103" s="44">
        <v>355.68</v>
      </c>
      <c r="C103" s="44">
        <v>43.56</v>
      </c>
      <c r="D103" s="44">
        <v>121.08</v>
      </c>
      <c r="E103" s="44">
        <v>28.56</v>
      </c>
      <c r="G103" s="45">
        <v>27.89098421830106</v>
      </c>
    </row>
    <row r="104" spans="1:7" x14ac:dyDescent="0.2">
      <c r="A104" s="45">
        <v>103</v>
      </c>
      <c r="B104" s="44">
        <v>336.24</v>
      </c>
      <c r="C104" s="44">
        <v>12.12</v>
      </c>
      <c r="D104" s="44">
        <v>25.68</v>
      </c>
      <c r="E104" s="44">
        <v>17.760000000000002</v>
      </c>
      <c r="G104" s="45">
        <v>21.172912614992029</v>
      </c>
    </row>
    <row r="105" spans="1:7" x14ac:dyDescent="0.2">
      <c r="A105" s="45">
        <v>104</v>
      </c>
      <c r="B105" s="44">
        <v>225.48</v>
      </c>
      <c r="C105" s="44">
        <v>20.64</v>
      </c>
      <c r="D105" s="44">
        <v>21.48</v>
      </c>
      <c r="E105" s="44">
        <v>17.64</v>
      </c>
      <c r="G105" s="45">
        <v>17.714653699273693</v>
      </c>
    </row>
    <row r="106" spans="1:7" x14ac:dyDescent="0.2">
      <c r="A106" s="45">
        <v>105</v>
      </c>
      <c r="B106" s="44">
        <v>285.83999999999997</v>
      </c>
      <c r="C106" s="44">
        <v>41.16</v>
      </c>
      <c r="D106" s="44">
        <v>6.36</v>
      </c>
      <c r="E106" s="44">
        <v>24.84</v>
      </c>
      <c r="G106" s="45">
        <v>24.361330540925284</v>
      </c>
    </row>
    <row r="107" spans="1:7" x14ac:dyDescent="0.2">
      <c r="A107" s="45">
        <v>106</v>
      </c>
      <c r="B107" s="44">
        <v>165.48</v>
      </c>
      <c r="C107" s="44">
        <v>55.68</v>
      </c>
      <c r="D107" s="44">
        <v>70.8</v>
      </c>
      <c r="E107" s="44">
        <v>23.04</v>
      </c>
      <c r="G107" s="45">
        <v>21.523697607908783</v>
      </c>
    </row>
    <row r="108" spans="1:7" x14ac:dyDescent="0.2">
      <c r="A108" s="45">
        <v>107</v>
      </c>
      <c r="B108" s="44">
        <v>30</v>
      </c>
      <c r="C108" s="44">
        <v>13.2</v>
      </c>
      <c r="D108" s="44">
        <v>35.64</v>
      </c>
      <c r="E108" s="44">
        <v>8.64</v>
      </c>
      <c r="G108" s="45">
        <v>7.3512265782996709</v>
      </c>
    </row>
    <row r="109" spans="1:7" x14ac:dyDescent="0.2">
      <c r="A109" s="45">
        <v>108</v>
      </c>
      <c r="B109" s="44">
        <v>108.48</v>
      </c>
      <c r="C109" s="44">
        <v>0.36</v>
      </c>
      <c r="D109" s="44">
        <v>27.84</v>
      </c>
      <c r="E109" s="44">
        <v>10.44</v>
      </c>
      <c r="G109" s="45">
        <v>8.530202982140846</v>
      </c>
    </row>
    <row r="110" spans="1:7" x14ac:dyDescent="0.2">
      <c r="A110" s="45">
        <v>109</v>
      </c>
      <c r="B110" s="44">
        <v>15.72</v>
      </c>
      <c r="C110" s="44">
        <v>0.48</v>
      </c>
      <c r="D110" s="44">
        <v>30.72</v>
      </c>
      <c r="E110" s="44">
        <v>6.36</v>
      </c>
      <c r="G110" s="45">
        <v>4.3047100917660197</v>
      </c>
    </row>
    <row r="111" spans="1:7" x14ac:dyDescent="0.2">
      <c r="A111" s="45">
        <v>110</v>
      </c>
      <c r="B111" s="44">
        <v>306.48</v>
      </c>
      <c r="C111" s="44">
        <v>32.28</v>
      </c>
      <c r="D111" s="44">
        <v>6.6</v>
      </c>
      <c r="E111" s="44">
        <v>23.76</v>
      </c>
      <c r="G111" s="45">
        <v>23.631517274560846</v>
      </c>
    </row>
    <row r="112" spans="1:7" x14ac:dyDescent="0.2">
      <c r="A112" s="45">
        <v>111</v>
      </c>
      <c r="B112" s="44">
        <v>270.95999999999998</v>
      </c>
      <c r="C112" s="44">
        <v>9.84</v>
      </c>
      <c r="D112" s="44">
        <v>67.8</v>
      </c>
      <c r="E112" s="44">
        <v>16.079999999999998</v>
      </c>
      <c r="G112" s="45">
        <v>17.711848914141065</v>
      </c>
    </row>
    <row r="113" spans="1:7" x14ac:dyDescent="0.2">
      <c r="A113" s="45">
        <v>112</v>
      </c>
      <c r="B113" s="44">
        <v>290.04000000000002</v>
      </c>
      <c r="C113" s="44">
        <v>45.6</v>
      </c>
      <c r="D113" s="44">
        <v>27.84</v>
      </c>
      <c r="E113" s="44">
        <v>26.16</v>
      </c>
      <c r="G113" s="45">
        <v>25.368329976402389</v>
      </c>
    </row>
    <row r="114" spans="1:7" x14ac:dyDescent="0.2">
      <c r="A114" s="45">
        <v>113</v>
      </c>
      <c r="B114" s="44">
        <v>210.84</v>
      </c>
      <c r="C114" s="44">
        <v>18.48</v>
      </c>
      <c r="D114" s="44">
        <v>2.88</v>
      </c>
      <c r="E114" s="44">
        <v>16.920000000000002</v>
      </c>
      <c r="G114" s="45">
        <v>16.656731823853413</v>
      </c>
    </row>
    <row r="115" spans="1:7" x14ac:dyDescent="0.2">
      <c r="A115" s="45">
        <v>114</v>
      </c>
      <c r="B115" s="44">
        <v>251.52</v>
      </c>
      <c r="C115" s="44">
        <v>24.72</v>
      </c>
      <c r="D115" s="44">
        <v>12.84</v>
      </c>
      <c r="E115" s="44">
        <v>19.079999999999998</v>
      </c>
      <c r="G115" s="45">
        <v>19.684531475845517</v>
      </c>
    </row>
    <row r="116" spans="1:7" x14ac:dyDescent="0.2">
      <c r="A116" s="45">
        <v>115</v>
      </c>
      <c r="B116" s="44">
        <v>93.84</v>
      </c>
      <c r="C116" s="44">
        <v>56.16</v>
      </c>
      <c r="D116" s="44">
        <v>41.4</v>
      </c>
      <c r="E116" s="44">
        <v>17.52</v>
      </c>
      <c r="G116" s="45">
        <v>18.366115111053642</v>
      </c>
    </row>
    <row r="117" spans="1:7" x14ac:dyDescent="0.2">
      <c r="A117" s="45">
        <v>116</v>
      </c>
      <c r="B117" s="44">
        <v>90.12</v>
      </c>
      <c r="C117" s="44">
        <v>42</v>
      </c>
      <c r="D117" s="44">
        <v>63.24</v>
      </c>
      <c r="E117" s="44">
        <v>15.12</v>
      </c>
      <c r="G117" s="45">
        <v>15.503626742350107</v>
      </c>
    </row>
    <row r="118" spans="1:7" x14ac:dyDescent="0.2">
      <c r="A118" s="45">
        <v>117</v>
      </c>
      <c r="B118" s="44">
        <v>167.04</v>
      </c>
      <c r="C118" s="44">
        <v>17.16</v>
      </c>
      <c r="D118" s="44">
        <v>30.72</v>
      </c>
      <c r="E118" s="44">
        <v>14.64</v>
      </c>
      <c r="G118" s="45">
        <v>14.374496924272428</v>
      </c>
    </row>
    <row r="119" spans="1:7" x14ac:dyDescent="0.2">
      <c r="A119" s="45">
        <v>118</v>
      </c>
      <c r="B119" s="44">
        <v>91.68</v>
      </c>
      <c r="C119" s="44">
        <v>0.96</v>
      </c>
      <c r="D119" s="44">
        <v>17.760000000000002</v>
      </c>
      <c r="E119" s="44">
        <v>11.28</v>
      </c>
      <c r="G119" s="45">
        <v>7.8849328785092512</v>
      </c>
    </row>
    <row r="120" spans="1:7" x14ac:dyDescent="0.2">
      <c r="A120" s="45">
        <v>119</v>
      </c>
      <c r="B120" s="44">
        <v>150.84</v>
      </c>
      <c r="C120" s="44">
        <v>44.28</v>
      </c>
      <c r="D120" s="44">
        <v>95.04</v>
      </c>
      <c r="E120" s="44">
        <v>19.079999999999998</v>
      </c>
      <c r="G120" s="45">
        <v>18.679312174224609</v>
      </c>
    </row>
    <row r="121" spans="1:7" x14ac:dyDescent="0.2">
      <c r="A121" s="45">
        <v>120</v>
      </c>
      <c r="B121" s="44">
        <v>23.28</v>
      </c>
      <c r="C121" s="44">
        <v>19.2</v>
      </c>
      <c r="D121" s="44">
        <v>26.76</v>
      </c>
      <c r="E121" s="44">
        <v>7.92</v>
      </c>
      <c r="G121" s="45">
        <v>8.1840812005658137</v>
      </c>
    </row>
    <row r="122" spans="1:7" x14ac:dyDescent="0.2">
      <c r="A122" s="45">
        <v>121</v>
      </c>
      <c r="B122" s="44">
        <v>169.56</v>
      </c>
      <c r="C122" s="44">
        <v>32.159999999999997</v>
      </c>
      <c r="D122" s="44">
        <v>55.44</v>
      </c>
      <c r="E122" s="44">
        <v>18.600000000000001</v>
      </c>
      <c r="G122" s="45">
        <v>17.292127256583079</v>
      </c>
    </row>
    <row r="123" spans="1:7" x14ac:dyDescent="0.2">
      <c r="A123" s="45">
        <v>122</v>
      </c>
      <c r="B123" s="44">
        <v>22.56</v>
      </c>
      <c r="C123" s="44">
        <v>26.04</v>
      </c>
      <c r="D123" s="44">
        <v>60.48</v>
      </c>
      <c r="E123" s="44">
        <v>8.4</v>
      </c>
      <c r="G123" s="45">
        <v>9.4056917061661434</v>
      </c>
    </row>
    <row r="124" spans="1:7" x14ac:dyDescent="0.2">
      <c r="A124" s="45">
        <v>123</v>
      </c>
      <c r="B124" s="44">
        <v>268.8</v>
      </c>
      <c r="C124" s="44">
        <v>2.88</v>
      </c>
      <c r="D124" s="44">
        <v>18.72</v>
      </c>
      <c r="E124" s="44">
        <v>13.92</v>
      </c>
      <c r="G124" s="45">
        <v>16.351748520731448</v>
      </c>
    </row>
    <row r="125" spans="1:7" x14ac:dyDescent="0.2">
      <c r="A125" s="45">
        <v>124</v>
      </c>
      <c r="B125" s="44">
        <v>147.72</v>
      </c>
      <c r="C125" s="44">
        <v>41.52</v>
      </c>
      <c r="D125" s="44">
        <v>14.88</v>
      </c>
      <c r="E125" s="44">
        <v>18.239999999999998</v>
      </c>
      <c r="G125" s="45">
        <v>18.099349075994429</v>
      </c>
    </row>
    <row r="126" spans="1:7" x14ac:dyDescent="0.2">
      <c r="A126" s="45">
        <v>125</v>
      </c>
      <c r="B126" s="44">
        <v>275.39999999999998</v>
      </c>
      <c r="C126" s="44">
        <v>38.76</v>
      </c>
      <c r="D126" s="44">
        <v>89.04</v>
      </c>
      <c r="E126" s="44">
        <v>23.64</v>
      </c>
      <c r="G126" s="45">
        <v>23.345295677015301</v>
      </c>
    </row>
    <row r="127" spans="1:7" x14ac:dyDescent="0.2">
      <c r="A127" s="45">
        <v>126</v>
      </c>
      <c r="B127" s="44">
        <v>104.64</v>
      </c>
      <c r="C127" s="44">
        <v>14.16</v>
      </c>
      <c r="D127" s="44">
        <v>31.08</v>
      </c>
      <c r="E127" s="44">
        <v>12.72</v>
      </c>
      <c r="G127" s="45">
        <v>10.952819499605715</v>
      </c>
    </row>
    <row r="128" spans="1:7" x14ac:dyDescent="0.2">
      <c r="A128" s="45">
        <v>127</v>
      </c>
      <c r="B128" s="44">
        <v>9.36</v>
      </c>
      <c r="C128" s="44">
        <v>46.68</v>
      </c>
      <c r="D128" s="44">
        <v>60.72</v>
      </c>
      <c r="E128" s="44">
        <v>7.92</v>
      </c>
      <c r="G128" s="45">
        <v>12.692608937016438</v>
      </c>
    </row>
    <row r="129" spans="1:7" x14ac:dyDescent="0.2">
      <c r="A129" s="45">
        <v>128</v>
      </c>
      <c r="B129" s="44">
        <v>96.24</v>
      </c>
      <c r="C129" s="44">
        <v>0</v>
      </c>
      <c r="D129" s="44">
        <v>11.04</v>
      </c>
      <c r="E129" s="44">
        <v>10.56</v>
      </c>
      <c r="G129" s="45">
        <v>7.9196027987898283</v>
      </c>
    </row>
    <row r="130" spans="1:7" x14ac:dyDescent="0.2">
      <c r="A130" s="45">
        <v>129</v>
      </c>
      <c r="B130" s="44">
        <v>264.36</v>
      </c>
      <c r="C130" s="44">
        <v>58.8</v>
      </c>
      <c r="D130" s="44">
        <v>3.84</v>
      </c>
      <c r="E130" s="44">
        <v>29.64</v>
      </c>
      <c r="G130" s="45">
        <v>26.706589937447507</v>
      </c>
    </row>
    <row r="131" spans="1:7" x14ac:dyDescent="0.2">
      <c r="A131" s="45">
        <v>130</v>
      </c>
      <c r="B131" s="44">
        <v>71.52</v>
      </c>
      <c r="C131" s="44">
        <v>14.4</v>
      </c>
      <c r="D131" s="44">
        <v>51.72</v>
      </c>
      <c r="E131" s="44">
        <v>11.64</v>
      </c>
      <c r="G131" s="45">
        <v>9.460927789786604</v>
      </c>
    </row>
    <row r="132" spans="1:7" x14ac:dyDescent="0.2">
      <c r="A132" s="45">
        <v>131</v>
      </c>
      <c r="B132" s="44">
        <v>0.84</v>
      </c>
      <c r="C132" s="44">
        <v>47.52</v>
      </c>
      <c r="D132" s="44">
        <v>10.44</v>
      </c>
      <c r="E132" s="44">
        <v>1.92</v>
      </c>
      <c r="G132" s="45">
        <v>12.513224522123451</v>
      </c>
    </row>
    <row r="133" spans="1:7" x14ac:dyDescent="0.2">
      <c r="A133" s="45">
        <v>132</v>
      </c>
      <c r="B133" s="44">
        <v>318.24</v>
      </c>
      <c r="C133" s="44">
        <v>3.48</v>
      </c>
      <c r="D133" s="44">
        <v>51.6</v>
      </c>
      <c r="E133" s="44">
        <v>15.24</v>
      </c>
      <c r="G133" s="45">
        <v>18.693357830960604</v>
      </c>
    </row>
    <row r="134" spans="1:7" x14ac:dyDescent="0.2">
      <c r="A134" s="45">
        <v>133</v>
      </c>
      <c r="B134" s="44">
        <v>10.08</v>
      </c>
      <c r="C134" s="44">
        <v>32.64</v>
      </c>
      <c r="D134" s="44">
        <v>2.52</v>
      </c>
      <c r="E134" s="44">
        <v>6.84</v>
      </c>
      <c r="G134" s="45">
        <v>10.138980139284858</v>
      </c>
    </row>
    <row r="135" spans="1:7" x14ac:dyDescent="0.2">
      <c r="A135" s="45">
        <v>134</v>
      </c>
      <c r="B135" s="44">
        <v>263.76</v>
      </c>
      <c r="C135" s="44">
        <v>40.200000000000003</v>
      </c>
      <c r="D135" s="44">
        <v>54.12</v>
      </c>
      <c r="E135" s="44">
        <v>23.52</v>
      </c>
      <c r="G135" s="45">
        <v>23.120307685319961</v>
      </c>
    </row>
    <row r="136" spans="1:7" x14ac:dyDescent="0.2">
      <c r="A136" s="45">
        <v>135</v>
      </c>
      <c r="B136" s="44">
        <v>44.28</v>
      </c>
      <c r="C136" s="44">
        <v>46.32</v>
      </c>
      <c r="D136" s="44">
        <v>78.72</v>
      </c>
      <c r="E136" s="44">
        <v>12.96</v>
      </c>
      <c r="G136" s="45">
        <v>14.204164675463794</v>
      </c>
    </row>
    <row r="137" spans="1:7" x14ac:dyDescent="0.2">
      <c r="A137" s="45">
        <v>136</v>
      </c>
      <c r="B137" s="44">
        <v>57.96</v>
      </c>
      <c r="C137" s="44">
        <v>56.4</v>
      </c>
      <c r="D137" s="44">
        <v>10.199999999999999</v>
      </c>
      <c r="E137" s="44">
        <v>13.92</v>
      </c>
      <c r="G137" s="45">
        <v>16.801696619099609</v>
      </c>
    </row>
    <row r="138" spans="1:7" x14ac:dyDescent="0.2">
      <c r="A138" s="45">
        <v>137</v>
      </c>
      <c r="B138" s="44">
        <v>30.72</v>
      </c>
      <c r="C138" s="44">
        <v>46.8</v>
      </c>
      <c r="D138" s="44">
        <v>11.16</v>
      </c>
      <c r="E138" s="44">
        <v>11.4</v>
      </c>
      <c r="G138" s="45">
        <v>13.744183521159037</v>
      </c>
    </row>
    <row r="139" spans="1:7" x14ac:dyDescent="0.2">
      <c r="A139" s="45">
        <v>138</v>
      </c>
      <c r="B139" s="44">
        <v>328.44</v>
      </c>
      <c r="C139" s="44">
        <v>34.68</v>
      </c>
      <c r="D139" s="44">
        <v>71.64</v>
      </c>
      <c r="E139" s="44">
        <v>24.96</v>
      </c>
      <c r="G139" s="45">
        <v>25.021502381882403</v>
      </c>
    </row>
    <row r="140" spans="1:7" x14ac:dyDescent="0.2">
      <c r="A140" s="45">
        <v>139</v>
      </c>
      <c r="B140" s="44">
        <v>51.6</v>
      </c>
      <c r="C140" s="44">
        <v>31.08</v>
      </c>
      <c r="D140" s="44">
        <v>24.6</v>
      </c>
      <c r="E140" s="44">
        <v>11.52</v>
      </c>
      <c r="G140" s="45">
        <v>11.72211354582269</v>
      </c>
    </row>
    <row r="141" spans="1:7" x14ac:dyDescent="0.2">
      <c r="A141" s="45">
        <v>140</v>
      </c>
      <c r="B141" s="44">
        <v>221.88</v>
      </c>
      <c r="C141" s="44">
        <v>52.68</v>
      </c>
      <c r="D141" s="44">
        <v>2.04</v>
      </c>
      <c r="E141" s="44">
        <v>24.84</v>
      </c>
      <c r="G141" s="45">
        <v>23.610571582439263</v>
      </c>
    </row>
    <row r="142" spans="1:7" x14ac:dyDescent="0.2">
      <c r="A142" s="45">
        <v>141</v>
      </c>
      <c r="B142" s="44">
        <v>88.08</v>
      </c>
      <c r="C142" s="44">
        <v>20.399999999999999</v>
      </c>
      <c r="D142" s="44">
        <v>15.48</v>
      </c>
      <c r="E142" s="44">
        <v>13.08</v>
      </c>
      <c r="G142" s="45">
        <v>11.387569167896554</v>
      </c>
    </row>
    <row r="143" spans="1:7" x14ac:dyDescent="0.2">
      <c r="A143" s="45">
        <v>142</v>
      </c>
      <c r="B143" s="44">
        <v>232.44</v>
      </c>
      <c r="C143" s="44">
        <v>42.48</v>
      </c>
      <c r="D143" s="44">
        <v>90.72</v>
      </c>
      <c r="E143" s="44">
        <v>23.04</v>
      </c>
      <c r="G143" s="45">
        <v>22.078835182875778</v>
      </c>
    </row>
    <row r="144" spans="1:7" x14ac:dyDescent="0.2">
      <c r="A144" s="45">
        <v>143</v>
      </c>
      <c r="B144" s="44">
        <v>264.60000000000002</v>
      </c>
      <c r="C144" s="44">
        <v>39.840000000000003</v>
      </c>
      <c r="D144" s="44">
        <v>45.48</v>
      </c>
      <c r="E144" s="44">
        <v>24.12</v>
      </c>
      <c r="G144" s="45">
        <v>23.099843121298939</v>
      </c>
    </row>
    <row r="145" spans="1:7" x14ac:dyDescent="0.2">
      <c r="A145" s="45">
        <v>144</v>
      </c>
      <c r="B145" s="44">
        <v>125.52</v>
      </c>
      <c r="C145" s="44">
        <v>6.84</v>
      </c>
      <c r="D145" s="44">
        <v>41.28</v>
      </c>
      <c r="E145" s="44">
        <v>12.48</v>
      </c>
      <c r="G145" s="45">
        <v>10.517763143839904</v>
      </c>
    </row>
    <row r="146" spans="1:7" x14ac:dyDescent="0.2">
      <c r="A146" s="45">
        <v>145</v>
      </c>
      <c r="B146" s="44">
        <v>115.44</v>
      </c>
      <c r="C146" s="44">
        <v>17.760000000000002</v>
      </c>
      <c r="D146" s="44">
        <v>46.68</v>
      </c>
      <c r="E146" s="44">
        <v>13.68</v>
      </c>
      <c r="G146" s="45">
        <v>12.109600839966916</v>
      </c>
    </row>
    <row r="147" spans="1:7" x14ac:dyDescent="0.2">
      <c r="A147" s="45">
        <v>146</v>
      </c>
      <c r="B147" s="44">
        <v>168.36</v>
      </c>
      <c r="C147" s="44">
        <v>2.2799999999999998</v>
      </c>
      <c r="D147" s="44">
        <v>10.8</v>
      </c>
      <c r="E147" s="44">
        <v>12.36</v>
      </c>
      <c r="G147" s="45">
        <v>11.650246465936803</v>
      </c>
    </row>
    <row r="148" spans="1:7" x14ac:dyDescent="0.2">
      <c r="A148" s="45">
        <v>147</v>
      </c>
      <c r="B148" s="44">
        <v>288.12</v>
      </c>
      <c r="C148" s="44">
        <v>8.76</v>
      </c>
      <c r="D148" s="44">
        <v>10.44</v>
      </c>
      <c r="E148" s="44">
        <v>15.84</v>
      </c>
      <c r="G148" s="45">
        <v>18.353068412800472</v>
      </c>
    </row>
    <row r="149" spans="1:7" x14ac:dyDescent="0.2">
      <c r="A149" s="45">
        <v>148</v>
      </c>
      <c r="B149" s="44">
        <v>291.83999999999997</v>
      </c>
      <c r="C149" s="44">
        <v>58.8</v>
      </c>
      <c r="D149" s="44">
        <v>53.16</v>
      </c>
      <c r="E149" s="44">
        <v>30.48</v>
      </c>
      <c r="G149" s="45">
        <v>27.913033237706902</v>
      </c>
    </row>
    <row r="150" spans="1:7" x14ac:dyDescent="0.2">
      <c r="A150" s="45">
        <v>149</v>
      </c>
      <c r="B150" s="44">
        <v>45.6</v>
      </c>
      <c r="C150" s="44">
        <v>48.36</v>
      </c>
      <c r="D150" s="44">
        <v>14.28</v>
      </c>
      <c r="E150" s="44">
        <v>13.08</v>
      </c>
      <c r="G150" s="45">
        <v>14.716031293635229</v>
      </c>
    </row>
    <row r="151" spans="1:7" x14ac:dyDescent="0.2">
      <c r="A151" s="45">
        <v>150</v>
      </c>
      <c r="B151" s="44">
        <v>53.64</v>
      </c>
      <c r="C151" s="44">
        <v>30.96</v>
      </c>
      <c r="D151" s="44">
        <v>24.72</v>
      </c>
      <c r="E151" s="44">
        <v>12.12</v>
      </c>
      <c r="G151" s="45">
        <v>11.792725321356418</v>
      </c>
    </row>
    <row r="152" spans="1:7" x14ac:dyDescent="0.2">
      <c r="A152" s="45">
        <v>151</v>
      </c>
      <c r="B152" s="44">
        <v>336.84</v>
      </c>
      <c r="C152" s="44">
        <v>16.68</v>
      </c>
      <c r="D152" s="44">
        <v>44.4</v>
      </c>
      <c r="E152" s="44">
        <v>19.32</v>
      </c>
      <c r="G152" s="45">
        <v>22.040646409657121</v>
      </c>
    </row>
    <row r="153" spans="1:7" x14ac:dyDescent="0.2">
      <c r="A153" s="45">
        <v>152</v>
      </c>
      <c r="B153" s="44">
        <v>145.19999999999999</v>
      </c>
      <c r="C153" s="44">
        <v>10.08</v>
      </c>
      <c r="D153" s="44">
        <v>58.44</v>
      </c>
      <c r="E153" s="44">
        <v>13.92</v>
      </c>
      <c r="G153" s="45">
        <v>12.011445240608214</v>
      </c>
    </row>
    <row r="154" spans="1:7" x14ac:dyDescent="0.2">
      <c r="A154" s="45">
        <v>153</v>
      </c>
      <c r="B154" s="44">
        <v>237.12</v>
      </c>
      <c r="C154" s="44">
        <v>27.96</v>
      </c>
      <c r="D154" s="44">
        <v>17.04</v>
      </c>
      <c r="E154" s="44">
        <v>19.920000000000002</v>
      </c>
      <c r="G154" s="45">
        <v>19.632000365324377</v>
      </c>
    </row>
    <row r="155" spans="1:7" x14ac:dyDescent="0.2">
      <c r="A155" s="45">
        <v>154</v>
      </c>
      <c r="B155" s="44">
        <v>205.56</v>
      </c>
      <c r="C155" s="44">
        <v>47.64</v>
      </c>
      <c r="D155" s="44">
        <v>45.24</v>
      </c>
      <c r="E155" s="44">
        <v>22.8</v>
      </c>
      <c r="G155" s="45">
        <v>21.868681583904451</v>
      </c>
    </row>
    <row r="156" spans="1:7" x14ac:dyDescent="0.2">
      <c r="A156" s="45">
        <v>155</v>
      </c>
      <c r="B156" s="44">
        <v>225.36</v>
      </c>
      <c r="C156" s="44">
        <v>25.32</v>
      </c>
      <c r="D156" s="44">
        <v>11.4</v>
      </c>
      <c r="E156" s="44">
        <v>18.72</v>
      </c>
      <c r="G156" s="45">
        <v>18.601940350864403</v>
      </c>
    </row>
    <row r="157" spans="1:7" x14ac:dyDescent="0.2">
      <c r="A157" s="45">
        <v>156</v>
      </c>
      <c r="B157" s="44">
        <v>4.92</v>
      </c>
      <c r="C157" s="44">
        <v>13.92</v>
      </c>
      <c r="D157" s="44">
        <v>6.84</v>
      </c>
      <c r="E157" s="44">
        <v>3.84</v>
      </c>
      <c r="G157" s="45">
        <v>6.3690706820827252</v>
      </c>
    </row>
    <row r="158" spans="1:7" x14ac:dyDescent="0.2">
      <c r="A158" s="45">
        <v>157</v>
      </c>
      <c r="B158" s="44">
        <v>112.68</v>
      </c>
      <c r="C158" s="44">
        <v>52.2</v>
      </c>
      <c r="D158" s="44">
        <v>60.6</v>
      </c>
      <c r="E158" s="44">
        <v>18.36</v>
      </c>
      <c r="G158" s="45">
        <v>18.461822298021701</v>
      </c>
    </row>
    <row r="159" spans="1:7" x14ac:dyDescent="0.2">
      <c r="A159" s="45">
        <v>158</v>
      </c>
      <c r="B159" s="44">
        <v>179.76</v>
      </c>
      <c r="C159" s="44">
        <v>1.56</v>
      </c>
      <c r="D159" s="44">
        <v>29.16</v>
      </c>
      <c r="E159" s="44">
        <v>12.12</v>
      </c>
      <c r="G159" s="45">
        <v>12.017173439687362</v>
      </c>
    </row>
    <row r="160" spans="1:7" x14ac:dyDescent="0.2">
      <c r="A160" s="45">
        <v>159</v>
      </c>
      <c r="B160" s="44">
        <v>14.04</v>
      </c>
      <c r="C160" s="44">
        <v>44.28</v>
      </c>
      <c r="D160" s="44">
        <v>54.24</v>
      </c>
      <c r="E160" s="44">
        <v>8.76</v>
      </c>
      <c r="G160" s="45">
        <v>12.461038392059255</v>
      </c>
    </row>
    <row r="161" spans="1:7" x14ac:dyDescent="0.2">
      <c r="A161" s="45">
        <v>160</v>
      </c>
      <c r="B161" s="44">
        <v>158.04</v>
      </c>
      <c r="C161" s="44">
        <v>22.08</v>
      </c>
      <c r="D161" s="44">
        <v>41.52</v>
      </c>
      <c r="E161" s="44">
        <v>15.48</v>
      </c>
      <c r="G161" s="45">
        <v>14.878977873552671</v>
      </c>
    </row>
    <row r="162" spans="1:7" x14ac:dyDescent="0.2">
      <c r="A162" s="45">
        <v>161</v>
      </c>
      <c r="B162" s="44">
        <v>207</v>
      </c>
      <c r="C162" s="44">
        <v>21.72</v>
      </c>
      <c r="D162" s="44">
        <v>36.840000000000003</v>
      </c>
      <c r="E162" s="44">
        <v>17.28</v>
      </c>
      <c r="G162" s="45">
        <v>17.056599576397172</v>
      </c>
    </row>
    <row r="163" spans="1:7" x14ac:dyDescent="0.2">
      <c r="A163" s="45">
        <v>162</v>
      </c>
      <c r="B163" s="44">
        <v>102.84</v>
      </c>
      <c r="C163" s="44">
        <v>42.96</v>
      </c>
      <c r="D163" s="44">
        <v>59.16</v>
      </c>
      <c r="E163" s="44">
        <v>15.96</v>
      </c>
      <c r="G163" s="45">
        <v>16.270974820397544</v>
      </c>
    </row>
    <row r="164" spans="1:7" x14ac:dyDescent="0.2">
      <c r="A164" s="45">
        <v>163</v>
      </c>
      <c r="B164" s="44">
        <v>226.08</v>
      </c>
      <c r="C164" s="44">
        <v>21.72</v>
      </c>
      <c r="D164" s="44">
        <v>30.72</v>
      </c>
      <c r="E164" s="44">
        <v>17.88</v>
      </c>
      <c r="G164" s="45">
        <v>17.936138469106112</v>
      </c>
    </row>
    <row r="165" spans="1:7" x14ac:dyDescent="0.2">
      <c r="A165" s="45">
        <v>164</v>
      </c>
      <c r="B165" s="44">
        <v>196.2</v>
      </c>
      <c r="C165" s="44">
        <v>44.16</v>
      </c>
      <c r="D165" s="44">
        <v>8.8800000000000008</v>
      </c>
      <c r="E165" s="44">
        <v>21.6</v>
      </c>
      <c r="G165" s="45">
        <v>20.821963290591022</v>
      </c>
    </row>
    <row r="166" spans="1:7" x14ac:dyDescent="0.2">
      <c r="A166" s="45">
        <v>165</v>
      </c>
      <c r="B166" s="44">
        <v>140.63999999999999</v>
      </c>
      <c r="C166" s="44">
        <v>17.64</v>
      </c>
      <c r="D166" s="44">
        <v>6.48</v>
      </c>
      <c r="E166" s="44">
        <v>14.28</v>
      </c>
      <c r="G166" s="45">
        <v>13.281953523720293</v>
      </c>
    </row>
    <row r="167" spans="1:7" x14ac:dyDescent="0.2">
      <c r="A167" s="45">
        <v>166</v>
      </c>
      <c r="B167" s="44">
        <v>281.39999999999998</v>
      </c>
      <c r="C167" s="44">
        <v>4.08</v>
      </c>
      <c r="D167" s="44">
        <v>101.76</v>
      </c>
      <c r="E167" s="44">
        <v>14.28</v>
      </c>
      <c r="G167" s="45">
        <v>17.068465651524065</v>
      </c>
    </row>
    <row r="168" spans="1:7" x14ac:dyDescent="0.2">
      <c r="A168" s="45">
        <v>167</v>
      </c>
      <c r="B168" s="44">
        <v>21.48</v>
      </c>
      <c r="C168" s="44">
        <v>45.12</v>
      </c>
      <c r="D168" s="44">
        <v>25.92</v>
      </c>
      <c r="E168" s="44">
        <v>9.6</v>
      </c>
      <c r="G168" s="45">
        <v>12.989274371421633</v>
      </c>
    </row>
    <row r="169" spans="1:7" x14ac:dyDescent="0.2">
      <c r="A169" s="45">
        <v>168</v>
      </c>
      <c r="B169" s="44">
        <v>248.16</v>
      </c>
      <c r="C169" s="44">
        <v>6.24</v>
      </c>
      <c r="D169" s="44">
        <v>23.28</v>
      </c>
      <c r="E169" s="44">
        <v>14.64</v>
      </c>
      <c r="G169" s="45">
        <v>16.035896127103513</v>
      </c>
    </row>
    <row r="170" spans="1:7" x14ac:dyDescent="0.2">
      <c r="A170" s="45">
        <v>169</v>
      </c>
      <c r="B170" s="44">
        <v>258.48</v>
      </c>
      <c r="C170" s="44">
        <v>28.32</v>
      </c>
      <c r="D170" s="44">
        <v>69.12</v>
      </c>
      <c r="E170" s="44">
        <v>20.52</v>
      </c>
      <c r="G170" s="45">
        <v>20.623371360690054</v>
      </c>
    </row>
    <row r="171" spans="1:7" x14ac:dyDescent="0.2">
      <c r="A171" s="45">
        <v>170</v>
      </c>
      <c r="B171" s="44">
        <v>341.16</v>
      </c>
      <c r="C171" s="44">
        <v>12.72</v>
      </c>
      <c r="D171" s="44">
        <v>7.68</v>
      </c>
      <c r="E171" s="44">
        <v>18</v>
      </c>
      <c r="G171" s="45">
        <v>21.529867555548087</v>
      </c>
    </row>
    <row r="172" spans="1:7" x14ac:dyDescent="0.2">
      <c r="A172" s="45">
        <v>171</v>
      </c>
      <c r="B172" s="44">
        <v>60</v>
      </c>
      <c r="C172" s="44">
        <v>13.92</v>
      </c>
      <c r="D172" s="44">
        <v>22.08</v>
      </c>
      <c r="E172" s="44">
        <v>10.08</v>
      </c>
      <c r="G172" s="45">
        <v>8.8739759597986847</v>
      </c>
    </row>
    <row r="173" spans="1:7" x14ac:dyDescent="0.2">
      <c r="A173" s="45">
        <v>172</v>
      </c>
      <c r="B173" s="44">
        <v>197.4</v>
      </c>
      <c r="C173" s="44">
        <v>25.08</v>
      </c>
      <c r="D173" s="44">
        <v>56.88</v>
      </c>
      <c r="E173" s="44">
        <v>17.399999999999999</v>
      </c>
      <c r="G173" s="45">
        <v>17.229928476299296</v>
      </c>
    </row>
    <row r="174" spans="1:7" x14ac:dyDescent="0.2">
      <c r="A174" s="45">
        <v>173</v>
      </c>
      <c r="B174" s="44">
        <v>23.52</v>
      </c>
      <c r="C174" s="44">
        <v>24.12</v>
      </c>
      <c r="D174" s="44">
        <v>20.399999999999999</v>
      </c>
      <c r="E174" s="44">
        <v>9.1199999999999992</v>
      </c>
      <c r="G174" s="45">
        <v>9.1292308544628256</v>
      </c>
    </row>
    <row r="175" spans="1:7" x14ac:dyDescent="0.2">
      <c r="A175" s="45">
        <v>174</v>
      </c>
      <c r="B175" s="44">
        <v>202.08</v>
      </c>
      <c r="C175" s="44">
        <v>8.52</v>
      </c>
      <c r="D175" s="44">
        <v>15.36</v>
      </c>
      <c r="E175" s="44">
        <v>14.04</v>
      </c>
      <c r="G175" s="45">
        <v>14.36512664798871</v>
      </c>
    </row>
    <row r="176" spans="1:7" x14ac:dyDescent="0.2">
      <c r="A176" s="45">
        <v>175</v>
      </c>
      <c r="B176" s="44">
        <v>266.88</v>
      </c>
      <c r="C176" s="44">
        <v>4.08</v>
      </c>
      <c r="D176" s="44">
        <v>15.72</v>
      </c>
      <c r="E176" s="44">
        <v>13.8</v>
      </c>
      <c r="G176" s="45">
        <v>16.493228900886358</v>
      </c>
    </row>
    <row r="177" spans="1:7" x14ac:dyDescent="0.2">
      <c r="A177" s="45">
        <v>176</v>
      </c>
      <c r="B177" s="44">
        <v>332.28</v>
      </c>
      <c r="C177" s="44">
        <v>58.68</v>
      </c>
      <c r="D177" s="44">
        <v>50.16</v>
      </c>
      <c r="E177" s="44">
        <v>32.4</v>
      </c>
      <c r="G177" s="45">
        <v>29.744244377020422</v>
      </c>
    </row>
    <row r="178" spans="1:7" x14ac:dyDescent="0.2">
      <c r="A178" s="45">
        <v>177</v>
      </c>
      <c r="B178" s="44">
        <v>298.08</v>
      </c>
      <c r="C178" s="44">
        <v>36.24</v>
      </c>
      <c r="D178" s="44">
        <v>24.36</v>
      </c>
      <c r="E178" s="44">
        <v>24.24</v>
      </c>
      <c r="G178" s="45">
        <v>23.975247243297215</v>
      </c>
    </row>
    <row r="179" spans="1:7" x14ac:dyDescent="0.2">
      <c r="A179" s="45">
        <v>178</v>
      </c>
      <c r="B179" s="44">
        <v>204.24</v>
      </c>
      <c r="C179" s="44">
        <v>9.36</v>
      </c>
      <c r="D179" s="44">
        <v>42.24</v>
      </c>
      <c r="E179" s="44">
        <v>14.04</v>
      </c>
      <c r="G179" s="45">
        <v>14.594455683401897</v>
      </c>
    </row>
    <row r="180" spans="1:7" x14ac:dyDescent="0.2">
      <c r="A180" s="45">
        <v>179</v>
      </c>
      <c r="B180" s="44">
        <v>332.04</v>
      </c>
      <c r="C180" s="44">
        <v>2.76</v>
      </c>
      <c r="D180" s="44">
        <v>28.44</v>
      </c>
      <c r="E180" s="44">
        <v>14.16</v>
      </c>
      <c r="G180" s="45">
        <v>19.213196664927732</v>
      </c>
    </row>
    <row r="181" spans="1:7" x14ac:dyDescent="0.2">
      <c r="A181" s="45">
        <v>180</v>
      </c>
      <c r="B181" s="44">
        <v>198.72</v>
      </c>
      <c r="C181" s="44">
        <v>12</v>
      </c>
      <c r="D181" s="44">
        <v>21.12</v>
      </c>
      <c r="E181" s="44">
        <v>15.12</v>
      </c>
      <c r="G181" s="45">
        <v>14.861465938209264</v>
      </c>
    </row>
    <row r="182" spans="1:7" x14ac:dyDescent="0.2">
      <c r="A182" s="45">
        <v>181</v>
      </c>
      <c r="B182" s="44">
        <v>187.92</v>
      </c>
      <c r="C182" s="44">
        <v>3.12</v>
      </c>
      <c r="D182" s="44">
        <v>9.9600000000000009</v>
      </c>
      <c r="E182" s="44">
        <v>12.6</v>
      </c>
      <c r="G182" s="45">
        <v>12.704639639411351</v>
      </c>
    </row>
    <row r="183" spans="1:7" x14ac:dyDescent="0.2">
      <c r="A183" s="45">
        <v>182</v>
      </c>
      <c r="B183" s="44">
        <v>262.2</v>
      </c>
      <c r="C183" s="44">
        <v>6.48</v>
      </c>
      <c r="D183" s="44">
        <v>32.880000000000003</v>
      </c>
      <c r="E183" s="44">
        <v>14.64</v>
      </c>
      <c r="G183" s="45">
        <v>16.713719020149892</v>
      </c>
    </row>
    <row r="184" spans="1:7" x14ac:dyDescent="0.2">
      <c r="A184" s="45">
        <v>183</v>
      </c>
      <c r="B184" s="44">
        <v>67.44</v>
      </c>
      <c r="C184" s="44">
        <v>6.84</v>
      </c>
      <c r="D184" s="44">
        <v>35.64</v>
      </c>
      <c r="E184" s="44">
        <v>10.44</v>
      </c>
      <c r="G184" s="45">
        <v>7.8656039965499778</v>
      </c>
    </row>
    <row r="185" spans="1:7" x14ac:dyDescent="0.2">
      <c r="A185" s="45">
        <v>184</v>
      </c>
      <c r="B185" s="44">
        <v>345.12</v>
      </c>
      <c r="C185" s="44">
        <v>51.6</v>
      </c>
      <c r="D185" s="44">
        <v>86.16</v>
      </c>
      <c r="E185" s="44">
        <v>31.44</v>
      </c>
      <c r="G185" s="45">
        <v>28.959720155357697</v>
      </c>
    </row>
    <row r="186" spans="1:7" x14ac:dyDescent="0.2">
      <c r="A186" s="45">
        <v>185</v>
      </c>
      <c r="B186" s="44">
        <v>304.56</v>
      </c>
      <c r="C186" s="44">
        <v>25.56</v>
      </c>
      <c r="D186" s="44">
        <v>36</v>
      </c>
      <c r="E186" s="44">
        <v>21.12</v>
      </c>
      <c r="G186" s="45">
        <v>22.246225146147342</v>
      </c>
    </row>
    <row r="187" spans="1:7" x14ac:dyDescent="0.2">
      <c r="A187" s="45">
        <v>186</v>
      </c>
      <c r="B187" s="44">
        <v>246</v>
      </c>
      <c r="C187" s="44">
        <v>54.12</v>
      </c>
      <c r="D187" s="44">
        <v>23.52</v>
      </c>
      <c r="E187" s="44">
        <v>27.12</v>
      </c>
      <c r="G187" s="45">
        <v>24.963612704633281</v>
      </c>
    </row>
    <row r="188" spans="1:7" x14ac:dyDescent="0.2">
      <c r="A188" s="45">
        <v>187</v>
      </c>
      <c r="B188" s="44">
        <v>167.4</v>
      </c>
      <c r="C188" s="44">
        <v>2.52</v>
      </c>
      <c r="D188" s="44">
        <v>31.92</v>
      </c>
      <c r="E188" s="44">
        <v>12.36</v>
      </c>
      <c r="G188" s="45">
        <v>11.629647757302891</v>
      </c>
    </row>
    <row r="189" spans="1:7" x14ac:dyDescent="0.2">
      <c r="A189" s="45">
        <v>188</v>
      </c>
      <c r="B189" s="44">
        <v>229.32</v>
      </c>
      <c r="C189" s="44">
        <v>34.44</v>
      </c>
      <c r="D189" s="44">
        <v>21.84</v>
      </c>
      <c r="E189" s="44">
        <v>20.76</v>
      </c>
      <c r="G189" s="45">
        <v>20.491730673798347</v>
      </c>
    </row>
    <row r="190" spans="1:7" x14ac:dyDescent="0.2">
      <c r="A190" s="45">
        <v>189</v>
      </c>
      <c r="B190" s="44">
        <v>343.2</v>
      </c>
      <c r="C190" s="44">
        <v>16.68</v>
      </c>
      <c r="D190" s="44">
        <v>4.4400000000000004</v>
      </c>
      <c r="E190" s="44">
        <v>19.079999999999998</v>
      </c>
      <c r="G190" s="45">
        <v>22.373167776730806</v>
      </c>
    </row>
    <row r="191" spans="1:7" x14ac:dyDescent="0.2">
      <c r="A191" s="45">
        <v>190</v>
      </c>
      <c r="B191" s="44">
        <v>22.44</v>
      </c>
      <c r="C191" s="44">
        <v>14.52</v>
      </c>
      <c r="D191" s="44">
        <v>28.08</v>
      </c>
      <c r="E191" s="44">
        <v>8.0399999999999991</v>
      </c>
      <c r="G191" s="45">
        <v>7.2619489283900158</v>
      </c>
    </row>
    <row r="192" spans="1:7" x14ac:dyDescent="0.2">
      <c r="A192" s="45">
        <v>191</v>
      </c>
      <c r="B192" s="44">
        <v>47.4</v>
      </c>
      <c r="C192" s="44">
        <v>49.32</v>
      </c>
      <c r="D192" s="44">
        <v>6.96</v>
      </c>
      <c r="E192" s="44">
        <v>12.96</v>
      </c>
      <c r="G192" s="45">
        <v>14.986990920767347</v>
      </c>
    </row>
    <row r="193" spans="1:7" x14ac:dyDescent="0.2">
      <c r="A193" s="45">
        <v>192</v>
      </c>
      <c r="B193" s="44">
        <v>90.6</v>
      </c>
      <c r="C193" s="44">
        <v>12.96</v>
      </c>
      <c r="D193" s="44">
        <v>7.2</v>
      </c>
      <c r="E193" s="44">
        <v>11.88</v>
      </c>
      <c r="G193" s="45">
        <v>10.108823190964422</v>
      </c>
    </row>
    <row r="194" spans="1:7" x14ac:dyDescent="0.2">
      <c r="A194" s="45">
        <v>193</v>
      </c>
      <c r="B194" s="44">
        <v>20.64</v>
      </c>
      <c r="C194" s="44">
        <v>4.92</v>
      </c>
      <c r="D194" s="44">
        <v>37.92</v>
      </c>
      <c r="E194" s="44">
        <v>7.08</v>
      </c>
      <c r="G194" s="45">
        <v>5.3594754726175724</v>
      </c>
    </row>
    <row r="195" spans="1:7" x14ac:dyDescent="0.2">
      <c r="A195" s="45">
        <v>194</v>
      </c>
      <c r="B195" s="44">
        <v>200.16</v>
      </c>
      <c r="C195" s="44">
        <v>50.4</v>
      </c>
      <c r="D195" s="44">
        <v>4.32</v>
      </c>
      <c r="E195" s="44">
        <v>23.52</v>
      </c>
      <c r="G195" s="45">
        <v>22.184349560437678</v>
      </c>
    </row>
    <row r="196" spans="1:7" x14ac:dyDescent="0.2">
      <c r="A196" s="45">
        <v>195</v>
      </c>
      <c r="B196" s="44">
        <v>179.64</v>
      </c>
      <c r="C196" s="44">
        <v>42.72</v>
      </c>
      <c r="D196" s="44">
        <v>7.2</v>
      </c>
      <c r="E196" s="44">
        <v>20.76</v>
      </c>
      <c r="G196" s="45">
        <v>19.794360525798783</v>
      </c>
    </row>
    <row r="197" spans="1:7" x14ac:dyDescent="0.2">
      <c r="A197" s="45">
        <v>196</v>
      </c>
      <c r="B197" s="44">
        <v>45.84</v>
      </c>
      <c r="C197" s="44">
        <v>4.4400000000000004</v>
      </c>
      <c r="D197" s="44">
        <v>16.559999999999999</v>
      </c>
      <c r="E197" s="44">
        <v>9.1199999999999992</v>
      </c>
      <c r="G197" s="45">
        <v>6.4444109813601482</v>
      </c>
    </row>
    <row r="198" spans="1:7" x14ac:dyDescent="0.2">
      <c r="A198" s="45">
        <v>197</v>
      </c>
      <c r="B198" s="44">
        <v>113.04</v>
      </c>
      <c r="C198" s="44">
        <v>5.88</v>
      </c>
      <c r="D198" s="44">
        <v>9.7200000000000006</v>
      </c>
      <c r="E198" s="44">
        <v>11.64</v>
      </c>
      <c r="G198" s="45">
        <v>9.7983748327356182</v>
      </c>
    </row>
    <row r="199" spans="1:7" x14ac:dyDescent="0.2">
      <c r="A199" s="45">
        <v>198</v>
      </c>
      <c r="B199" s="44">
        <v>212.4</v>
      </c>
      <c r="C199" s="44">
        <v>11.16</v>
      </c>
      <c r="D199" s="44">
        <v>7.68</v>
      </c>
      <c r="E199" s="44">
        <v>15.36</v>
      </c>
      <c r="G199" s="45">
        <v>15.343104980318692</v>
      </c>
    </row>
    <row r="200" spans="1:7" x14ac:dyDescent="0.2">
      <c r="A200" s="45">
        <v>199</v>
      </c>
      <c r="B200" s="44">
        <v>340.32</v>
      </c>
      <c r="C200" s="44">
        <v>50.4</v>
      </c>
      <c r="D200" s="44">
        <v>79.44</v>
      </c>
      <c r="E200" s="44">
        <v>30.6</v>
      </c>
      <c r="G200" s="45">
        <v>28.520785790115379</v>
      </c>
    </row>
    <row r="201" spans="1:7" x14ac:dyDescent="0.2">
      <c r="A201" s="45">
        <v>200</v>
      </c>
      <c r="B201" s="44">
        <v>278.52</v>
      </c>
      <c r="C201" s="44">
        <v>10.32</v>
      </c>
      <c r="D201" s="44">
        <v>10.44</v>
      </c>
      <c r="E201" s="44">
        <v>16.079999999999998</v>
      </c>
      <c r="G201" s="45">
        <v>18.207834642821055</v>
      </c>
    </row>
  </sheetData>
  <hyperlinks>
    <hyperlink ref="P5" r:id="rId1" xr:uid="{C557F201-ECDB-CB46-8443-8CB353E27EB5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61715-6470-DF46-9A4C-C94A7F3B6302}">
  <sheetPr codeName="Sheet47">
    <tabColor rgb="FFFF0000"/>
  </sheetPr>
  <dimension ref="A1:T201"/>
  <sheetViews>
    <sheetView workbookViewId="0">
      <selection activeCell="R26" sqref="R26"/>
    </sheetView>
  </sheetViews>
  <sheetFormatPr baseColWidth="10" defaultRowHeight="16" x14ac:dyDescent="0.2"/>
  <cols>
    <col min="1" max="1" width="4.1640625" style="45" bestFit="1" customWidth="1"/>
    <col min="2" max="11" width="10.83203125" style="45"/>
    <col min="12" max="12" width="18.33203125" style="25" bestFit="1" customWidth="1"/>
    <col min="13" max="13" width="10.83203125" style="45"/>
    <col min="14" max="14" width="4.1640625" style="45" bestFit="1" customWidth="1"/>
    <col min="15" max="16384" width="10.83203125" style="45"/>
  </cols>
  <sheetData>
    <row r="1" spans="1:15" x14ac:dyDescent="0.2">
      <c r="A1" s="45">
        <v>0</v>
      </c>
      <c r="B1" s="46" t="s">
        <v>275</v>
      </c>
      <c r="C1" s="46" t="s">
        <v>276</v>
      </c>
      <c r="D1" s="46" t="s">
        <v>277</v>
      </c>
      <c r="E1" s="46" t="s">
        <v>278</v>
      </c>
      <c r="G1" s="25" t="s">
        <v>279</v>
      </c>
      <c r="I1" s="45" t="s">
        <v>280</v>
      </c>
      <c r="J1" s="45" t="s">
        <v>144</v>
      </c>
      <c r="M1" s="25"/>
      <c r="N1" s="47"/>
      <c r="O1" s="47">
        <f ca="1">L21</f>
        <v>2.4597622199469055E-4</v>
      </c>
    </row>
    <row r="2" spans="1:15" x14ac:dyDescent="0.2">
      <c r="A2" s="45">
        <f>IF(A1=(i-1),CooksDistance_Excel0!A2+1,A1+1)</f>
        <v>1</v>
      </c>
      <c r="B2" s="45" cm="1">
        <f t="array" aca="1" ref="B2:E2" ca="1">OFFSET(CooksDistance_Excel0!$A$1,A2,1,1,4)</f>
        <v>276.12</v>
      </c>
      <c r="C2" s="45">
        <f ca="1"/>
        <v>45.36</v>
      </c>
      <c r="D2" s="45">
        <f ca="1"/>
        <v>83.04</v>
      </c>
      <c r="E2" s="45">
        <f ca="1"/>
        <v>26.52</v>
      </c>
      <c r="G2" s="25">
        <v>5</v>
      </c>
      <c r="I2" s="45" cm="1">
        <f t="array" aca="1" ref="I2:I201" ca="1">TREND(y,X,X_orig,TRUE)</f>
        <v>24.634232253408356</v>
      </c>
      <c r="J2" s="45" cm="1">
        <f t="array" ref="J2:J201">CooksDistance_Excel0!yhat</f>
        <v>24.628769291658195</v>
      </c>
      <c r="L2" s="25" t="s">
        <v>5</v>
      </c>
      <c r="M2" s="25"/>
      <c r="N2" s="47">
        <v>1</v>
      </c>
      <c r="O2" s="48">
        <f t="dataTable" ref="O2:O201" dt2D="0" dtr="0" r1="G2" ca="1"/>
        <v>7.8874652768543066E-3</v>
      </c>
    </row>
    <row r="3" spans="1:15" x14ac:dyDescent="0.2">
      <c r="A3" s="45">
        <f>IF(A2=(i-1),CooksDistance_Excel0!A3+1,A2+1)</f>
        <v>2</v>
      </c>
      <c r="B3" s="45" cm="1">
        <f t="array" aca="1" ref="B3:E3" ca="1">OFFSET(CooksDistance_Excel0!$A$1,A3,1,1,4)</f>
        <v>53.4</v>
      </c>
      <c r="C3" s="45">
        <f ca="1"/>
        <v>47.16</v>
      </c>
      <c r="D3" s="45">
        <f ca="1"/>
        <v>54.12</v>
      </c>
      <c r="E3" s="45">
        <f ca="1"/>
        <v>12.48</v>
      </c>
      <c r="I3" s="45">
        <f ca="1"/>
        <v>14.805656432875828</v>
      </c>
      <c r="J3" s="45">
        <v>14.805425785073226</v>
      </c>
      <c r="L3" s="25">
        <v>3</v>
      </c>
      <c r="N3" s="47">
        <v>2</v>
      </c>
      <c r="O3" s="48">
        <v>9.0797572848994E-3</v>
      </c>
    </row>
    <row r="4" spans="1:15" x14ac:dyDescent="0.2">
      <c r="A4" s="45">
        <f>IF(A3=(i-1),CooksDistance_Excel0!A4+1,A3+1)</f>
        <v>3</v>
      </c>
      <c r="B4" s="45" cm="1">
        <f t="array" aca="1" ref="B4:E4" ca="1">OFFSET(CooksDistance_Excel0!$A$1,A4,1,1,4)</f>
        <v>20.64</v>
      </c>
      <c r="C4" s="45">
        <f ca="1"/>
        <v>55.08</v>
      </c>
      <c r="D4" s="45">
        <f ca="1"/>
        <v>83.16</v>
      </c>
      <c r="E4" s="45">
        <f ca="1"/>
        <v>11.16</v>
      </c>
      <c r="I4" s="45">
        <f ca="1"/>
        <v>14.771578567594347</v>
      </c>
      <c r="J4" s="45">
        <v>14.769204935993066</v>
      </c>
      <c r="N4" s="47">
        <v>3</v>
      </c>
      <c r="O4" s="48">
        <v>4.602394470089903E-2</v>
      </c>
    </row>
    <row r="5" spans="1:15" x14ac:dyDescent="0.2">
      <c r="A5" s="45">
        <f>IF(A4=(i-1),CooksDistance_Excel0!A5+1,A4+1)</f>
        <v>4</v>
      </c>
      <c r="B5" s="45" cm="1">
        <f t="array" aca="1" ref="B5:E5" ca="1">OFFSET(CooksDistance_Excel0!$A$1,A5,1,1,4)</f>
        <v>181.8</v>
      </c>
      <c r="C5" s="45">
        <f ca="1"/>
        <v>49.56</v>
      </c>
      <c r="D5" s="45">
        <f ca="1"/>
        <v>70.2</v>
      </c>
      <c r="E5" s="45">
        <f ca="1"/>
        <v>22.2</v>
      </c>
      <c r="I5" s="45">
        <f ca="1"/>
        <v>21.120057010953676</v>
      </c>
      <c r="J5" s="45">
        <v>21.117395414026952</v>
      </c>
      <c r="L5" s="25" t="s">
        <v>150</v>
      </c>
      <c r="N5" s="47">
        <v>4</v>
      </c>
      <c r="O5" s="48">
        <v>1.673694077370206E-3</v>
      </c>
    </row>
    <row r="6" spans="1:15" x14ac:dyDescent="0.2">
      <c r="A6" s="45">
        <f>IF(A5=(i-1),CooksDistance_Excel0!A6+1,A5+1)</f>
        <v>6</v>
      </c>
      <c r="B6" s="45" cm="1">
        <f t="array" aca="1" ref="B6:E6" ca="1">OFFSET(CooksDistance_Excel0!$A$1,A6,1,1,4)</f>
        <v>10.44</v>
      </c>
      <c r="C6" s="45">
        <f ca="1"/>
        <v>58.68</v>
      </c>
      <c r="D6" s="45">
        <f ca="1"/>
        <v>90</v>
      </c>
      <c r="E6" s="45">
        <f ca="1"/>
        <v>8.64</v>
      </c>
      <c r="I6" s="45">
        <f ca="1"/>
        <v>15.834745889945905</v>
      </c>
      <c r="J6" s="45">
        <v>15.826406228197548</v>
      </c>
      <c r="L6" s="25">
        <f>COUNT(y_orig)</f>
        <v>200</v>
      </c>
      <c r="N6" s="47">
        <v>5</v>
      </c>
      <c r="O6" s="48">
        <v>2.4597622199469055E-4</v>
      </c>
    </row>
    <row r="7" spans="1:15" x14ac:dyDescent="0.2">
      <c r="A7" s="45">
        <f>IF(A6=(i-1),CooksDistance_Excel0!A7+1,A6+1)</f>
        <v>7</v>
      </c>
      <c r="B7" s="45" cm="1">
        <f t="array" aca="1" ref="B7:E7" ca="1">OFFSET(CooksDistance_Excel0!$A$1,A7,1,1,4)</f>
        <v>69</v>
      </c>
      <c r="C7" s="45">
        <f ca="1"/>
        <v>39.36</v>
      </c>
      <c r="D7" s="45">
        <f ca="1"/>
        <v>28.2</v>
      </c>
      <c r="E7" s="45">
        <f ca="1"/>
        <v>14.16</v>
      </c>
      <c r="I7" s="45">
        <f ca="1"/>
        <v>14.976620469646926</v>
      </c>
      <c r="J7" s="45">
        <v>14.974017160843008</v>
      </c>
      <c r="N7" s="47">
        <v>6</v>
      </c>
      <c r="O7" s="48">
        <v>0.17456577299925247</v>
      </c>
    </row>
    <row r="8" spans="1:15" x14ac:dyDescent="0.2">
      <c r="A8" s="45">
        <f>IF(A7=(i-1),CooksDistance_Excel0!A8+1,A7+1)</f>
        <v>8</v>
      </c>
      <c r="B8" s="45" cm="1">
        <f t="array" aca="1" ref="B8:E8" ca="1">OFFSET(CooksDistance_Excel0!$A$1,A8,1,1,4)</f>
        <v>144.24</v>
      </c>
      <c r="C8" s="45">
        <f ca="1"/>
        <v>23.52</v>
      </c>
      <c r="D8" s="45">
        <f ca="1"/>
        <v>13.92</v>
      </c>
      <c r="E8" s="45">
        <f ca="1"/>
        <v>15.84</v>
      </c>
      <c r="I8" s="45">
        <f ca="1"/>
        <v>14.074050756435366</v>
      </c>
      <c r="J8" s="45">
        <v>14.075711941876424</v>
      </c>
      <c r="L8" s="25" t="s">
        <v>282</v>
      </c>
      <c r="N8" s="47">
        <v>7</v>
      </c>
      <c r="O8" s="48">
        <v>8.7782605350731023E-6</v>
      </c>
    </row>
    <row r="9" spans="1:15" x14ac:dyDescent="0.2">
      <c r="A9" s="45">
        <f>IF(A8=(i-1),CooksDistance_Excel0!A9+1,A8+1)</f>
        <v>9</v>
      </c>
      <c r="B9" s="45" cm="1">
        <f t="array" aca="1" ref="B9:E9" ca="1">OFFSET(CooksDistance_Excel0!$A$1,A9,1,1,4)</f>
        <v>10.32</v>
      </c>
      <c r="C9" s="45">
        <f ca="1"/>
        <v>2.52</v>
      </c>
      <c r="D9" s="45">
        <f ca="1"/>
        <v>1.2</v>
      </c>
      <c r="E9" s="45">
        <f ca="1"/>
        <v>5.76</v>
      </c>
      <c r="I9" s="45">
        <f ca="1"/>
        <v>14.546995049524069</v>
      </c>
      <c r="J9" s="45">
        <v>14.547543798602742</v>
      </c>
      <c r="L9" s="25" cm="1">
        <f t="array" aca="1" ref="L9" ca="1">SUMSQ(yhat - yhat_i)</f>
        <v>2.9584607287654169E-3</v>
      </c>
      <c r="N9" s="47">
        <v>8</v>
      </c>
      <c r="O9" s="48">
        <v>1.299351938873886E-3</v>
      </c>
    </row>
    <row r="10" spans="1:15" x14ac:dyDescent="0.2">
      <c r="A10" s="45">
        <f>IF(A9=(i-1),CooksDistance_Excel0!A10+1,A9+1)</f>
        <v>10</v>
      </c>
      <c r="B10" s="45" cm="1">
        <f t="array" aca="1" ref="B10:E10" ca="1">OFFSET(CooksDistance_Excel0!$A$1,A10,1,1,4)</f>
        <v>239.76</v>
      </c>
      <c r="C10" s="45">
        <f ca="1"/>
        <v>3.12</v>
      </c>
      <c r="D10" s="45">
        <f ca="1"/>
        <v>25.44</v>
      </c>
      <c r="E10" s="45">
        <f ca="1"/>
        <v>12.72</v>
      </c>
      <c r="I10" s="45">
        <f ca="1"/>
        <v>4.4729803593604149</v>
      </c>
      <c r="J10" s="45">
        <v>4.4728090354339098</v>
      </c>
      <c r="N10" s="47">
        <v>9</v>
      </c>
      <c r="O10" s="48">
        <v>4.5035210924796914E-3</v>
      </c>
    </row>
    <row r="11" spans="1:15" x14ac:dyDescent="0.2">
      <c r="A11" s="45">
        <f>IF(A10=(i-1),CooksDistance_Excel0!A11+1,A10+1)</f>
        <v>11</v>
      </c>
      <c r="B11" s="45" cm="1">
        <f t="array" aca="1" ref="B11:E11" ca="1">OFFSET(CooksDistance_Excel0!$A$1,A11,1,1,4)</f>
        <v>79.319999999999993</v>
      </c>
      <c r="C11" s="45">
        <f ca="1"/>
        <v>6.96</v>
      </c>
      <c r="D11" s="45">
        <f ca="1"/>
        <v>29.04</v>
      </c>
      <c r="E11" s="45">
        <f ca="1"/>
        <v>10.32</v>
      </c>
      <c r="I11" s="45">
        <f ca="1"/>
        <v>15.065537096804874</v>
      </c>
      <c r="J11" s="45">
        <v>15.061018467521627</v>
      </c>
      <c r="L11" s="25" t="s">
        <v>283</v>
      </c>
      <c r="N11" s="47">
        <v>10</v>
      </c>
      <c r="O11" s="48">
        <v>8.0884429795452673E-3</v>
      </c>
    </row>
    <row r="12" spans="1:15" x14ac:dyDescent="0.2">
      <c r="A12" s="45">
        <f>IF(A11=(i-1),CooksDistance_Excel0!A12+1,A11+1)</f>
        <v>12</v>
      </c>
      <c r="B12" s="45" cm="1">
        <f t="array" aca="1" ref="B12:E12" ca="1">OFFSET(CooksDistance_Excel0!$A$1,A12,1,1,4)</f>
        <v>257.64</v>
      </c>
      <c r="C12" s="45">
        <f ca="1"/>
        <v>28.8</v>
      </c>
      <c r="D12" s="45">
        <f ca="1"/>
        <v>4.8</v>
      </c>
      <c r="E12" s="45">
        <f ca="1"/>
        <v>20.88</v>
      </c>
      <c r="I12" s="45">
        <f ca="1"/>
        <v>8.4421050301654397</v>
      </c>
      <c r="J12" s="45">
        <v>8.4387590406706288</v>
      </c>
      <c r="L12" s="25">
        <f ca="1">L9/L3</f>
        <v>9.8615357625513891E-4</v>
      </c>
      <c r="N12" s="47">
        <v>11</v>
      </c>
      <c r="O12" s="48">
        <v>4.8573637132850369E-3</v>
      </c>
    </row>
    <row r="13" spans="1:15" x14ac:dyDescent="0.2">
      <c r="A13" s="45">
        <f>IF(A12=(i-1),CooksDistance_Excel0!A13+1,A12+1)</f>
        <v>13</v>
      </c>
      <c r="B13" s="45" cm="1">
        <f t="array" aca="1" ref="B13:E13" ca="1">OFFSET(CooksDistance_Excel0!$A$1,A13,1,1,4)</f>
        <v>28.56</v>
      </c>
      <c r="C13" s="45">
        <f ca="1"/>
        <v>42.12</v>
      </c>
      <c r="D13" s="45">
        <f ca="1"/>
        <v>79.08</v>
      </c>
      <c r="E13" s="45">
        <f ca="1"/>
        <v>11.04</v>
      </c>
      <c r="I13" s="45">
        <f ca="1"/>
        <v>20.74044038350797</v>
      </c>
      <c r="J13" s="45">
        <v>20.742155019120332</v>
      </c>
      <c r="N13" s="47">
        <v>12</v>
      </c>
      <c r="O13" s="48">
        <v>2.8380707681008943E-5</v>
      </c>
    </row>
    <row r="14" spans="1:15" x14ac:dyDescent="0.2">
      <c r="A14" s="45">
        <f>IF(A13=(i-1),CooksDistance_Excel0!A14+1,A13+1)</f>
        <v>14</v>
      </c>
      <c r="B14" s="45" cm="1">
        <f t="array" aca="1" ref="B14:E14" ca="1">OFFSET(CooksDistance_Excel0!$A$1,A14,1,1,4)</f>
        <v>117</v>
      </c>
      <c r="C14" s="45">
        <f ca="1"/>
        <v>9.1199999999999992</v>
      </c>
      <c r="D14" s="45">
        <f ca="1"/>
        <v>8.64</v>
      </c>
      <c r="E14" s="45">
        <f ca="1"/>
        <v>11.64</v>
      </c>
      <c r="I14" s="45">
        <f ca="1"/>
        <v>12.696407971102092</v>
      </c>
      <c r="J14" s="45">
        <v>12.692544880353193</v>
      </c>
      <c r="L14" s="25" t="s">
        <v>284</v>
      </c>
      <c r="N14" s="47">
        <v>13</v>
      </c>
      <c r="O14" s="48">
        <v>7.351188302857809E-3</v>
      </c>
    </row>
    <row r="15" spans="1:15" x14ac:dyDescent="0.2">
      <c r="A15" s="45">
        <f>IF(A14=(i-1),CooksDistance_Excel0!A15+1,A14+1)</f>
        <v>15</v>
      </c>
      <c r="B15" s="45" cm="1">
        <f t="array" aca="1" ref="B15:E15" ca="1">OFFSET(CooksDistance_Excel0!$A$1,A15,1,1,4)</f>
        <v>244.92</v>
      </c>
      <c r="C15" s="45">
        <f ca="1"/>
        <v>39.479999999999997</v>
      </c>
      <c r="D15" s="45">
        <f ca="1"/>
        <v>55.2</v>
      </c>
      <c r="E15" s="45">
        <f ca="1"/>
        <v>22.8</v>
      </c>
      <c r="I15" s="45">
        <f ca="1"/>
        <v>10.592342708563699</v>
      </c>
      <c r="J15" s="45">
        <v>10.591560576039848</v>
      </c>
      <c r="L15" s="25">
        <f>RSS</f>
        <v>801.8283785791499</v>
      </c>
      <c r="N15" s="47">
        <v>14</v>
      </c>
      <c r="O15" s="48">
        <v>1.3749736565975919E-3</v>
      </c>
    </row>
    <row r="16" spans="1:15" x14ac:dyDescent="0.2">
      <c r="A16" s="45">
        <f>IF(A15=(i-1),CooksDistance_Excel0!A16+1,A15+1)</f>
        <v>16</v>
      </c>
      <c r="B16" s="45" cm="1">
        <f t="array" aca="1" ref="B16:E16" ca="1">OFFSET(CooksDistance_Excel0!$A$1,A16,1,1,4)</f>
        <v>234.48</v>
      </c>
      <c r="C16" s="45">
        <f ca="1"/>
        <v>57.24</v>
      </c>
      <c r="D16" s="45">
        <f ca="1"/>
        <v>63.48</v>
      </c>
      <c r="E16" s="45">
        <f ca="1"/>
        <v>26.88</v>
      </c>
      <c r="I16" s="45">
        <f ca="1"/>
        <v>22.12398748438244</v>
      </c>
      <c r="J16" s="45">
        <v>22.121239660273289</v>
      </c>
      <c r="N16" s="47">
        <v>15</v>
      </c>
      <c r="O16" s="48">
        <v>4.0308539515930005E-4</v>
      </c>
    </row>
    <row r="17" spans="1:20" x14ac:dyDescent="0.2">
      <c r="A17" s="45">
        <f>IF(A16=(i-1),CooksDistance_Excel0!A17+1,A16+1)</f>
        <v>17</v>
      </c>
      <c r="B17" s="45" cm="1">
        <f t="array" aca="1" ref="B17:E17" ca="1">OFFSET(CooksDistance_Excel0!$A$1,A17,1,1,4)</f>
        <v>81.36</v>
      </c>
      <c r="C17" s="45">
        <f ca="1"/>
        <v>43.92</v>
      </c>
      <c r="D17" s="45">
        <f ca="1"/>
        <v>136.80000000000001</v>
      </c>
      <c r="E17" s="45">
        <f ca="1"/>
        <v>15</v>
      </c>
      <c r="I17" s="45">
        <f ca="1"/>
        <v>24.984196355939368</v>
      </c>
      <c r="J17" s="45">
        <v>24.983159419794543</v>
      </c>
      <c r="L17" s="25" t="s">
        <v>285</v>
      </c>
      <c r="N17" s="47">
        <v>16</v>
      </c>
      <c r="O17" s="48">
        <v>6.4838470921405444E-3</v>
      </c>
    </row>
    <row r="18" spans="1:20" x14ac:dyDescent="0.2">
      <c r="A18" s="45">
        <f>IF(A17=(i-1),CooksDistance_Excel0!A18+1,A17+1)</f>
        <v>18</v>
      </c>
      <c r="B18" s="45" cm="1">
        <f t="array" aca="1" ref="B18:E18" ca="1">OFFSET(CooksDistance_Excel0!$A$1,A18,1,1,4)</f>
        <v>337.68</v>
      </c>
      <c r="C18" s="45">
        <f ca="1"/>
        <v>47.52</v>
      </c>
      <c r="D18" s="45">
        <f ca="1"/>
        <v>66.959999999999994</v>
      </c>
      <c r="E18" s="45">
        <f ca="1"/>
        <v>29.28</v>
      </c>
      <c r="I18" s="45">
        <f ca="1"/>
        <v>15.399355133939393</v>
      </c>
      <c r="J18" s="45">
        <v>15.388388092439222</v>
      </c>
      <c r="L18" s="25">
        <f>RSS/n</f>
        <v>4.0091418928957498</v>
      </c>
      <c r="N18" s="47">
        <v>17</v>
      </c>
      <c r="O18" s="48">
        <v>1.2970803884185329E-3</v>
      </c>
      <c r="Q18" s="45" t="s">
        <v>286</v>
      </c>
    </row>
    <row r="19" spans="1:20" x14ac:dyDescent="0.2">
      <c r="A19" s="45">
        <f>IF(A18=(i-1),CooksDistance_Excel0!A19+1,A18+1)</f>
        <v>19</v>
      </c>
      <c r="B19" s="45" cm="1">
        <f t="array" aca="1" ref="B19:E19" ca="1">OFFSET(CooksDistance_Excel0!$A$1,A19,1,1,4)</f>
        <v>83.04</v>
      </c>
      <c r="C19" s="45">
        <f ca="1"/>
        <v>24.6</v>
      </c>
      <c r="D19" s="45">
        <f ca="1"/>
        <v>21.96</v>
      </c>
      <c r="E19" s="45">
        <f ca="1"/>
        <v>13.56</v>
      </c>
      <c r="I19" s="45">
        <f ca="1"/>
        <v>27.87352840239523</v>
      </c>
      <c r="J19" s="45">
        <v>27.869948590558813</v>
      </c>
      <c r="N19" s="47">
        <v>18</v>
      </c>
      <c r="O19" s="48">
        <v>4.4248468508790708E-3</v>
      </c>
      <c r="Q19" s="45">
        <f>_xlfn.F.INV(0.95,p,n)</f>
        <v>2.6497516433979507</v>
      </c>
    </row>
    <row r="20" spans="1:20" x14ac:dyDescent="0.2">
      <c r="A20" s="45">
        <f>IF(A19=(i-1),CooksDistance_Excel0!A20+1,A19+1)</f>
        <v>20</v>
      </c>
      <c r="B20" s="45" cm="1">
        <f t="array" aca="1" ref="B20:E20" ca="1">OFFSET(CooksDistance_Excel0!$A$1,A20,1,1,4)</f>
        <v>176.76</v>
      </c>
      <c r="C20" s="45">
        <f ca="1"/>
        <v>28.68</v>
      </c>
      <c r="D20" s="45">
        <f ca="1"/>
        <v>22.92</v>
      </c>
      <c r="E20" s="45">
        <f ca="1"/>
        <v>17.52</v>
      </c>
      <c r="I20" s="45">
        <f ca="1"/>
        <v>11.941891991616377</v>
      </c>
      <c r="J20" s="45">
        <v>11.942018470942564</v>
      </c>
      <c r="L20" s="25" t="s">
        <v>177</v>
      </c>
      <c r="N20" s="47">
        <v>19</v>
      </c>
      <c r="O20" s="48">
        <v>2.3250601761911067E-3</v>
      </c>
    </row>
    <row r="21" spans="1:20" x14ac:dyDescent="0.2">
      <c r="A21" s="45">
        <f>IF(A20=(i-1),CooksDistance_Excel0!A21+1,A20+1)</f>
        <v>21</v>
      </c>
      <c r="B21" s="45" cm="1">
        <f t="array" aca="1" ref="B21:E21" ca="1">OFFSET(CooksDistance_Excel0!$A$1,A21,1,1,4)</f>
        <v>262.08</v>
      </c>
      <c r="C21" s="45">
        <f ca="1"/>
        <v>33.24</v>
      </c>
      <c r="D21" s="45">
        <f ca="1"/>
        <v>64.08</v>
      </c>
      <c r="E21" s="45">
        <f ca="1"/>
        <v>21.6</v>
      </c>
      <c r="I21" s="45">
        <f ca="1"/>
        <v>16.999274948970157</v>
      </c>
      <c r="J21" s="45">
        <v>16.999287518727918</v>
      </c>
      <c r="L21" s="25">
        <f ca="1">L12/L18</f>
        <v>2.4597622199469055E-4</v>
      </c>
      <c r="N21" s="47">
        <v>20</v>
      </c>
      <c r="O21" s="48">
        <v>1.5295408624696924E-4</v>
      </c>
    </row>
    <row r="22" spans="1:20" x14ac:dyDescent="0.2">
      <c r="A22" s="45">
        <f>IF(A21=(i-1),CooksDistance_Excel0!A22+1,A21+1)</f>
        <v>22</v>
      </c>
      <c r="B22" s="45" cm="1">
        <f t="array" aca="1" ref="B22:E22" ca="1">OFFSET(CooksDistance_Excel0!$A$1,A22,1,1,4)</f>
        <v>284.88</v>
      </c>
      <c r="C22" s="45">
        <f ca="1"/>
        <v>6.12</v>
      </c>
      <c r="D22" s="45">
        <f ca="1"/>
        <v>28.2</v>
      </c>
      <c r="E22" s="45">
        <f ca="1"/>
        <v>15</v>
      </c>
      <c r="I22" s="45">
        <f ca="1"/>
        <v>21.725793058438821</v>
      </c>
      <c r="J22" s="45">
        <v>21.720920732501128</v>
      </c>
      <c r="N22" s="47">
        <v>21</v>
      </c>
      <c r="O22" s="48">
        <v>1.6978794417626824E-5</v>
      </c>
    </row>
    <row r="23" spans="1:20" x14ac:dyDescent="0.2">
      <c r="A23" s="45">
        <f>IF(A22=(i-1),CooksDistance_Excel0!A23+1,A22+1)</f>
        <v>23</v>
      </c>
      <c r="B23" s="45" cm="1">
        <f t="array" aca="1" ref="B23:E23" ca="1">OFFSET(CooksDistance_Excel0!$A$1,A23,1,1,4)</f>
        <v>15.84</v>
      </c>
      <c r="C23" s="45">
        <f ca="1"/>
        <v>19.079999999999998</v>
      </c>
      <c r="D23" s="45">
        <f ca="1"/>
        <v>59.52</v>
      </c>
      <c r="E23" s="45">
        <f ca="1"/>
        <v>6.72</v>
      </c>
      <c r="I23" s="45">
        <f ca="1"/>
        <v>17.693344558679357</v>
      </c>
      <c r="J23" s="45">
        <v>17.688645840426545</v>
      </c>
      <c r="N23" s="47">
        <v>22</v>
      </c>
      <c r="O23" s="48">
        <v>1.1778380721802102E-2</v>
      </c>
    </row>
    <row r="24" spans="1:20" x14ac:dyDescent="0.2">
      <c r="A24" s="45">
        <f>IF(A23=(i-1),CooksDistance_Excel0!A24+1,A23+1)</f>
        <v>24</v>
      </c>
      <c r="B24" s="45" cm="1">
        <f t="array" aca="1" ref="B24:E24" ca="1">OFFSET(CooksDistance_Excel0!$A$1,A24,1,1,4)</f>
        <v>273.95999999999998</v>
      </c>
      <c r="C24" s="45">
        <f ca="1"/>
        <v>20.28</v>
      </c>
      <c r="D24" s="45">
        <f ca="1"/>
        <v>31.44</v>
      </c>
      <c r="E24" s="45">
        <f ca="1"/>
        <v>18.600000000000001</v>
      </c>
      <c r="I24" s="45">
        <f ca="1"/>
        <v>7.7918188857182447</v>
      </c>
      <c r="J24" s="45">
        <v>7.786980364275947</v>
      </c>
      <c r="N24" s="47">
        <v>23</v>
      </c>
      <c r="O24" s="48">
        <v>2.5017412063651177E-3</v>
      </c>
      <c r="Q24" s="49"/>
      <c r="R24" s="50"/>
      <c r="S24" s="50"/>
      <c r="T24" s="51"/>
    </row>
    <row r="25" spans="1:20" x14ac:dyDescent="0.2">
      <c r="A25" s="45">
        <f>IF(A24=(i-1),CooksDistance_Excel0!A25+1,A24+1)</f>
        <v>25</v>
      </c>
      <c r="B25" s="45" cm="1">
        <f t="array" aca="1" ref="B25:E25" ca="1">OFFSET(CooksDistance_Excel0!$A$1,A25,1,1,4)</f>
        <v>74.760000000000005</v>
      </c>
      <c r="C25" s="45">
        <f ca="1"/>
        <v>15.12</v>
      </c>
      <c r="D25" s="45">
        <f ca="1"/>
        <v>21.96</v>
      </c>
      <c r="E25" s="45">
        <f ca="1"/>
        <v>11.64</v>
      </c>
      <c r="I25" s="45">
        <f ca="1"/>
        <v>19.858027814341504</v>
      </c>
      <c r="J25" s="45">
        <v>19.855119474157753</v>
      </c>
      <c r="N25" s="47">
        <v>24</v>
      </c>
      <c r="O25" s="48">
        <v>1.4327856860337463E-3</v>
      </c>
      <c r="Q25" s="52"/>
      <c r="R25" s="53" t="s">
        <v>290</v>
      </c>
      <c r="S25" s="53"/>
      <c r="T25" s="54"/>
    </row>
    <row r="26" spans="1:20" x14ac:dyDescent="0.2">
      <c r="A26" s="45">
        <f>IF(A25=(i-1),CooksDistance_Excel0!A26+1,A25+1)</f>
        <v>26</v>
      </c>
      <c r="B26" s="45" cm="1">
        <f t="array" aca="1" ref="B26:E26" ca="1">OFFSET(CooksDistance_Excel0!$A$1,A26,1,1,4)</f>
        <v>315.48</v>
      </c>
      <c r="C26" s="45">
        <f ca="1"/>
        <v>4.2</v>
      </c>
      <c r="D26" s="45">
        <f ca="1"/>
        <v>23.4</v>
      </c>
      <c r="E26" s="45">
        <f ca="1"/>
        <v>14.4</v>
      </c>
      <c r="I26" s="45">
        <f ca="1"/>
        <v>9.7770582007266924</v>
      </c>
      <c r="J26" s="45">
        <v>9.7758226461872955</v>
      </c>
      <c r="N26" s="47">
        <v>25</v>
      </c>
      <c r="O26" s="48">
        <v>3.71825189700087E-3</v>
      </c>
      <c r="Q26" s="52"/>
      <c r="R26" s="58" t="s">
        <v>292</v>
      </c>
      <c r="S26" s="53"/>
      <c r="T26" s="54"/>
    </row>
    <row r="27" spans="1:20" x14ac:dyDescent="0.2">
      <c r="A27" s="45">
        <f>IF(A26=(i-1),CooksDistance_Excel0!A27+1,A26+1)</f>
        <v>27</v>
      </c>
      <c r="B27" s="45" cm="1">
        <f t="array" aca="1" ref="B27:E27" ca="1">OFFSET(CooksDistance_Excel0!$A$1,A27,1,1,4)</f>
        <v>171.48</v>
      </c>
      <c r="C27" s="45">
        <f ca="1"/>
        <v>35.159999999999997</v>
      </c>
      <c r="D27" s="45">
        <f ca="1"/>
        <v>15.12</v>
      </c>
      <c r="E27" s="45">
        <f ca="1"/>
        <v>18</v>
      </c>
      <c r="I27" s="45">
        <f ca="1"/>
        <v>18.736644959623</v>
      </c>
      <c r="J27" s="45">
        <v>18.732046325482646</v>
      </c>
      <c r="N27" s="47">
        <v>26</v>
      </c>
      <c r="O27" s="48">
        <v>3.9567822079772497E-2</v>
      </c>
      <c r="Q27" s="52"/>
      <c r="R27" s="53"/>
      <c r="S27" s="53"/>
      <c r="T27" s="54"/>
    </row>
    <row r="28" spans="1:20" x14ac:dyDescent="0.2">
      <c r="A28" s="45">
        <f>IF(A27=(i-1),CooksDistance_Excel0!A28+1,A27+1)</f>
        <v>28</v>
      </c>
      <c r="B28" s="45" cm="1">
        <f t="array" aca="1" ref="B28:E28" ca="1">OFFSET(CooksDistance_Excel0!$A$1,A28,1,1,4)</f>
        <v>288.12</v>
      </c>
      <c r="C28" s="45">
        <f ca="1"/>
        <v>20.04</v>
      </c>
      <c r="D28" s="45">
        <f ca="1"/>
        <v>27.48</v>
      </c>
      <c r="E28" s="45">
        <f ca="1"/>
        <v>19.079999999999998</v>
      </c>
      <c r="I28" s="45">
        <f ca="1"/>
        <v>17.985452641107496</v>
      </c>
      <c r="J28" s="45">
        <v>17.987417146084699</v>
      </c>
      <c r="N28" s="47">
        <v>27</v>
      </c>
      <c r="O28" s="48">
        <v>1.5110484988751594E-7</v>
      </c>
      <c r="Q28" s="55"/>
      <c r="R28" s="56"/>
      <c r="S28" s="56"/>
      <c r="T28" s="57"/>
    </row>
    <row r="29" spans="1:20" x14ac:dyDescent="0.2">
      <c r="A29" s="45">
        <f>IF(A28=(i-1),CooksDistance_Excel0!A29+1,A28+1)</f>
        <v>29</v>
      </c>
      <c r="B29" s="45" cm="1">
        <f t="array" aca="1" ref="B29:E29" ca="1">OFFSET(CooksDistance_Excel0!$A$1,A29,1,1,4)</f>
        <v>298.56</v>
      </c>
      <c r="C29" s="45">
        <f ca="1"/>
        <v>32.520000000000003</v>
      </c>
      <c r="D29" s="45">
        <f ca="1"/>
        <v>27.48</v>
      </c>
      <c r="E29" s="45">
        <f ca="1"/>
        <v>22.68</v>
      </c>
      <c r="I29" s="45">
        <f ca="1"/>
        <v>20.46456150055274</v>
      </c>
      <c r="J29" s="45">
        <v>20.462008122194021</v>
      </c>
      <c r="N29" s="47">
        <v>28</v>
      </c>
      <c r="O29" s="48">
        <v>2.0343528768461076E-3</v>
      </c>
    </row>
    <row r="30" spans="1:20" x14ac:dyDescent="0.2">
      <c r="A30" s="45">
        <f>IF(A29=(i-1),CooksDistance_Excel0!A30+1,A29+1)</f>
        <v>30</v>
      </c>
      <c r="B30" s="45" cm="1">
        <f t="array" aca="1" ref="B30:E30" ca="1">OFFSET(CooksDistance_Excel0!$A$1,A30,1,1,4)</f>
        <v>84.72</v>
      </c>
      <c r="C30" s="45">
        <f ca="1"/>
        <v>19.2</v>
      </c>
      <c r="D30" s="45">
        <f ca="1"/>
        <v>48.96</v>
      </c>
      <c r="E30" s="45">
        <f ca="1"/>
        <v>12.6</v>
      </c>
      <c r="I30" s="45">
        <f ca="1"/>
        <v>23.29340297595413</v>
      </c>
      <c r="J30" s="45">
        <v>23.292645631887559</v>
      </c>
      <c r="N30" s="47">
        <v>29</v>
      </c>
      <c r="O30" s="48">
        <v>4.3654885543586801E-4</v>
      </c>
    </row>
    <row r="31" spans="1:20" x14ac:dyDescent="0.2">
      <c r="A31" s="45">
        <f>IF(A30=(i-1),CooksDistance_Excel0!A31+1,A30+1)</f>
        <v>31</v>
      </c>
      <c r="B31" s="45" cm="1">
        <f t="array" aca="1" ref="B31:E31" ca="1">OFFSET(CooksDistance_Excel0!$A$1,A31,1,1,4)</f>
        <v>351.48</v>
      </c>
      <c r="C31" s="45">
        <f ca="1"/>
        <v>33.96</v>
      </c>
      <c r="D31" s="45">
        <f ca="1"/>
        <v>51.84</v>
      </c>
      <c r="E31" s="45">
        <f ca="1"/>
        <v>25.68</v>
      </c>
      <c r="I31" s="45">
        <f ca="1"/>
        <v>10.976808435369296</v>
      </c>
      <c r="J31" s="45">
        <v>10.972828671802468</v>
      </c>
      <c r="N31" s="47">
        <v>30</v>
      </c>
      <c r="O31" s="48">
        <v>2.842917138485738E-3</v>
      </c>
    </row>
    <row r="32" spans="1:20" x14ac:dyDescent="0.2">
      <c r="A32" s="45">
        <f>IF(A31=(i-1),CooksDistance_Excel0!A32+1,A31+1)</f>
        <v>32</v>
      </c>
      <c r="B32" s="45" cm="1">
        <f t="array" aca="1" ref="B32:E32" ca="1">OFFSET(CooksDistance_Excel0!$A$1,A32,1,1,4)</f>
        <v>135.47999999999999</v>
      </c>
      <c r="C32" s="45">
        <f ca="1"/>
        <v>20.88</v>
      </c>
      <c r="D32" s="45">
        <f ca="1"/>
        <v>46.32</v>
      </c>
      <c r="E32" s="45">
        <f ca="1"/>
        <v>14.28</v>
      </c>
      <c r="I32" s="45">
        <f ca="1"/>
        <v>25.964572615691452</v>
      </c>
      <c r="J32" s="45">
        <v>25.960720563234691</v>
      </c>
      <c r="N32" s="47">
        <v>31</v>
      </c>
      <c r="O32" s="48">
        <v>1.4156073278404399E-4</v>
      </c>
    </row>
    <row r="33" spans="1:15" x14ac:dyDescent="0.2">
      <c r="A33" s="45">
        <f>IF(A32=(i-1),CooksDistance_Excel0!A33+1,A32+1)</f>
        <v>33</v>
      </c>
      <c r="B33" s="45" cm="1">
        <f t="array" aca="1" ref="B33:E33" ca="1">OFFSET(CooksDistance_Excel0!$A$1,A33,1,1,4)</f>
        <v>116.64</v>
      </c>
      <c r="C33" s="45">
        <f ca="1"/>
        <v>1.8</v>
      </c>
      <c r="D33" s="45">
        <f ca="1"/>
        <v>36</v>
      </c>
      <c r="E33" s="45">
        <f ca="1"/>
        <v>11.52</v>
      </c>
      <c r="I33" s="45">
        <f ca="1"/>
        <v>13.619047121185808</v>
      </c>
      <c r="J33" s="45">
        <v>13.615311485173169</v>
      </c>
      <c r="N33" s="47">
        <v>32</v>
      </c>
      <c r="O33" s="48">
        <v>3.0138943494488246E-4</v>
      </c>
    </row>
    <row r="34" spans="1:15" x14ac:dyDescent="0.2">
      <c r="A34" s="45">
        <f>IF(A33=(i-1),CooksDistance_Excel0!A34+1,A33+1)</f>
        <v>34</v>
      </c>
      <c r="B34" s="45" cm="1">
        <f t="array" aca="1" ref="B34:E34" ca="1">OFFSET(CooksDistance_Excel0!$A$1,A34,1,1,4)</f>
        <v>318.72000000000003</v>
      </c>
      <c r="C34" s="45">
        <f ca="1"/>
        <v>24</v>
      </c>
      <c r="D34" s="45">
        <f ca="1"/>
        <v>0.36</v>
      </c>
      <c r="E34" s="45">
        <f ca="1"/>
        <v>20.88</v>
      </c>
      <c r="I34" s="45">
        <f ca="1"/>
        <v>9.171865506023309</v>
      </c>
      <c r="J34" s="45">
        <v>9.1666597701924974</v>
      </c>
      <c r="N34" s="47">
        <v>33</v>
      </c>
      <c r="O34" s="48">
        <v>8.8774650900074071E-3</v>
      </c>
    </row>
    <row r="35" spans="1:15" x14ac:dyDescent="0.2">
      <c r="A35" s="45">
        <f>IF(A34=(i-1),CooksDistance_Excel0!A35+1,A34+1)</f>
        <v>35</v>
      </c>
      <c r="B35" s="45" cm="1">
        <f t="array" aca="1" ref="B35:E35" ca="1">OFFSET(CooksDistance_Excel0!$A$1,A35,1,1,4)</f>
        <v>114.84</v>
      </c>
      <c r="C35" s="45">
        <f ca="1"/>
        <v>1.68</v>
      </c>
      <c r="D35" s="45">
        <f ca="1"/>
        <v>8.8800000000000008</v>
      </c>
      <c r="E35" s="45">
        <f ca="1"/>
        <v>11.4</v>
      </c>
      <c r="I35" s="45">
        <f ca="1"/>
        <v>22.635978291967746</v>
      </c>
      <c r="J35" s="45">
        <v>22.637121951437233</v>
      </c>
      <c r="N35" s="47">
        <v>34</v>
      </c>
      <c r="O35" s="48">
        <v>6.9553339337475898E-3</v>
      </c>
    </row>
    <row r="36" spans="1:15" x14ac:dyDescent="0.2">
      <c r="A36" s="45">
        <f>IF(A35=(i-1),CooksDistance_Excel0!A36+1,A35+1)</f>
        <v>36</v>
      </c>
      <c r="B36" s="45" cm="1">
        <f t="array" aca="1" ref="B36:E36" ca="1">OFFSET(CooksDistance_Excel0!$A$1,A36,1,1,4)</f>
        <v>348.84</v>
      </c>
      <c r="C36" s="45">
        <f ca="1"/>
        <v>4.92</v>
      </c>
      <c r="D36" s="45">
        <f ca="1"/>
        <v>10.199999999999999</v>
      </c>
      <c r="E36" s="45">
        <f ca="1"/>
        <v>15.36</v>
      </c>
      <c r="I36" s="45">
        <f ca="1"/>
        <v>9.0917049848615772</v>
      </c>
      <c r="J36" s="45">
        <v>9.0897966176545566</v>
      </c>
      <c r="N36" s="47">
        <v>35</v>
      </c>
      <c r="O36" s="48">
        <v>8.6731166116980774E-3</v>
      </c>
    </row>
    <row r="37" spans="1:15" x14ac:dyDescent="0.2">
      <c r="A37" s="45">
        <f>IF(A36=(i-1),CooksDistance_Excel0!A37+1,A36+1)</f>
        <v>37</v>
      </c>
      <c r="B37" s="45" cm="1">
        <f t="array" aca="1" ref="B37:E37" ca="1">OFFSET(CooksDistance_Excel0!$A$1,A37,1,1,4)</f>
        <v>320.27999999999997</v>
      </c>
      <c r="C37" s="45">
        <f ca="1"/>
        <v>52.56</v>
      </c>
      <c r="D37" s="45">
        <f ca="1"/>
        <v>6</v>
      </c>
      <c r="E37" s="45">
        <f ca="1"/>
        <v>30.48</v>
      </c>
      <c r="I37" s="45">
        <f ca="1"/>
        <v>20.411290352679377</v>
      </c>
      <c r="J37" s="45">
        <v>20.4081914182165</v>
      </c>
      <c r="N37" s="47">
        <v>36</v>
      </c>
      <c r="O37" s="48">
        <v>6.9762413259775446E-2</v>
      </c>
    </row>
    <row r="38" spans="1:15" x14ac:dyDescent="0.2">
      <c r="A38" s="45">
        <f>IF(A37=(i-1),CooksDistance_Excel0!A38+1,A37+1)</f>
        <v>38</v>
      </c>
      <c r="B38" s="45" cm="1">
        <f t="array" aca="1" ref="B38:E38" ca="1">OFFSET(CooksDistance_Excel0!$A$1,A38,1,1,4)</f>
        <v>89.64</v>
      </c>
      <c r="C38" s="45">
        <f ca="1"/>
        <v>59.28</v>
      </c>
      <c r="D38" s="45">
        <f ca="1"/>
        <v>54.84</v>
      </c>
      <c r="E38" s="45">
        <f ca="1"/>
        <v>17.64</v>
      </c>
      <c r="I38" s="45">
        <f ca="1"/>
        <v>28.082369400143637</v>
      </c>
      <c r="J38" s="45">
        <v>28.087080620771996</v>
      </c>
      <c r="N38" s="47">
        <v>37</v>
      </c>
      <c r="O38" s="48">
        <v>2.0817592518795388E-2</v>
      </c>
    </row>
    <row r="39" spans="1:15" x14ac:dyDescent="0.2">
      <c r="A39" s="45">
        <f>IF(A38=(i-1),CooksDistance_Excel0!A39+1,A38+1)</f>
        <v>39</v>
      </c>
      <c r="B39" s="45" cm="1">
        <f t="array" aca="1" ref="B39:E39" ca="1">OFFSET(CooksDistance_Excel0!$A$1,A39,1,1,4)</f>
        <v>51.72</v>
      </c>
      <c r="C39" s="45">
        <f ca="1"/>
        <v>32.04</v>
      </c>
      <c r="D39" s="45">
        <f ca="1"/>
        <v>42.12</v>
      </c>
      <c r="E39" s="45">
        <f ca="1"/>
        <v>12.12</v>
      </c>
      <c r="I39" s="45">
        <f ca="1"/>
        <v>18.746916305862594</v>
      </c>
      <c r="J39" s="45">
        <v>18.748173346434889</v>
      </c>
      <c r="N39" s="47">
        <v>38</v>
      </c>
      <c r="O39" s="48">
        <v>2.694634743535494E-3</v>
      </c>
    </row>
    <row r="40" spans="1:15" x14ac:dyDescent="0.2">
      <c r="A40" s="45">
        <f>IF(A39=(i-1),CooksDistance_Excel0!A40+1,A39+1)</f>
        <v>40</v>
      </c>
      <c r="B40" s="45" cm="1">
        <f t="array" aca="1" ref="B40:E40" ca="1">OFFSET(CooksDistance_Excel0!$A$1,A40,1,1,4)</f>
        <v>273.60000000000002</v>
      </c>
      <c r="C40" s="45">
        <f ca="1"/>
        <v>45.24</v>
      </c>
      <c r="D40" s="45">
        <f ca="1"/>
        <v>38.4</v>
      </c>
      <c r="E40" s="45">
        <f ca="1"/>
        <v>25.8</v>
      </c>
      <c r="I40" s="45">
        <f ca="1"/>
        <v>11.891433011405041</v>
      </c>
      <c r="J40" s="45">
        <v>11.890417241414628</v>
      </c>
      <c r="N40" s="47">
        <v>39</v>
      </c>
      <c r="O40" s="48">
        <v>5.8406151876170199E-5</v>
      </c>
    </row>
    <row r="41" spans="1:15" x14ac:dyDescent="0.2">
      <c r="A41" s="45">
        <f>IF(A40=(i-1),CooksDistance_Excel0!A41+1,A40+1)</f>
        <v>41</v>
      </c>
      <c r="B41" s="45" cm="1">
        <f t="array" aca="1" ref="B41:E41" ca="1">OFFSET(CooksDistance_Excel0!$A$1,A41,1,1,4)</f>
        <v>243</v>
      </c>
      <c r="C41" s="45">
        <f ca="1"/>
        <v>26.76</v>
      </c>
      <c r="D41" s="45">
        <f ca="1"/>
        <v>37.92</v>
      </c>
      <c r="E41" s="45">
        <f ca="1"/>
        <v>19.920000000000002</v>
      </c>
      <c r="I41" s="45">
        <f ca="1"/>
        <v>24.537159195584806</v>
      </c>
      <c r="J41" s="45">
        <v>24.537132472496552</v>
      </c>
      <c r="N41" s="47">
        <v>40</v>
      </c>
      <c r="O41" s="48">
        <v>1.9512355220955306E-3</v>
      </c>
    </row>
    <row r="42" spans="1:15" x14ac:dyDescent="0.2">
      <c r="A42" s="45">
        <f>IF(A41=(i-1),CooksDistance_Excel0!A42+1,A41+1)</f>
        <v>42</v>
      </c>
      <c r="B42" s="45" cm="1">
        <f t="array" aca="1" ref="B42:E42" ca="1">OFFSET(CooksDistance_Excel0!$A$1,A42,1,1,4)</f>
        <v>212.4</v>
      </c>
      <c r="C42" s="45">
        <f ca="1"/>
        <v>40.08</v>
      </c>
      <c r="D42" s="45">
        <f ca="1"/>
        <v>46.44</v>
      </c>
      <c r="E42" s="45">
        <f ca="1"/>
        <v>20.52</v>
      </c>
      <c r="I42" s="45">
        <f ca="1"/>
        <v>19.65572743449259</v>
      </c>
      <c r="J42" s="45">
        <v>19.653197605573361</v>
      </c>
      <c r="N42" s="47">
        <v>41</v>
      </c>
      <c r="O42" s="48">
        <v>4.298974917054883E-5</v>
      </c>
    </row>
    <row r="43" spans="1:15" x14ac:dyDescent="0.2">
      <c r="A43" s="45">
        <f>IF(A42=(i-1),CooksDistance_Excel0!A43+1,A42+1)</f>
        <v>43</v>
      </c>
      <c r="B43" s="45" cm="1">
        <f t="array" aca="1" ref="B43:E43" ca="1">OFFSET(CooksDistance_Excel0!$A$1,A43,1,1,4)</f>
        <v>352.32</v>
      </c>
      <c r="C43" s="45">
        <f ca="1"/>
        <v>33.24</v>
      </c>
      <c r="D43" s="45">
        <f ca="1"/>
        <v>2.16</v>
      </c>
      <c r="E43" s="45">
        <f ca="1"/>
        <v>24.84</v>
      </c>
      <c r="I43" s="45">
        <f ca="1"/>
        <v>20.756560613732432</v>
      </c>
      <c r="J43" s="45">
        <v>20.755179839266777</v>
      </c>
      <c r="N43" s="47">
        <v>42</v>
      </c>
      <c r="O43" s="48">
        <v>3.6981340689609225E-5</v>
      </c>
    </row>
    <row r="44" spans="1:15" x14ac:dyDescent="0.2">
      <c r="A44" s="45">
        <f>IF(A43=(i-1),CooksDistance_Excel0!A44+1,A43+1)</f>
        <v>44</v>
      </c>
      <c r="B44" s="45" cm="1">
        <f t="array" aca="1" ref="B44:E44" ca="1">OFFSET(CooksDistance_Excel0!$A$1,A44,1,1,4)</f>
        <v>248.28</v>
      </c>
      <c r="C44" s="45">
        <f ca="1"/>
        <v>10.08</v>
      </c>
      <c r="D44" s="45">
        <f ca="1"/>
        <v>31.68</v>
      </c>
      <c r="E44" s="45">
        <f ca="1"/>
        <v>15.48</v>
      </c>
      <c r="I44" s="45">
        <f ca="1"/>
        <v>25.912877097578708</v>
      </c>
      <c r="J44" s="45">
        <v>25.91496390758634</v>
      </c>
      <c r="N44" s="47">
        <v>43</v>
      </c>
      <c r="O44" s="48">
        <v>3.3487611056606148E-3</v>
      </c>
    </row>
    <row r="45" spans="1:15" x14ac:dyDescent="0.2">
      <c r="A45" s="45">
        <f>IF(A44=(i-1),CooksDistance_Excel0!A45+1,A44+1)</f>
        <v>45</v>
      </c>
      <c r="B45" s="45" cm="1">
        <f t="array" aca="1" ref="B45:E45" ca="1">OFFSET(CooksDistance_Excel0!$A$1,A45,1,1,4)</f>
        <v>30.12</v>
      </c>
      <c r="C45" s="45">
        <f ca="1"/>
        <v>30.84</v>
      </c>
      <c r="D45" s="45">
        <f ca="1"/>
        <v>51.96</v>
      </c>
      <c r="E45" s="45">
        <f ca="1"/>
        <v>10.199999999999999</v>
      </c>
      <c r="I45" s="45">
        <f ca="1"/>
        <v>16.760922782810951</v>
      </c>
      <c r="J45" s="45">
        <v>16.756628207967264</v>
      </c>
      <c r="N45" s="47">
        <v>44</v>
      </c>
      <c r="O45" s="48">
        <v>1.8073569021754333E-3</v>
      </c>
    </row>
    <row r="46" spans="1:15" x14ac:dyDescent="0.2">
      <c r="A46" s="45">
        <f>IF(A45=(i-1),CooksDistance_Excel0!A46+1,A45+1)</f>
        <v>46</v>
      </c>
      <c r="B46" s="45" cm="1">
        <f t="array" aca="1" ref="B46:E46" ca="1">OFFSET(CooksDistance_Excel0!$A$1,A46,1,1,4)</f>
        <v>210.12</v>
      </c>
      <c r="C46" s="45">
        <f ca="1"/>
        <v>27</v>
      </c>
      <c r="D46" s="45">
        <f ca="1"/>
        <v>37.799999999999997</v>
      </c>
      <c r="E46" s="45">
        <f ca="1"/>
        <v>17.88</v>
      </c>
      <c r="I46" s="45">
        <f ca="1"/>
        <v>10.66770985891938</v>
      </c>
      <c r="J46" s="45">
        <v>10.665455947738227</v>
      </c>
      <c r="N46" s="47">
        <v>45</v>
      </c>
      <c r="O46" s="48">
        <v>3.2408395866651311E-4</v>
      </c>
    </row>
    <row r="47" spans="1:15" x14ac:dyDescent="0.2">
      <c r="A47" s="45">
        <f>IF(A46=(i-1),CooksDistance_Excel0!A47+1,A46+1)</f>
        <v>47</v>
      </c>
      <c r="B47" s="45" cm="1">
        <f t="array" aca="1" ref="B47:E47" ca="1">OFFSET(CooksDistance_Excel0!$A$1,A47,1,1,4)</f>
        <v>107.64</v>
      </c>
      <c r="C47" s="45">
        <f ca="1"/>
        <v>11.88</v>
      </c>
      <c r="D47" s="45">
        <f ca="1"/>
        <v>42.84</v>
      </c>
      <c r="E47" s="45">
        <f ca="1"/>
        <v>12.72</v>
      </c>
      <c r="I47" s="45">
        <f ca="1"/>
        <v>18.196094462086499</v>
      </c>
      <c r="J47" s="45">
        <v>18.193827766225354</v>
      </c>
      <c r="N47" s="47">
        <v>46</v>
      </c>
      <c r="O47" s="48">
        <v>4.6164418950284479E-5</v>
      </c>
    </row>
    <row r="48" spans="1:15" x14ac:dyDescent="0.2">
      <c r="A48" s="45">
        <f>IF(A47=(i-1),CooksDistance_Excel0!A48+1,A47+1)</f>
        <v>48</v>
      </c>
      <c r="B48" s="45" cm="1">
        <f t="array" aca="1" ref="B48:E48" ca="1">OFFSET(CooksDistance_Excel0!$A$1,A48,1,1,4)</f>
        <v>287.88</v>
      </c>
      <c r="C48" s="45">
        <f ca="1"/>
        <v>49.8</v>
      </c>
      <c r="D48" s="45">
        <f ca="1"/>
        <v>22.2</v>
      </c>
      <c r="E48" s="45">
        <f ca="1"/>
        <v>27.84</v>
      </c>
      <c r="I48" s="45">
        <f ca="1"/>
        <v>10.652539634821771</v>
      </c>
      <c r="J48" s="45">
        <v>10.64806407921888</v>
      </c>
      <c r="N48" s="47">
        <v>47</v>
      </c>
      <c r="O48" s="48">
        <v>4.7343170767061458E-3</v>
      </c>
    </row>
    <row r="49" spans="1:15" x14ac:dyDescent="0.2">
      <c r="A49" s="45">
        <f>IF(A48=(i-1),CooksDistance_Excel0!A49+1,A48+1)</f>
        <v>49</v>
      </c>
      <c r="B49" s="45" cm="1">
        <f t="array" aca="1" ref="B49:E49" ca="1">OFFSET(CooksDistance_Excel0!$A$1,A49,1,1,4)</f>
        <v>272.64</v>
      </c>
      <c r="C49" s="45">
        <f ca="1"/>
        <v>18.96</v>
      </c>
      <c r="D49" s="45">
        <f ca="1"/>
        <v>59.88</v>
      </c>
      <c r="E49" s="45">
        <f ca="1"/>
        <v>17.760000000000002</v>
      </c>
      <c r="I49" s="45">
        <f ca="1"/>
        <v>26.064620630968044</v>
      </c>
      <c r="J49" s="45">
        <v>26.067155874034754</v>
      </c>
      <c r="N49" s="47">
        <v>48</v>
      </c>
      <c r="O49" s="48">
        <v>6.5342432576492556E-3</v>
      </c>
    </row>
    <row r="50" spans="1:15" x14ac:dyDescent="0.2">
      <c r="A50" s="45">
        <f>IF(A49=(i-1),CooksDistance_Excel0!A50+1,A49+1)</f>
        <v>50</v>
      </c>
      <c r="B50" s="45" cm="1">
        <f t="array" aca="1" ref="B50:E50" ca="1">OFFSET(CooksDistance_Excel0!$A$1,A50,1,1,4)</f>
        <v>80.28</v>
      </c>
      <c r="C50" s="45">
        <f ca="1"/>
        <v>14.04</v>
      </c>
      <c r="D50" s="45">
        <f ca="1"/>
        <v>44.16</v>
      </c>
      <c r="E50" s="45">
        <f ca="1"/>
        <v>11.64</v>
      </c>
      <c r="I50" s="45">
        <f ca="1"/>
        <v>19.522905568825095</v>
      </c>
      <c r="J50" s="45">
        <v>19.516344217696567</v>
      </c>
      <c r="N50" s="47">
        <v>49</v>
      </c>
      <c r="O50" s="48">
        <v>4.5223464874822473E-3</v>
      </c>
    </row>
    <row r="51" spans="1:15" x14ac:dyDescent="0.2">
      <c r="A51" s="45">
        <f>IF(A50=(i-1),CooksDistance_Excel0!A51+1,A50+1)</f>
        <v>51</v>
      </c>
      <c r="B51" s="45" cm="1">
        <f t="array" aca="1" ref="B51:E51" ca="1">OFFSET(CooksDistance_Excel0!$A$1,A51,1,1,4)</f>
        <v>239.76</v>
      </c>
      <c r="C51" s="45">
        <f ca="1"/>
        <v>3.72</v>
      </c>
      <c r="D51" s="45">
        <f ca="1"/>
        <v>41.52</v>
      </c>
      <c r="E51" s="45">
        <f ca="1"/>
        <v>13.68</v>
      </c>
      <c r="I51" s="45">
        <f ca="1"/>
        <v>9.8059355655152771</v>
      </c>
      <c r="J51" s="45">
        <v>9.8017987252864547</v>
      </c>
      <c r="N51" s="47">
        <v>50</v>
      </c>
      <c r="O51" s="48">
        <v>4.0727796439178647E-3</v>
      </c>
    </row>
    <row r="52" spans="1:15" x14ac:dyDescent="0.2">
      <c r="A52" s="45">
        <f>IF(A51=(i-1),CooksDistance_Excel0!A52+1,A51+1)</f>
        <v>52</v>
      </c>
      <c r="B52" s="45" cm="1">
        <f t="array" aca="1" ref="B52:E52" ca="1">OFFSET(CooksDistance_Excel0!$A$1,A52,1,1,4)</f>
        <v>120.48</v>
      </c>
      <c r="C52" s="45">
        <f ca="1"/>
        <v>11.52</v>
      </c>
      <c r="D52" s="45">
        <f ca="1"/>
        <v>4.32</v>
      </c>
      <c r="E52" s="45">
        <f ca="1"/>
        <v>12.84</v>
      </c>
      <c r="I52" s="45">
        <f ca="1"/>
        <v>15.163841422558065</v>
      </c>
      <c r="J52" s="45">
        <v>15.157453589549529</v>
      </c>
      <c r="N52" s="47">
        <v>51</v>
      </c>
      <c r="O52" s="48">
        <v>3.5882061292205709E-3</v>
      </c>
    </row>
    <row r="53" spans="1:15" x14ac:dyDescent="0.2">
      <c r="A53" s="45">
        <f>IF(A52=(i-1),CooksDistance_Excel0!A53+1,A52+1)</f>
        <v>53</v>
      </c>
      <c r="B53" s="45" cm="1">
        <f t="array" aca="1" ref="B53:E53" ca="1">OFFSET(CooksDistance_Excel0!$A$1,A53,1,1,4)</f>
        <v>259.68</v>
      </c>
      <c r="C53" s="45">
        <f ca="1"/>
        <v>50.04</v>
      </c>
      <c r="D53" s="45">
        <f ca="1"/>
        <v>47.52</v>
      </c>
      <c r="E53" s="45">
        <f ca="1"/>
        <v>27.12</v>
      </c>
      <c r="I53" s="45">
        <f ca="1"/>
        <v>11.207695573131206</v>
      </c>
      <c r="J53" s="45">
        <v>11.207775552771819</v>
      </c>
      <c r="N53" s="47">
        <v>52</v>
      </c>
      <c r="O53" s="48">
        <v>3.441760935975236E-3</v>
      </c>
    </row>
    <row r="54" spans="1:15" x14ac:dyDescent="0.2">
      <c r="A54" s="45">
        <f>IF(A53=(i-1),CooksDistance_Excel0!A54+1,A53+1)</f>
        <v>54</v>
      </c>
      <c r="B54" s="45" cm="1">
        <f t="array" aca="1" ref="B54:E54" ca="1">OFFSET(CooksDistance_Excel0!$A$1,A54,1,1,4)</f>
        <v>219.12</v>
      </c>
      <c r="C54" s="45">
        <f ca="1"/>
        <v>55.44</v>
      </c>
      <c r="D54" s="45">
        <f ca="1"/>
        <v>70.44</v>
      </c>
      <c r="E54" s="45">
        <f ca="1"/>
        <v>25.44</v>
      </c>
      <c r="I54" s="45">
        <f ca="1"/>
        <v>24.795901641922747</v>
      </c>
      <c r="J54" s="45">
        <v>24.795570752417415</v>
      </c>
      <c r="N54" s="47">
        <v>53</v>
      </c>
      <c r="O54" s="48">
        <v>7.1946528015798634E-3</v>
      </c>
    </row>
    <row r="55" spans="1:15" x14ac:dyDescent="0.2">
      <c r="A55" s="45">
        <f>IF(A54=(i-1),CooksDistance_Excel0!A55+1,A54+1)</f>
        <v>55</v>
      </c>
      <c r="B55" s="45" cm="1">
        <f t="array" aca="1" ref="B55:E55" ca="1">OFFSET(CooksDistance_Excel0!$A$1,A55,1,1,4)</f>
        <v>315.24</v>
      </c>
      <c r="C55" s="45">
        <f ca="1"/>
        <v>34.56</v>
      </c>
      <c r="D55" s="45">
        <f ca="1"/>
        <v>19.079999999999998</v>
      </c>
      <c r="E55" s="45">
        <f ca="1"/>
        <v>24.24</v>
      </c>
      <c r="I55" s="45">
        <f ca="1"/>
        <v>23.935693687916778</v>
      </c>
      <c r="J55" s="45">
        <v>23.93363948357123</v>
      </c>
      <c r="N55" s="47">
        <v>54</v>
      </c>
      <c r="O55" s="48">
        <v>4.0582174447074369E-3</v>
      </c>
    </row>
    <row r="56" spans="1:15" x14ac:dyDescent="0.2">
      <c r="A56" s="45">
        <f>IF(A55=(i-1),CooksDistance_Excel0!A56+1,A55+1)</f>
        <v>56</v>
      </c>
      <c r="B56" s="45" cm="1">
        <f t="array" aca="1" ref="B56:E56" ca="1">OFFSET(CooksDistance_Excel0!$A$1,A56,1,1,4)</f>
        <v>238.68</v>
      </c>
      <c r="C56" s="45">
        <f ca="1"/>
        <v>59.28</v>
      </c>
      <c r="D56" s="45">
        <f ca="1"/>
        <v>72</v>
      </c>
      <c r="E56" s="45">
        <f ca="1"/>
        <v>28.44</v>
      </c>
      <c r="I56" s="45">
        <f ca="1"/>
        <v>24.448853455652319</v>
      </c>
      <c r="J56" s="45">
        <v>24.449316094153527</v>
      </c>
      <c r="N56" s="47">
        <v>55</v>
      </c>
      <c r="O56" s="48">
        <v>7.1022449044786325E-5</v>
      </c>
    </row>
    <row r="57" spans="1:15" x14ac:dyDescent="0.2">
      <c r="A57" s="45">
        <f>IF(A56=(i-1),CooksDistance_Excel0!A57+1,A56+1)</f>
        <v>57</v>
      </c>
      <c r="B57" s="45" cm="1">
        <f t="array" aca="1" ref="B57:E57" ca="1">OFFSET(CooksDistance_Excel0!$A$1,A57,1,1,4)</f>
        <v>8.76</v>
      </c>
      <c r="C57" s="45">
        <f ca="1"/>
        <v>33.72</v>
      </c>
      <c r="D57" s="45">
        <f ca="1"/>
        <v>49.68</v>
      </c>
      <c r="E57" s="45">
        <f ca="1"/>
        <v>6.6</v>
      </c>
      <c r="I57" s="45">
        <f ca="1"/>
        <v>25.552930077191082</v>
      </c>
      <c r="J57" s="45">
        <v>25.551132724498455</v>
      </c>
      <c r="N57" s="47">
        <v>56</v>
      </c>
      <c r="O57" s="48">
        <v>1.8071293428916609E-2</v>
      </c>
    </row>
    <row r="58" spans="1:15" x14ac:dyDescent="0.2">
      <c r="A58" s="45">
        <f>IF(A57=(i-1),CooksDistance_Excel0!A58+1,A57+1)</f>
        <v>58</v>
      </c>
      <c r="B58" s="45" cm="1">
        <f t="array" aca="1" ref="B58:E58" ca="1">OFFSET(CooksDistance_Excel0!$A$1,A58,1,1,4)</f>
        <v>163.44</v>
      </c>
      <c r="C58" s="45">
        <f ca="1"/>
        <v>23.04</v>
      </c>
      <c r="D58" s="45">
        <f ca="1"/>
        <v>19.920000000000002</v>
      </c>
      <c r="E58" s="45">
        <f ca="1"/>
        <v>15.84</v>
      </c>
      <c r="I58" s="45">
        <f ca="1"/>
        <v>10.234663009069855</v>
      </c>
      <c r="J58" s="45">
        <v>10.23325505367221</v>
      </c>
      <c r="N58" s="47">
        <v>57</v>
      </c>
      <c r="O58" s="48">
        <v>2.3232026744754178E-2</v>
      </c>
    </row>
    <row r="59" spans="1:15" x14ac:dyDescent="0.2">
      <c r="A59" s="45">
        <f>IF(A58=(i-1),CooksDistance_Excel0!A59+1,A58+1)</f>
        <v>59</v>
      </c>
      <c r="B59" s="45" cm="1">
        <f t="array" aca="1" ref="B59:E59" ca="1">OFFSET(CooksDistance_Excel0!$A$1,A59,1,1,4)</f>
        <v>252.96</v>
      </c>
      <c r="C59" s="45">
        <f ca="1"/>
        <v>59.52</v>
      </c>
      <c r="D59" s="45">
        <f ca="1"/>
        <v>45.24</v>
      </c>
      <c r="E59" s="45">
        <f ca="1"/>
        <v>28.56</v>
      </c>
      <c r="I59" s="45">
        <f ca="1"/>
        <v>15.32988363740626</v>
      </c>
      <c r="J59" s="45">
        <v>15.329505624970782</v>
      </c>
      <c r="N59" s="47">
        <v>58</v>
      </c>
      <c r="O59" s="48">
        <v>1.5637618820454926E-4</v>
      </c>
    </row>
    <row r="60" spans="1:15" x14ac:dyDescent="0.2">
      <c r="A60" s="45">
        <f>IF(A59=(i-1),CooksDistance_Excel0!A60+1,A59+1)</f>
        <v>60</v>
      </c>
      <c r="B60" s="45" cm="1">
        <f t="array" aca="1" ref="B60:E60" ca="1">OFFSET(CooksDistance_Excel0!$A$1,A60,1,1,4)</f>
        <v>252.84</v>
      </c>
      <c r="C60" s="45">
        <f ca="1"/>
        <v>35.4</v>
      </c>
      <c r="D60" s="45">
        <f ca="1"/>
        <v>11.16</v>
      </c>
      <c r="E60" s="45">
        <f ca="1"/>
        <v>22.08</v>
      </c>
      <c r="I60" s="45">
        <f ca="1"/>
        <v>26.276256470722991</v>
      </c>
      <c r="J60" s="45">
        <v>26.277662379478564</v>
      </c>
      <c r="N60" s="47">
        <v>59</v>
      </c>
      <c r="O60" s="48">
        <v>1.0681105857359527E-2</v>
      </c>
    </row>
    <row r="61" spans="1:15" x14ac:dyDescent="0.2">
      <c r="A61" s="45">
        <f>IF(A60=(i-1),CooksDistance_Excel0!A61+1,A60+1)</f>
        <v>61</v>
      </c>
      <c r="B61" s="45" cm="1">
        <f t="array" aca="1" ref="B61:E61" ca="1">OFFSET(CooksDistance_Excel0!$A$1,A61,1,1,4)</f>
        <v>64.2</v>
      </c>
      <c r="C61" s="45">
        <f ca="1"/>
        <v>2.4</v>
      </c>
      <c r="D61" s="45">
        <f ca="1"/>
        <v>25.68</v>
      </c>
      <c r="E61" s="45">
        <f ca="1"/>
        <v>9.7200000000000006</v>
      </c>
      <c r="I61" s="45">
        <f ca="1"/>
        <v>21.758227903685409</v>
      </c>
      <c r="J61" s="45">
        <v>21.760184376844425</v>
      </c>
      <c r="N61" s="47">
        <v>60</v>
      </c>
      <c r="O61" s="48">
        <v>1.4159870512577992E-4</v>
      </c>
    </row>
    <row r="62" spans="1:15" x14ac:dyDescent="0.2">
      <c r="A62" s="45">
        <f>IF(A61=(i-1),CooksDistance_Excel0!A62+1,A61+1)</f>
        <v>62</v>
      </c>
      <c r="B62" s="45" cm="1">
        <f t="array" aca="1" ref="B62:E62" ca="1">OFFSET(CooksDistance_Excel0!$A$1,A62,1,1,4)</f>
        <v>313.56</v>
      </c>
      <c r="C62" s="45">
        <f ca="1"/>
        <v>51.24</v>
      </c>
      <c r="D62" s="45">
        <f ca="1"/>
        <v>65.64</v>
      </c>
      <c r="E62" s="45">
        <f ca="1"/>
        <v>29.04</v>
      </c>
      <c r="I62" s="45">
        <f ca="1"/>
        <v>6.8941065060393409</v>
      </c>
      <c r="J62" s="45">
        <v>6.8905867008607267</v>
      </c>
      <c r="N62" s="47">
        <v>61</v>
      </c>
      <c r="O62" s="48">
        <v>1.4257958397072544E-2</v>
      </c>
    </row>
    <row r="63" spans="1:15" x14ac:dyDescent="0.2">
      <c r="A63" s="45">
        <f>IF(A62=(i-1),CooksDistance_Excel0!A63+1,A62+1)</f>
        <v>63</v>
      </c>
      <c r="B63" s="45" cm="1">
        <f t="array" aca="1" ref="B63:E63" ca="1">OFFSET(CooksDistance_Excel0!$A$1,A63,1,1,4)</f>
        <v>287.16000000000003</v>
      </c>
      <c r="C63" s="45">
        <f ca="1"/>
        <v>18.600000000000001</v>
      </c>
      <c r="D63" s="45">
        <f ca="1"/>
        <v>32.76</v>
      </c>
      <c r="E63" s="45">
        <f ca="1"/>
        <v>18.84</v>
      </c>
      <c r="I63" s="45">
        <f ca="1"/>
        <v>27.471514010525322</v>
      </c>
      <c r="J63" s="45">
        <v>27.468806495926408</v>
      </c>
      <c r="N63" s="47">
        <v>62</v>
      </c>
      <c r="O63" s="48">
        <v>5.0946453862151519E-3</v>
      </c>
    </row>
    <row r="64" spans="1:15" x14ac:dyDescent="0.2">
      <c r="A64" s="45">
        <f>IF(A63=(i-1),CooksDistance_Excel0!A64+1,A63+1)</f>
        <v>64</v>
      </c>
      <c r="B64" s="45" cm="1">
        <f t="array" aca="1" ref="B64:E64" ca="1">OFFSET(CooksDistance_Excel0!$A$1,A64,1,1,4)</f>
        <v>123.24</v>
      </c>
      <c r="C64" s="45">
        <f ca="1"/>
        <v>35.520000000000003</v>
      </c>
      <c r="D64" s="45">
        <f ca="1"/>
        <v>10.08</v>
      </c>
      <c r="E64" s="45">
        <f ca="1"/>
        <v>16.8</v>
      </c>
      <c r="I64" s="45">
        <f ca="1"/>
        <v>20.144518257698433</v>
      </c>
      <c r="J64" s="45">
        <v>20.14111287493035</v>
      </c>
      <c r="N64" s="47">
        <v>63</v>
      </c>
      <c r="O64" s="48">
        <v>1.8055861269761471E-3</v>
      </c>
    </row>
    <row r="65" spans="1:15" x14ac:dyDescent="0.2">
      <c r="A65" s="45">
        <f>IF(A64=(i-1),CooksDistance_Excel0!A65+1,A64+1)</f>
        <v>65</v>
      </c>
      <c r="B65" s="45" cm="1">
        <f t="array" aca="1" ref="B65:E65" ca="1">OFFSET(CooksDistance_Excel0!$A$1,A65,1,1,4)</f>
        <v>157.32</v>
      </c>
      <c r="C65" s="45">
        <f ca="1"/>
        <v>51.36</v>
      </c>
      <c r="D65" s="45">
        <f ca="1"/>
        <v>34.68</v>
      </c>
      <c r="E65" s="45">
        <f ca="1"/>
        <v>21.6</v>
      </c>
      <c r="I65" s="45">
        <f ca="1"/>
        <v>15.849886176728269</v>
      </c>
      <c r="J65" s="45">
        <v>15.852830420340954</v>
      </c>
      <c r="N65" s="47">
        <v>64</v>
      </c>
      <c r="O65" s="48">
        <v>1.1508857529452454E-3</v>
      </c>
    </row>
    <row r="66" spans="1:15" x14ac:dyDescent="0.2">
      <c r="A66" s="45">
        <f>IF(A65=(i-1),CooksDistance_Excel0!A66+1,A65+1)</f>
        <v>66</v>
      </c>
      <c r="B66" s="45" cm="1">
        <f t="array" aca="1" ref="B66:E66" ca="1">OFFSET(CooksDistance_Excel0!$A$1,A66,1,1,4)</f>
        <v>82.8</v>
      </c>
      <c r="C66" s="45">
        <f ca="1"/>
        <v>11.16</v>
      </c>
      <c r="D66" s="45">
        <f ca="1"/>
        <v>1.08</v>
      </c>
      <c r="E66" s="45">
        <f ca="1"/>
        <v>11.16</v>
      </c>
      <c r="I66" s="45">
        <f ca="1"/>
        <v>20.371190249280534</v>
      </c>
      <c r="J66" s="45">
        <v>20.373282676600343</v>
      </c>
      <c r="N66" s="47">
        <v>65</v>
      </c>
      <c r="O66" s="48">
        <v>2.0229670627133476E-3</v>
      </c>
    </row>
    <row r="67" spans="1:15" x14ac:dyDescent="0.2">
      <c r="A67" s="45">
        <f>IF(A66=(i-1),CooksDistance_Excel0!A67+1,A66+1)</f>
        <v>67</v>
      </c>
      <c r="B67" s="45" cm="1">
        <f t="array" aca="1" ref="B67:E67" ca="1">OFFSET(CooksDistance_Excel0!$A$1,A67,1,1,4)</f>
        <v>37.799999999999997</v>
      </c>
      <c r="C67" s="45">
        <f ca="1"/>
        <v>29.52</v>
      </c>
      <c r="D67" s="45">
        <f ca="1"/>
        <v>2.64</v>
      </c>
      <c r="E67" s="45">
        <f ca="1"/>
        <v>11.4</v>
      </c>
      <c r="I67" s="45">
        <f ca="1"/>
        <v>9.4181897519658193</v>
      </c>
      <c r="J67" s="45">
        <v>9.4188543833795073</v>
      </c>
      <c r="N67" s="47">
        <v>66</v>
      </c>
      <c r="O67" s="48">
        <v>4.9399270081131198E-3</v>
      </c>
    </row>
    <row r="68" spans="1:15" x14ac:dyDescent="0.2">
      <c r="A68" s="45">
        <f>IF(A67=(i-1),CooksDistance_Excel0!A68+1,A67+1)</f>
        <v>68</v>
      </c>
      <c r="B68" s="45" cm="1">
        <f t="array" aca="1" ref="B68:E68" ca="1">OFFSET(CooksDistance_Excel0!$A$1,A68,1,1,4)</f>
        <v>167.16</v>
      </c>
      <c r="C68" s="45">
        <f ca="1"/>
        <v>17.399999999999999</v>
      </c>
      <c r="D68" s="45">
        <f ca="1"/>
        <v>12.24</v>
      </c>
      <c r="E68" s="45">
        <f ca="1"/>
        <v>16.079999999999998</v>
      </c>
      <c r="I68" s="45">
        <f ca="1"/>
        <v>10.815730699261634</v>
      </c>
      <c r="J68" s="45">
        <v>10.819237959358585</v>
      </c>
      <c r="N68" s="47">
        <v>67</v>
      </c>
      <c r="O68" s="48">
        <v>6.9771438164778195E-4</v>
      </c>
    </row>
    <row r="69" spans="1:15" x14ac:dyDescent="0.2">
      <c r="A69" s="45">
        <f>IF(A68=(i-1),CooksDistance_Excel0!A69+1,A68+1)</f>
        <v>69</v>
      </c>
      <c r="B69" s="45" cm="1">
        <f t="array" aca="1" ref="B69:E69" ca="1">OFFSET(CooksDistance_Excel0!$A$1,A69,1,1,4)</f>
        <v>284.88</v>
      </c>
      <c r="C69" s="45">
        <f ca="1"/>
        <v>33</v>
      </c>
      <c r="D69" s="45">
        <f ca="1"/>
        <v>13.2</v>
      </c>
      <c r="E69" s="45">
        <f ca="1"/>
        <v>22.68</v>
      </c>
      <c r="I69" s="45">
        <f ca="1"/>
        <v>14.444717473561109</v>
      </c>
      <c r="J69" s="45">
        <v>14.444408757212408</v>
      </c>
      <c r="N69" s="47">
        <v>68</v>
      </c>
      <c r="O69" s="48">
        <v>2.2183111223067764E-3</v>
      </c>
    </row>
    <row r="70" spans="1:15" x14ac:dyDescent="0.2">
      <c r="A70" s="45">
        <f>IF(A69=(i-1),CooksDistance_Excel0!A70+1,A69+1)</f>
        <v>70</v>
      </c>
      <c r="B70" s="45" cm="1">
        <f t="array" aca="1" ref="B70:E70" ca="1">OFFSET(CooksDistance_Excel0!$A$1,A70,1,1,4)</f>
        <v>260.16000000000003</v>
      </c>
      <c r="C70" s="45">
        <f ca="1"/>
        <v>52.68</v>
      </c>
      <c r="D70" s="45">
        <f ca="1"/>
        <v>32.64</v>
      </c>
      <c r="E70" s="45">
        <f ca="1"/>
        <v>26.76</v>
      </c>
      <c r="I70" s="45">
        <f ca="1"/>
        <v>22.77075274349469</v>
      </c>
      <c r="J70" s="45">
        <v>22.771895090825019</v>
      </c>
      <c r="N70" s="47">
        <v>69</v>
      </c>
      <c r="O70" s="48">
        <v>1.2369766371118351E-5</v>
      </c>
    </row>
    <row r="71" spans="1:15" x14ac:dyDescent="0.2">
      <c r="A71" s="45">
        <f>IF(A70=(i-1),CooksDistance_Excel0!A71+1,A70+1)</f>
        <v>71</v>
      </c>
      <c r="B71" s="45" cm="1">
        <f t="array" aca="1" ref="B71:E71" ca="1">OFFSET(CooksDistance_Excel0!$A$1,A71,1,1,4)</f>
        <v>238.92</v>
      </c>
      <c r="C71" s="45">
        <f ca="1"/>
        <v>36.72</v>
      </c>
      <c r="D71" s="45">
        <f ca="1"/>
        <v>46.44</v>
      </c>
      <c r="E71" s="45">
        <f ca="1"/>
        <v>21.96</v>
      </c>
      <c r="I71" s="45">
        <f ca="1"/>
        <v>25.328822083205566</v>
      </c>
      <c r="J71" s="45">
        <v>25.330694923372111</v>
      </c>
      <c r="N71" s="47">
        <v>70</v>
      </c>
      <c r="O71" s="48">
        <v>3.5468436191027175E-3</v>
      </c>
    </row>
    <row r="72" spans="1:15" x14ac:dyDescent="0.2">
      <c r="A72" s="45">
        <f>IF(A71=(i-1),CooksDistance_Excel0!A72+1,A71+1)</f>
        <v>72</v>
      </c>
      <c r="B72" s="45" cm="1">
        <f t="array" aca="1" ref="B72:E72" ca="1">OFFSET(CooksDistance_Excel0!$A$1,A72,1,1,4)</f>
        <v>131.76</v>
      </c>
      <c r="C72" s="45">
        <f ca="1"/>
        <v>17.16</v>
      </c>
      <c r="D72" s="45">
        <f ca="1"/>
        <v>38.04</v>
      </c>
      <c r="E72" s="45">
        <f ca="1"/>
        <v>14.88</v>
      </c>
      <c r="I72" s="45">
        <f ca="1"/>
        <v>21.337451422008055</v>
      </c>
      <c r="J72" s="45">
        <v>21.335397379898751</v>
      </c>
      <c r="N72" s="47">
        <v>71</v>
      </c>
      <c r="O72" s="48">
        <v>2.6702134765055818E-4</v>
      </c>
    </row>
    <row r="73" spans="1:15" x14ac:dyDescent="0.2">
      <c r="A73" s="45">
        <f>IF(A72=(i-1),CooksDistance_Excel0!A73+1,A72+1)</f>
        <v>73</v>
      </c>
      <c r="B73" s="45" cm="1">
        <f t="array" aca="1" ref="B73:E73" ca="1">OFFSET(CooksDistance_Excel0!$A$1,A73,1,1,4)</f>
        <v>32.159999999999997</v>
      </c>
      <c r="C73" s="45">
        <f ca="1"/>
        <v>39.6</v>
      </c>
      <c r="D73" s="45">
        <f ca="1"/>
        <v>23.16</v>
      </c>
      <c r="E73" s="45">
        <f ca="1"/>
        <v>10.56</v>
      </c>
      <c r="I73" s="45">
        <f ca="1"/>
        <v>12.755584207855922</v>
      </c>
      <c r="J73" s="45">
        <v>12.752325783535074</v>
      </c>
      <c r="N73" s="47">
        <v>72</v>
      </c>
      <c r="O73" s="48">
        <v>3.0974749288885549E-3</v>
      </c>
    </row>
    <row r="74" spans="1:15" x14ac:dyDescent="0.2">
      <c r="A74" s="45">
        <f>IF(A73=(i-1),CooksDistance_Excel0!A74+1,A73+1)</f>
        <v>74</v>
      </c>
      <c r="B74" s="45" cm="1">
        <f t="array" aca="1" ref="B74:E74" ca="1">OFFSET(CooksDistance_Excel0!$A$1,A74,1,1,4)</f>
        <v>155.28</v>
      </c>
      <c r="C74" s="45">
        <f ca="1"/>
        <v>6.84</v>
      </c>
      <c r="D74" s="45">
        <f ca="1"/>
        <v>37.56</v>
      </c>
      <c r="E74" s="45">
        <f ca="1"/>
        <v>13.2</v>
      </c>
      <c r="I74" s="45">
        <f ca="1"/>
        <v>12.437669305611886</v>
      </c>
      <c r="J74" s="45">
        <v>12.440218572294025</v>
      </c>
      <c r="N74" s="47">
        <v>73</v>
      </c>
      <c r="O74" s="48">
        <v>6.2304902043722916E-3</v>
      </c>
    </row>
    <row r="75" spans="1:15" x14ac:dyDescent="0.2">
      <c r="A75" s="45">
        <f>IF(A74=(i-1),CooksDistance_Excel0!A75+1,A74+1)</f>
        <v>75</v>
      </c>
      <c r="B75" s="45" cm="1">
        <f t="array" aca="1" ref="B75:E75" ca="1">OFFSET(CooksDistance_Excel0!$A$1,A75,1,1,4)</f>
        <v>256.08</v>
      </c>
      <c r="C75" s="45">
        <f ca="1"/>
        <v>29.52</v>
      </c>
      <c r="D75" s="45">
        <f ca="1"/>
        <v>15.72</v>
      </c>
      <c r="E75" s="45">
        <f ca="1"/>
        <v>20.399999999999999</v>
      </c>
      <c r="I75" s="45">
        <f ca="1"/>
        <v>11.88847157710603</v>
      </c>
      <c r="J75" s="45">
        <v>11.883578466710546</v>
      </c>
      <c r="N75" s="47">
        <v>74</v>
      </c>
      <c r="O75" s="48">
        <v>1.9746923536746318E-3</v>
      </c>
    </row>
    <row r="76" spans="1:15" x14ac:dyDescent="0.2">
      <c r="A76" s="45">
        <f>IF(A75=(i-1),CooksDistance_Excel0!A76+1,A75+1)</f>
        <v>76</v>
      </c>
      <c r="B76" s="45" cm="1">
        <f t="array" aca="1" ref="B76:E76" ca="1">OFFSET(CooksDistance_Excel0!$A$1,A76,1,1,4)</f>
        <v>20.28</v>
      </c>
      <c r="C76" s="45">
        <f ca="1"/>
        <v>52.44</v>
      </c>
      <c r="D76" s="45">
        <f ca="1"/>
        <v>107.28</v>
      </c>
      <c r="E76" s="45">
        <f ca="1"/>
        <v>10.44</v>
      </c>
      <c r="I76" s="45">
        <f ca="1"/>
        <v>20.794672349525296</v>
      </c>
      <c r="J76" s="45">
        <v>20.795174360367177</v>
      </c>
      <c r="N76" s="47">
        <v>75</v>
      </c>
      <c r="O76" s="48">
        <v>1.6355643052924781E-4</v>
      </c>
    </row>
    <row r="77" spans="1:15" x14ac:dyDescent="0.2">
      <c r="A77" s="45">
        <f>IF(A76=(i-1),CooksDistance_Excel0!A77+1,A76+1)</f>
        <v>77</v>
      </c>
      <c r="B77" s="45" cm="1">
        <f t="array" aca="1" ref="B77:E77" ca="1">OFFSET(CooksDistance_Excel0!$A$1,A77,1,1,4)</f>
        <v>33</v>
      </c>
      <c r="C77" s="45">
        <f ca="1"/>
        <v>1.92</v>
      </c>
      <c r="D77" s="45">
        <f ca="1"/>
        <v>24.84</v>
      </c>
      <c r="E77" s="45">
        <f ca="1"/>
        <v>8.2799999999999994</v>
      </c>
      <c r="I77" s="45">
        <f ca="1"/>
        <v>14.235689802268363</v>
      </c>
      <c r="J77" s="45">
        <v>14.229986086780535</v>
      </c>
      <c r="N77" s="47">
        <v>76</v>
      </c>
      <c r="O77" s="48">
        <v>7.6616103896665233E-2</v>
      </c>
    </row>
    <row r="78" spans="1:15" x14ac:dyDescent="0.2">
      <c r="A78" s="45">
        <f>IF(A77=(i-1),CooksDistance_Excel0!A78+1,A77+1)</f>
        <v>78</v>
      </c>
      <c r="B78" s="45" cm="1">
        <f t="array" aca="1" ref="B78:E78" ca="1">OFFSET(CooksDistance_Excel0!$A$1,A78,1,1,4)</f>
        <v>144.6</v>
      </c>
      <c r="C78" s="45">
        <f ca="1"/>
        <v>34.200000000000003</v>
      </c>
      <c r="D78" s="45">
        <f ca="1"/>
        <v>17.04</v>
      </c>
      <c r="E78" s="45">
        <f ca="1"/>
        <v>17.04</v>
      </c>
      <c r="I78" s="45">
        <f ca="1"/>
        <v>5.3763941934228647</v>
      </c>
      <c r="J78" s="45">
        <v>5.3731068486872644</v>
      </c>
      <c r="N78" s="47">
        <v>77</v>
      </c>
      <c r="O78" s="48">
        <v>1.8053137824892554E-2</v>
      </c>
    </row>
    <row r="79" spans="1:15" x14ac:dyDescent="0.2">
      <c r="A79" s="45">
        <f>IF(A78=(i-1),CooksDistance_Excel0!A79+1,A78+1)</f>
        <v>79</v>
      </c>
      <c r="B79" s="45" cm="1">
        <f t="array" aca="1" ref="B79:E79" ca="1">OFFSET(CooksDistance_Excel0!$A$1,A79,1,1,4)</f>
        <v>6.48</v>
      </c>
      <c r="C79" s="45">
        <f ca="1"/>
        <v>35.880000000000003</v>
      </c>
      <c r="D79" s="45">
        <f ca="1"/>
        <v>11.28</v>
      </c>
      <c r="E79" s="45">
        <f ca="1"/>
        <v>6.36</v>
      </c>
      <c r="I79" s="45">
        <f ca="1"/>
        <v>16.57252153808323</v>
      </c>
      <c r="J79" s="45">
        <v>16.574282673360582</v>
      </c>
      <c r="N79" s="47">
        <v>78</v>
      </c>
      <c r="O79" s="48">
        <v>1.9263721560615688E-4</v>
      </c>
    </row>
    <row r="80" spans="1:15" x14ac:dyDescent="0.2">
      <c r="A80" s="45">
        <f>IF(A79=(i-1),CooksDistance_Excel0!A80+1,A79+1)</f>
        <v>80</v>
      </c>
      <c r="B80" s="45" cm="1">
        <f t="array" aca="1" ref="B80:E80" ca="1">OFFSET(CooksDistance_Excel0!$A$1,A80,1,1,4)</f>
        <v>139.19999999999999</v>
      </c>
      <c r="C80" s="45">
        <f ca="1"/>
        <v>9.24</v>
      </c>
      <c r="D80" s="45">
        <f ca="1"/>
        <v>27.72</v>
      </c>
      <c r="E80" s="45">
        <f ca="1"/>
        <v>13.2</v>
      </c>
      <c r="I80" s="45">
        <f ca="1"/>
        <v>10.572369172473985</v>
      </c>
      <c r="J80" s="45">
        <v>10.575976231408315</v>
      </c>
      <c r="N80" s="47">
        <v>79</v>
      </c>
      <c r="O80" s="48">
        <v>4.1628681832766849E-2</v>
      </c>
    </row>
    <row r="81" spans="1:15" x14ac:dyDescent="0.2">
      <c r="A81" s="45">
        <f>IF(A80=(i-1),CooksDistance_Excel0!A81+1,A80+1)</f>
        <v>81</v>
      </c>
      <c r="B81" s="45" cm="1">
        <f t="array" aca="1" ref="B81:E81" ca="1">OFFSET(CooksDistance_Excel0!$A$1,A81,1,1,4)</f>
        <v>91.68</v>
      </c>
      <c r="C81" s="45">
        <f ca="1"/>
        <v>32.04</v>
      </c>
      <c r="D81" s="45">
        <f ca="1"/>
        <v>26.76</v>
      </c>
      <c r="E81" s="45">
        <f ca="1"/>
        <v>14.16</v>
      </c>
      <c r="I81" s="45">
        <f ca="1"/>
        <v>11.613595995156583</v>
      </c>
      <c r="J81" s="45">
        <v>11.61036393992941</v>
      </c>
      <c r="N81" s="47">
        <v>80</v>
      </c>
      <c r="O81" s="48">
        <v>2.3623043836726899E-3</v>
      </c>
    </row>
    <row r="82" spans="1:15" x14ac:dyDescent="0.2">
      <c r="A82" s="45">
        <f>IF(A81=(i-1),CooksDistance_Excel0!A82+1,A81+1)</f>
        <v>82</v>
      </c>
      <c r="B82" s="45" cm="1">
        <f t="array" aca="1" ref="B82:E82" ca="1">OFFSET(CooksDistance_Excel0!$A$1,A82,1,1,4)</f>
        <v>287.76</v>
      </c>
      <c r="C82" s="45">
        <f ca="1"/>
        <v>4.92</v>
      </c>
      <c r="D82" s="45">
        <f ca="1"/>
        <v>44.28</v>
      </c>
      <c r="E82" s="45">
        <f ca="1"/>
        <v>14.76</v>
      </c>
      <c r="I82" s="45">
        <f ca="1"/>
        <v>13.734511519107981</v>
      </c>
      <c r="J82" s="45">
        <v>13.73510836694475</v>
      </c>
      <c r="N82" s="47">
        <v>81</v>
      </c>
      <c r="O82" s="48">
        <v>1.5081096734450672E-4</v>
      </c>
    </row>
    <row r="83" spans="1:15" x14ac:dyDescent="0.2">
      <c r="A83" s="45">
        <f>IF(A82=(i-1),CooksDistance_Excel0!A83+1,A82+1)</f>
        <v>83</v>
      </c>
      <c r="B83" s="45" cm="1">
        <f t="array" aca="1" ref="B83:E83" ca="1">OFFSET(CooksDistance_Excel0!$A$1,A83,1,1,4)</f>
        <v>90.36</v>
      </c>
      <c r="C83" s="45">
        <f ca="1"/>
        <v>24.36</v>
      </c>
      <c r="D83" s="45">
        <f ca="1"/>
        <v>39</v>
      </c>
      <c r="E83" s="45">
        <f ca="1"/>
        <v>13.56</v>
      </c>
      <c r="I83" s="45">
        <f ca="1"/>
        <v>17.584384444730336</v>
      </c>
      <c r="J83" s="45">
        <v>17.577529110913222</v>
      </c>
      <c r="N83" s="47">
        <v>82</v>
      </c>
      <c r="O83" s="48">
        <v>1.5842735380341689E-2</v>
      </c>
    </row>
    <row r="84" spans="1:15" x14ac:dyDescent="0.2">
      <c r="A84" s="45">
        <f>IF(A83=(i-1),CooksDistance_Excel0!A84+1,A83+1)</f>
        <v>84</v>
      </c>
      <c r="B84" s="45" cm="1">
        <f t="array" aca="1" ref="B84:E84" ca="1">OFFSET(CooksDistance_Excel0!$A$1,A84,1,1,4)</f>
        <v>82.08</v>
      </c>
      <c r="C84" s="45">
        <f ca="1"/>
        <v>53.4</v>
      </c>
      <c r="D84" s="45">
        <f ca="1"/>
        <v>42.72</v>
      </c>
      <c r="E84" s="45">
        <f ca="1"/>
        <v>16.32</v>
      </c>
      <c r="I84" s="45">
        <f ca="1"/>
        <v>12.216122037773568</v>
      </c>
      <c r="J84" s="45">
        <v>12.214089590171909</v>
      </c>
      <c r="N84" s="47">
        <v>83</v>
      </c>
      <c r="O84" s="48">
        <v>1.3549281145711532E-3</v>
      </c>
    </row>
    <row r="85" spans="1:15" x14ac:dyDescent="0.2">
      <c r="A85" s="45">
        <f>IF(A84=(i-1),CooksDistance_Excel0!A85+1,A84+1)</f>
        <v>85</v>
      </c>
      <c r="B85" s="45" cm="1">
        <f t="array" aca="1" ref="B85:E85" ca="1">OFFSET(CooksDistance_Excel0!$A$1,A85,1,1,4)</f>
        <v>256.2</v>
      </c>
      <c r="C85" s="45">
        <f ca="1"/>
        <v>51.6</v>
      </c>
      <c r="D85" s="45">
        <f ca="1"/>
        <v>40.56</v>
      </c>
      <c r="E85" s="45">
        <f ca="1"/>
        <v>26.04</v>
      </c>
      <c r="I85" s="45">
        <f ca="1"/>
        <v>17.304306219596171</v>
      </c>
      <c r="J85" s="45">
        <v>17.306210542987856</v>
      </c>
      <c r="N85" s="47">
        <v>84</v>
      </c>
      <c r="O85" s="48">
        <v>1.7357524302984112E-3</v>
      </c>
    </row>
    <row r="86" spans="1:15" x14ac:dyDescent="0.2">
      <c r="A86" s="45">
        <f>IF(A85=(i-1),CooksDistance_Excel0!A86+1,A85+1)</f>
        <v>86</v>
      </c>
      <c r="B86" s="45" cm="1">
        <f t="array" aca="1" ref="B86:E86" ca="1">OFFSET(CooksDistance_Excel0!$A$1,A86,1,1,4)</f>
        <v>231.84</v>
      </c>
      <c r="C86" s="45">
        <f ca="1"/>
        <v>22.08</v>
      </c>
      <c r="D86" s="45">
        <f ca="1"/>
        <v>78.84</v>
      </c>
      <c r="E86" s="45">
        <f ca="1"/>
        <v>18.239999999999998</v>
      </c>
      <c r="I86" s="45">
        <f ca="1"/>
        <v>24.936865160658304</v>
      </c>
      <c r="J86" s="45">
        <v>24.937637564200664</v>
      </c>
      <c r="N86" s="47">
        <v>85</v>
      </c>
      <c r="O86" s="48">
        <v>1.7834187739028664E-3</v>
      </c>
    </row>
    <row r="87" spans="1:15" x14ac:dyDescent="0.2">
      <c r="A87" s="45">
        <f>IF(A86=(i-1),CooksDistance_Excel0!A87+1,A86+1)</f>
        <v>87</v>
      </c>
      <c r="B87" s="45" cm="1">
        <f t="array" aca="1" ref="B87:E87" ca="1">OFFSET(CooksDistance_Excel0!$A$1,A87,1,1,4)</f>
        <v>91.56</v>
      </c>
      <c r="C87" s="45">
        <f ca="1"/>
        <v>33</v>
      </c>
      <c r="D87" s="45">
        <f ca="1"/>
        <v>19.2</v>
      </c>
      <c r="E87" s="45">
        <f ca="1"/>
        <v>14.4</v>
      </c>
      <c r="I87" s="45">
        <f ca="1"/>
        <v>18.225830649485452</v>
      </c>
      <c r="J87" s="45">
        <v>18.217689467815795</v>
      </c>
      <c r="N87" s="47">
        <v>86</v>
      </c>
      <c r="O87" s="48">
        <v>1.0383060265060456E-6</v>
      </c>
    </row>
    <row r="88" spans="1:15" x14ac:dyDescent="0.2">
      <c r="A88" s="45">
        <f>IF(A87=(i-1),CooksDistance_Excel0!A88+1,A87+1)</f>
        <v>88</v>
      </c>
      <c r="B88" s="45" cm="1">
        <f t="array" aca="1" ref="B88:E88" ca="1">OFFSET(CooksDistance_Excel0!$A$1,A88,1,1,4)</f>
        <v>132.84</v>
      </c>
      <c r="C88" s="45">
        <f ca="1"/>
        <v>48.72</v>
      </c>
      <c r="D88" s="45">
        <f ca="1"/>
        <v>75.84</v>
      </c>
      <c r="E88" s="45">
        <f ca="1"/>
        <v>19.2</v>
      </c>
      <c r="I88" s="45">
        <f ca="1"/>
        <v>13.91678697061109</v>
      </c>
      <c r="J88" s="45">
        <v>13.9184488731327</v>
      </c>
      <c r="N88" s="47">
        <v>87</v>
      </c>
      <c r="O88" s="48">
        <v>2.3896004918495334E-4</v>
      </c>
    </row>
    <row r="89" spans="1:15" x14ac:dyDescent="0.2">
      <c r="A89" s="45">
        <f>IF(A88=(i-1),CooksDistance_Excel0!A89+1,A88+1)</f>
        <v>89</v>
      </c>
      <c r="B89" s="45" cm="1">
        <f t="array" aca="1" ref="B89:E89" ca="1">OFFSET(CooksDistance_Excel0!$A$1,A89,1,1,4)</f>
        <v>105.96</v>
      </c>
      <c r="C89" s="45">
        <f ca="1"/>
        <v>30.6</v>
      </c>
      <c r="D89" s="45">
        <f ca="1"/>
        <v>88.08</v>
      </c>
      <c r="E89" s="45">
        <f ca="1"/>
        <v>15.48</v>
      </c>
      <c r="I89" s="45">
        <f ca="1"/>
        <v>18.715699080231673</v>
      </c>
      <c r="J89" s="45">
        <v>18.712541697559825</v>
      </c>
      <c r="N89" s="47">
        <v>88</v>
      </c>
      <c r="O89" s="48">
        <v>4.1267139934309487E-4</v>
      </c>
    </row>
    <row r="90" spans="1:15" x14ac:dyDescent="0.2">
      <c r="A90" s="45">
        <f>IF(A89=(i-1),CooksDistance_Excel0!A90+1,A89+1)</f>
        <v>90</v>
      </c>
      <c r="B90" s="45" cm="1">
        <f t="array" aca="1" ref="B90:E90" ca="1">OFFSET(CooksDistance_Excel0!$A$1,A90,1,1,4)</f>
        <v>131.76</v>
      </c>
      <c r="C90" s="45">
        <f ca="1"/>
        <v>57.36</v>
      </c>
      <c r="D90" s="45">
        <f ca="1"/>
        <v>61.68</v>
      </c>
      <c r="E90" s="45">
        <f ca="1"/>
        <v>20.04</v>
      </c>
      <c r="I90" s="45">
        <f ca="1"/>
        <v>14.060705497248179</v>
      </c>
      <c r="J90" s="45">
        <v>14.053525206320966</v>
      </c>
      <c r="N90" s="47">
        <v>89</v>
      </c>
      <c r="O90" s="48">
        <v>5.2392173976195597E-3</v>
      </c>
    </row>
    <row r="91" spans="1:15" x14ac:dyDescent="0.2">
      <c r="A91" s="45">
        <f>IF(A90=(i-1),CooksDistance_Excel0!A91+1,A90+1)</f>
        <v>91</v>
      </c>
      <c r="B91" s="45" cm="1">
        <f t="array" aca="1" ref="B91:E91" ca="1">OFFSET(CooksDistance_Excel0!$A$1,A91,1,1,4)</f>
        <v>161.16</v>
      </c>
      <c r="C91" s="45">
        <f ca="1"/>
        <v>5.88</v>
      </c>
      <c r="D91" s="45">
        <f ca="1"/>
        <v>11.16</v>
      </c>
      <c r="E91" s="45">
        <f ca="1"/>
        <v>13.44</v>
      </c>
      <c r="I91" s="45">
        <f ca="1"/>
        <v>20.306841454096862</v>
      </c>
      <c r="J91" s="45">
        <v>20.306706128122745</v>
      </c>
      <c r="N91" s="47">
        <v>90</v>
      </c>
      <c r="O91" s="48">
        <v>1.2953412981285138E-4</v>
      </c>
    </row>
    <row r="92" spans="1:15" x14ac:dyDescent="0.2">
      <c r="A92" s="45">
        <f>IF(A91=(i-1),CooksDistance_Excel0!A92+1,A91+1)</f>
        <v>92</v>
      </c>
      <c r="B92" s="45" cm="1">
        <f t="array" aca="1" ref="B92:E92" ca="1">OFFSET(CooksDistance_Excel0!$A$1,A92,1,1,4)</f>
        <v>34.32</v>
      </c>
      <c r="C92" s="45">
        <f ca="1"/>
        <v>1.8</v>
      </c>
      <c r="D92" s="45">
        <f ca="1"/>
        <v>39.6</v>
      </c>
      <c r="E92" s="45">
        <f ca="1"/>
        <v>8.76</v>
      </c>
      <c r="I92" s="45">
        <f ca="1"/>
        <v>12.000934139834463</v>
      </c>
      <c r="J92" s="45">
        <v>11.999075582068183</v>
      </c>
      <c r="N92" s="47">
        <v>91</v>
      </c>
      <c r="O92" s="48">
        <v>2.553037491368627E-3</v>
      </c>
    </row>
    <row r="93" spans="1:15" x14ac:dyDescent="0.2">
      <c r="A93" s="45">
        <f>IF(A92=(i-1),CooksDistance_Excel0!A93+1,A92+1)</f>
        <v>93</v>
      </c>
      <c r="B93" s="45" cm="1">
        <f t="array" aca="1" ref="B93:E93" ca="1">OFFSET(CooksDistance_Excel0!$A$1,A93,1,1,4)</f>
        <v>261.24</v>
      </c>
      <c r="C93" s="45">
        <f ca="1"/>
        <v>40.200000000000003</v>
      </c>
      <c r="D93" s="45">
        <f ca="1"/>
        <v>70.8</v>
      </c>
      <c r="E93" s="45">
        <f ca="1"/>
        <v>23.28</v>
      </c>
      <c r="I93" s="45">
        <f ca="1"/>
        <v>5.4006909843606632</v>
      </c>
      <c r="J93" s="45">
        <v>5.3955791813512537</v>
      </c>
      <c r="N93" s="47">
        <v>92</v>
      </c>
      <c r="O93" s="48">
        <v>2.680532059675678E-2</v>
      </c>
    </row>
    <row r="94" spans="1:15" x14ac:dyDescent="0.2">
      <c r="A94" s="45">
        <f>IF(A93=(i-1),CooksDistance_Excel0!A94+1,A93+1)</f>
        <v>94</v>
      </c>
      <c r="B94" s="45" cm="1">
        <f t="array" aca="1" ref="B94:E94" ca="1">OFFSET(CooksDistance_Excel0!$A$1,A94,1,1,4)</f>
        <v>301.08</v>
      </c>
      <c r="C94" s="45">
        <f ca="1"/>
        <v>43.8</v>
      </c>
      <c r="D94" s="45">
        <f ca="1"/>
        <v>86.76</v>
      </c>
      <c r="E94" s="45">
        <f ca="1"/>
        <v>26.64</v>
      </c>
      <c r="I94" s="45">
        <f ca="1"/>
        <v>22.992321594703995</v>
      </c>
      <c r="J94" s="45">
        <v>22.987675394823857</v>
      </c>
      <c r="N94" s="47">
        <v>93</v>
      </c>
      <c r="O94" s="48">
        <v>1.2220850744383877E-4</v>
      </c>
    </row>
    <row r="95" spans="1:15" x14ac:dyDescent="0.2">
      <c r="A95" s="45">
        <f>IF(A94=(i-1),CooksDistance_Excel0!A95+1,A94+1)</f>
        <v>95</v>
      </c>
      <c r="B95" s="45" cm="1">
        <f t="array" aca="1" ref="B95:E95" ca="1">OFFSET(CooksDistance_Excel0!$A$1,A95,1,1,4)</f>
        <v>128.88</v>
      </c>
      <c r="C95" s="45">
        <f ca="1"/>
        <v>16.8</v>
      </c>
      <c r="D95" s="45">
        <f ca="1"/>
        <v>13.08</v>
      </c>
      <c r="E95" s="45">
        <f ca="1"/>
        <v>13.8</v>
      </c>
      <c r="I95" s="45">
        <f ca="1"/>
        <v>25.479399052200552</v>
      </c>
      <c r="J95" s="45">
        <v>25.47308854171451</v>
      </c>
      <c r="N95" s="47">
        <v>94</v>
      </c>
      <c r="O95" s="48">
        <v>3.5779579069454811E-3</v>
      </c>
    </row>
    <row r="96" spans="1:15" x14ac:dyDescent="0.2">
      <c r="A96" s="45">
        <f>IF(A95=(i-1),CooksDistance_Excel0!A96+1,A95+1)</f>
        <v>96</v>
      </c>
      <c r="B96" s="45" cm="1">
        <f t="array" aca="1" ref="B96:E96" ca="1">OFFSET(CooksDistance_Excel0!$A$1,A96,1,1,4)</f>
        <v>195.96</v>
      </c>
      <c r="C96" s="45">
        <f ca="1"/>
        <v>37.92</v>
      </c>
      <c r="D96" s="45">
        <f ca="1"/>
        <v>63.48</v>
      </c>
      <c r="E96" s="45">
        <f ca="1"/>
        <v>20.28</v>
      </c>
      <c r="I96" s="45">
        <f ca="1"/>
        <v>12.578801654705291</v>
      </c>
      <c r="J96" s="45">
        <v>12.578548624873186</v>
      </c>
      <c r="N96" s="47">
        <v>95</v>
      </c>
      <c r="O96" s="48">
        <v>1.3207810210552281E-3</v>
      </c>
    </row>
    <row r="97" spans="1:15" x14ac:dyDescent="0.2">
      <c r="A97" s="45">
        <f>IF(A96=(i-1),CooksDistance_Excel0!A97+1,A96+1)</f>
        <v>97</v>
      </c>
      <c r="B97" s="45" cm="1">
        <f t="array" aca="1" ref="B97:E97" ca="1">OFFSET(CooksDistance_Excel0!$A$1,A97,1,1,4)</f>
        <v>237.12</v>
      </c>
      <c r="C97" s="45">
        <f ca="1"/>
        <v>4.2</v>
      </c>
      <c r="D97" s="45">
        <f ca="1"/>
        <v>7.08</v>
      </c>
      <c r="E97" s="45">
        <f ca="1"/>
        <v>14.04</v>
      </c>
      <c r="I97" s="45">
        <f ca="1"/>
        <v>19.58157806683154</v>
      </c>
      <c r="J97" s="45">
        <v>19.577905349992921</v>
      </c>
      <c r="N97" s="47">
        <v>96</v>
      </c>
      <c r="O97" s="48">
        <v>4.434836980949724E-4</v>
      </c>
    </row>
    <row r="98" spans="1:15" x14ac:dyDescent="0.2">
      <c r="A98" s="45">
        <f>IF(A97=(i-1),CooksDistance_Excel0!A98+1,A97+1)</f>
        <v>98</v>
      </c>
      <c r="B98" s="45" cm="1">
        <f t="array" aca="1" ref="B98:E98" ca="1">OFFSET(CooksDistance_Excel0!$A$1,A98,1,1,4)</f>
        <v>221.88</v>
      </c>
      <c r="C98" s="45">
        <f ca="1"/>
        <v>25.2</v>
      </c>
      <c r="D98" s="45">
        <f ca="1"/>
        <v>26.4</v>
      </c>
      <c r="E98" s="45">
        <f ca="1"/>
        <v>18.600000000000001</v>
      </c>
      <c r="I98" s="45">
        <f ca="1"/>
        <v>15.164964339006239</v>
      </c>
      <c r="J98" s="45">
        <v>15.162860594050905</v>
      </c>
      <c r="N98" s="47">
        <v>97</v>
      </c>
      <c r="O98" s="48">
        <v>2.04881139411788E-3</v>
      </c>
    </row>
    <row r="99" spans="1:15" x14ac:dyDescent="0.2">
      <c r="A99" s="45">
        <f>IF(A98=(i-1),CooksDistance_Excel0!A99+1,A98+1)</f>
        <v>99</v>
      </c>
      <c r="B99" s="45" cm="1">
        <f t="array" aca="1" ref="B99:E99" ca="1">OFFSET(CooksDistance_Excel0!$A$1,A99,1,1,4)</f>
        <v>347.64</v>
      </c>
      <c r="C99" s="45">
        <f ca="1"/>
        <v>50.76</v>
      </c>
      <c r="D99" s="45">
        <f ca="1"/>
        <v>61.44</v>
      </c>
      <c r="E99" s="45">
        <f ca="1"/>
        <v>30.48</v>
      </c>
      <c r="I99" s="45">
        <f ca="1"/>
        <v>18.405716232981973</v>
      </c>
      <c r="J99" s="45">
        <v>18.404493387012291</v>
      </c>
      <c r="N99" s="47">
        <v>98</v>
      </c>
      <c r="O99" s="48">
        <v>2.2109254686150754E-5</v>
      </c>
    </row>
    <row r="100" spans="1:15" x14ac:dyDescent="0.2">
      <c r="A100" s="45">
        <f>IF(A99=(i-1),CooksDistance_Excel0!A100+1,A99+1)</f>
        <v>100</v>
      </c>
      <c r="B100" s="45" cm="1">
        <f t="array" aca="1" ref="B100:E100" ca="1">OFFSET(CooksDistance_Excel0!$A$1,A100,1,1,4)</f>
        <v>162.24</v>
      </c>
      <c r="C100" s="45">
        <f ca="1"/>
        <v>50.04</v>
      </c>
      <c r="D100" s="45">
        <f ca="1"/>
        <v>55.08</v>
      </c>
      <c r="E100" s="45">
        <f ca="1"/>
        <v>20.64</v>
      </c>
      <c r="I100" s="45">
        <f ca="1"/>
        <v>28.944816678796009</v>
      </c>
      <c r="J100" s="45">
        <v>28.942328675704019</v>
      </c>
      <c r="N100" s="47">
        <v>99</v>
      </c>
      <c r="O100" s="48">
        <v>5.6309643116341434E-3</v>
      </c>
    </row>
    <row r="101" spans="1:15" x14ac:dyDescent="0.2">
      <c r="A101" s="45">
        <f>IF(A100=(i-1),CooksDistance_Excel0!A101+1,A100+1)</f>
        <v>101</v>
      </c>
      <c r="B101" s="45" cm="1">
        <f t="array" aca="1" ref="B101:E101" ca="1">OFFSET(CooksDistance_Excel0!$A$1,A101,1,1,4)</f>
        <v>266.88</v>
      </c>
      <c r="C101" s="45">
        <f ca="1"/>
        <v>5.16</v>
      </c>
      <c r="D101" s="45">
        <f ca="1"/>
        <v>59.76</v>
      </c>
      <c r="E101" s="45">
        <f ca="1"/>
        <v>14.04</v>
      </c>
      <c r="I101" s="45">
        <f ca="1"/>
        <v>20.32904179854679</v>
      </c>
      <c r="J101" s="45">
        <v>20.328420251842353</v>
      </c>
      <c r="N101" s="47">
        <v>100</v>
      </c>
      <c r="O101" s="48">
        <v>1.1103403595709325E-4</v>
      </c>
    </row>
    <row r="102" spans="1:15" x14ac:dyDescent="0.2">
      <c r="A102" s="45">
        <f>IF(A101=(i-1),CooksDistance_Excel0!A102+1,A101+1)</f>
        <v>102</v>
      </c>
      <c r="B102" s="45" cm="1">
        <f t="array" aca="1" ref="B102:E102" ca="1">OFFSET(CooksDistance_Excel0!$A$1,A102,1,1,4)</f>
        <v>355.68</v>
      </c>
      <c r="C102" s="45">
        <f ca="1"/>
        <v>43.56</v>
      </c>
      <c r="D102" s="45">
        <f ca="1"/>
        <v>121.08</v>
      </c>
      <c r="E102" s="45">
        <f ca="1"/>
        <v>28.56</v>
      </c>
      <c r="I102" s="45">
        <f ca="1"/>
        <v>16.659720272344817</v>
      </c>
      <c r="J102" s="45">
        <v>16.651150125567359</v>
      </c>
      <c r="N102" s="47">
        <v>101</v>
      </c>
      <c r="O102" s="48">
        <v>1.6458298186834069E-2</v>
      </c>
    </row>
    <row r="103" spans="1:15" x14ac:dyDescent="0.2">
      <c r="A103" s="45">
        <f>IF(A102=(i-1),CooksDistance_Excel0!A103+1,A102+1)</f>
        <v>103</v>
      </c>
      <c r="B103" s="45" cm="1">
        <f t="array" aca="1" ref="B103:E103" ca="1">OFFSET(CooksDistance_Excel0!$A$1,A103,1,1,4)</f>
        <v>336.24</v>
      </c>
      <c r="C103" s="45">
        <f ca="1"/>
        <v>12.12</v>
      </c>
      <c r="D103" s="45">
        <f ca="1"/>
        <v>25.68</v>
      </c>
      <c r="E103" s="45">
        <f ca="1"/>
        <v>17.760000000000002</v>
      </c>
      <c r="I103" s="45">
        <f ca="1"/>
        <v>27.901864453587667</v>
      </c>
      <c r="J103" s="45">
        <v>27.89098421830106</v>
      </c>
      <c r="N103" s="47">
        <v>102</v>
      </c>
      <c r="O103" s="48">
        <v>3.0234251398098162E-3</v>
      </c>
    </row>
    <row r="104" spans="1:15" x14ac:dyDescent="0.2">
      <c r="A104" s="45">
        <f>IF(A103=(i-1),CooksDistance_Excel0!A104+1,A103+1)</f>
        <v>104</v>
      </c>
      <c r="B104" s="45" cm="1">
        <f t="array" aca="1" ref="B104:E104" ca="1">OFFSET(CooksDistance_Excel0!$A$1,A104,1,1,4)</f>
        <v>225.48</v>
      </c>
      <c r="C104" s="45">
        <f ca="1"/>
        <v>20.64</v>
      </c>
      <c r="D104" s="45">
        <f ca="1"/>
        <v>21.48</v>
      </c>
      <c r="E104" s="45">
        <f ca="1"/>
        <v>17.64</v>
      </c>
      <c r="I104" s="45">
        <f ca="1"/>
        <v>21.176740624975114</v>
      </c>
      <c r="J104" s="45">
        <v>21.172912614992029</v>
      </c>
      <c r="N104" s="47">
        <v>103</v>
      </c>
      <c r="O104" s="48">
        <v>2.2280993000193924E-2</v>
      </c>
    </row>
    <row r="105" spans="1:15" x14ac:dyDescent="0.2">
      <c r="A105" s="45">
        <f>IF(A104=(i-1),CooksDistance_Excel0!A105+1,A104+1)</f>
        <v>105</v>
      </c>
      <c r="B105" s="45" cm="1">
        <f t="array" aca="1" ref="B105:E105" ca="1">OFFSET(CooksDistance_Excel0!$A$1,A105,1,1,4)</f>
        <v>285.83999999999997</v>
      </c>
      <c r="C105" s="45">
        <f ca="1"/>
        <v>41.16</v>
      </c>
      <c r="D105" s="45">
        <f ca="1"/>
        <v>6.36</v>
      </c>
      <c r="E105" s="45">
        <f ca="1"/>
        <v>24.84</v>
      </c>
      <c r="I105" s="45">
        <f ca="1"/>
        <v>17.715981414681352</v>
      </c>
      <c r="J105" s="45">
        <v>17.714653699273693</v>
      </c>
      <c r="N105" s="47">
        <v>104</v>
      </c>
      <c r="O105" s="48">
        <v>3.9016002969370305E-6</v>
      </c>
    </row>
    <row r="106" spans="1:15" x14ac:dyDescent="0.2">
      <c r="A106" s="45">
        <f>IF(A105=(i-1),CooksDistance_Excel0!A106+1,A105+1)</f>
        <v>106</v>
      </c>
      <c r="B106" s="45" cm="1">
        <f t="array" aca="1" ref="B106:E106" ca="1">OFFSET(CooksDistance_Excel0!$A$1,A106,1,1,4)</f>
        <v>165.48</v>
      </c>
      <c r="C106" s="45">
        <f ca="1"/>
        <v>55.68</v>
      </c>
      <c r="D106" s="45">
        <f ca="1"/>
        <v>70.8</v>
      </c>
      <c r="E106" s="45">
        <f ca="1"/>
        <v>23.04</v>
      </c>
      <c r="I106" s="45">
        <f ca="1"/>
        <v>24.358142699398389</v>
      </c>
      <c r="J106" s="45">
        <v>24.361330540925284</v>
      </c>
      <c r="N106" s="47">
        <v>105</v>
      </c>
      <c r="O106" s="48">
        <v>5.0759702392584875E-4</v>
      </c>
    </row>
    <row r="107" spans="1:15" x14ac:dyDescent="0.2">
      <c r="A107" s="45">
        <f>IF(A106=(i-1),CooksDistance_Excel0!A107+1,A106+1)</f>
        <v>107</v>
      </c>
      <c r="B107" s="45" cm="1">
        <f t="array" aca="1" ref="B107:E107" ca="1">OFFSET(CooksDistance_Excel0!$A$1,A107,1,1,4)</f>
        <v>30</v>
      </c>
      <c r="C107" s="45">
        <f ca="1"/>
        <v>13.2</v>
      </c>
      <c r="D107" s="45">
        <f ca="1"/>
        <v>35.64</v>
      </c>
      <c r="E107" s="45">
        <f ca="1"/>
        <v>8.64</v>
      </c>
      <c r="I107" s="45">
        <f ca="1"/>
        <v>21.525412869061256</v>
      </c>
      <c r="J107" s="45">
        <v>21.523697607908783</v>
      </c>
      <c r="N107" s="47">
        <v>106</v>
      </c>
      <c r="O107" s="48">
        <v>4.1313690868219491E-3</v>
      </c>
    </row>
    <row r="108" spans="1:15" x14ac:dyDescent="0.2">
      <c r="A108" s="45">
        <f>IF(A107=(i-1),CooksDistance_Excel0!A108+1,A107+1)</f>
        <v>108</v>
      </c>
      <c r="B108" s="45" cm="1">
        <f t="array" aca="1" ref="B108:E108" ca="1">OFFSET(CooksDistance_Excel0!$A$1,A108,1,1,4)</f>
        <v>108.48</v>
      </c>
      <c r="C108" s="45">
        <f ca="1"/>
        <v>0.36</v>
      </c>
      <c r="D108" s="45">
        <f ca="1"/>
        <v>27.84</v>
      </c>
      <c r="E108" s="45">
        <f ca="1"/>
        <v>10.44</v>
      </c>
      <c r="I108" s="45">
        <f ca="1"/>
        <v>7.3541257543590106</v>
      </c>
      <c r="J108" s="45">
        <v>7.3512265782996709</v>
      </c>
      <c r="N108" s="47">
        <v>107</v>
      </c>
      <c r="O108" s="48">
        <v>2.6533943842235543E-3</v>
      </c>
    </row>
    <row r="109" spans="1:15" x14ac:dyDescent="0.2">
      <c r="A109" s="45">
        <f>IF(A108=(i-1),CooksDistance_Excel0!A109+1,A108+1)</f>
        <v>109</v>
      </c>
      <c r="B109" s="45" cm="1">
        <f t="array" aca="1" ref="B109:E109" ca="1">OFFSET(CooksDistance_Excel0!$A$1,A109,1,1,4)</f>
        <v>15.72</v>
      </c>
      <c r="C109" s="45">
        <f ca="1"/>
        <v>0.48</v>
      </c>
      <c r="D109" s="45">
        <f ca="1"/>
        <v>30.72</v>
      </c>
      <c r="E109" s="45">
        <f ca="1"/>
        <v>6.36</v>
      </c>
      <c r="I109" s="45">
        <f ca="1"/>
        <v>8.5345769462937042</v>
      </c>
      <c r="J109" s="45">
        <v>8.530202982140846</v>
      </c>
      <c r="N109" s="47">
        <v>108</v>
      </c>
      <c r="O109" s="48">
        <v>5.9860355211020389E-3</v>
      </c>
    </row>
    <row r="110" spans="1:15" x14ac:dyDescent="0.2">
      <c r="A110" s="45">
        <f>IF(A109=(i-1),CooksDistance_Excel0!A110+1,A109+1)</f>
        <v>110</v>
      </c>
      <c r="B110" s="45" cm="1">
        <f t="array" aca="1" ref="B110:E110" ca="1">OFFSET(CooksDistance_Excel0!$A$1,A110,1,1,4)</f>
        <v>306.48</v>
      </c>
      <c r="C110" s="45">
        <f ca="1"/>
        <v>32.28</v>
      </c>
      <c r="D110" s="45">
        <f ca="1"/>
        <v>6.6</v>
      </c>
      <c r="E110" s="45">
        <f ca="1"/>
        <v>23.76</v>
      </c>
      <c r="I110" s="45">
        <f ca="1"/>
        <v>4.3088169678842361</v>
      </c>
      <c r="J110" s="45">
        <v>4.3047100917660197</v>
      </c>
      <c r="N110" s="47">
        <v>109</v>
      </c>
      <c r="O110" s="48">
        <v>1.0682114918227384E-2</v>
      </c>
    </row>
    <row r="111" spans="1:15" x14ac:dyDescent="0.2">
      <c r="A111" s="45">
        <f>IF(A110=(i-1),CooksDistance_Excel0!A111+1,A110+1)</f>
        <v>111</v>
      </c>
      <c r="B111" s="45" cm="1">
        <f t="array" aca="1" ref="B111:E111" ca="1">OFFSET(CooksDistance_Excel0!$A$1,A111,1,1,4)</f>
        <v>270.95999999999998</v>
      </c>
      <c r="C111" s="45">
        <f ca="1"/>
        <v>9.84</v>
      </c>
      <c r="D111" s="45">
        <f ca="1"/>
        <v>67.8</v>
      </c>
      <c r="E111" s="45">
        <f ca="1"/>
        <v>16.079999999999998</v>
      </c>
      <c r="I111" s="45">
        <f ca="1"/>
        <v>23.629818171279943</v>
      </c>
      <c r="J111" s="45">
        <v>23.631517274560846</v>
      </c>
      <c r="N111" s="47">
        <v>110</v>
      </c>
      <c r="O111" s="48">
        <v>3.2536323703017931E-5</v>
      </c>
    </row>
    <row r="112" spans="1:15" x14ac:dyDescent="0.2">
      <c r="A112" s="45">
        <f>IF(A111=(i-1),CooksDistance_Excel0!A112+1,A111+1)</f>
        <v>112</v>
      </c>
      <c r="B112" s="45" cm="1">
        <f t="array" aca="1" ref="B112:E112" ca="1">OFFSET(CooksDistance_Excel0!$A$1,A112,1,1,4)</f>
        <v>290.04000000000002</v>
      </c>
      <c r="C112" s="45">
        <f ca="1"/>
        <v>45.6</v>
      </c>
      <c r="D112" s="45">
        <f ca="1"/>
        <v>27.84</v>
      </c>
      <c r="E112" s="45">
        <f ca="1"/>
        <v>26.16</v>
      </c>
      <c r="I112" s="45">
        <f ca="1"/>
        <v>17.720726014383125</v>
      </c>
      <c r="J112" s="45">
        <v>17.711848914141065</v>
      </c>
      <c r="N112" s="47">
        <v>111</v>
      </c>
      <c r="O112" s="48">
        <v>6.5964890078900008E-3</v>
      </c>
    </row>
    <row r="113" spans="1:15" x14ac:dyDescent="0.2">
      <c r="A113" s="45">
        <f>IF(A112=(i-1),CooksDistance_Excel0!A113+1,A112+1)</f>
        <v>113</v>
      </c>
      <c r="B113" s="45" cm="1">
        <f t="array" aca="1" ref="B113:E113" ca="1">OFFSET(CooksDistance_Excel0!$A$1,A113,1,1,4)</f>
        <v>210.84</v>
      </c>
      <c r="C113" s="45">
        <f ca="1"/>
        <v>18.48</v>
      </c>
      <c r="D113" s="45">
        <f ca="1"/>
        <v>2.88</v>
      </c>
      <c r="E113" s="45">
        <f ca="1"/>
        <v>16.920000000000002</v>
      </c>
      <c r="I113" s="45">
        <f ca="1"/>
        <v>25.367122906682184</v>
      </c>
      <c r="J113" s="45">
        <v>25.368329976402389</v>
      </c>
      <c r="N113" s="47">
        <v>112</v>
      </c>
      <c r="O113" s="48">
        <v>1.0029443787001023E-3</v>
      </c>
    </row>
    <row r="114" spans="1:15" x14ac:dyDescent="0.2">
      <c r="A114" s="45">
        <f>IF(A113=(i-1),CooksDistance_Excel0!A114+1,A113+1)</f>
        <v>114</v>
      </c>
      <c r="B114" s="45" cm="1">
        <f t="array" aca="1" ref="B114:E114" ca="1">OFFSET(CooksDistance_Excel0!$A$1,A114,1,1,4)</f>
        <v>251.52</v>
      </c>
      <c r="C114" s="45">
        <f ca="1"/>
        <v>24.72</v>
      </c>
      <c r="D114" s="45">
        <f ca="1"/>
        <v>12.84</v>
      </c>
      <c r="E114" s="45">
        <f ca="1"/>
        <v>19.079999999999998</v>
      </c>
      <c r="I114" s="45">
        <f ca="1"/>
        <v>16.656021609338723</v>
      </c>
      <c r="J114" s="45">
        <v>16.656731823853413</v>
      </c>
      <c r="N114" s="47">
        <v>113</v>
      </c>
      <c r="O114" s="48">
        <v>8.4666008801133154E-5</v>
      </c>
    </row>
    <row r="115" spans="1:15" x14ac:dyDescent="0.2">
      <c r="A115" s="45">
        <f>IF(A114=(i-1),CooksDistance_Excel0!A115+1,A114+1)</f>
        <v>115</v>
      </c>
      <c r="B115" s="45" cm="1">
        <f t="array" aca="1" ref="B115:E115" ca="1">OFFSET(CooksDistance_Excel0!$A$1,A115,1,1,4)</f>
        <v>93.84</v>
      </c>
      <c r="C115" s="45">
        <f ca="1"/>
        <v>56.16</v>
      </c>
      <c r="D115" s="45">
        <f ca="1"/>
        <v>41.4</v>
      </c>
      <c r="E115" s="45">
        <f ca="1"/>
        <v>17.52</v>
      </c>
      <c r="I115" s="45">
        <f ca="1"/>
        <v>19.684365895180271</v>
      </c>
      <c r="J115" s="45">
        <v>19.684531475845517</v>
      </c>
      <c r="N115" s="47">
        <v>114</v>
      </c>
      <c r="O115" s="48">
        <v>3.8384995950587852E-4</v>
      </c>
    </row>
    <row r="116" spans="1:15" x14ac:dyDescent="0.2">
      <c r="A116" s="45">
        <f>IF(A115=(i-1),CooksDistance_Excel0!A116+1,A115+1)</f>
        <v>116</v>
      </c>
      <c r="B116" s="45" cm="1">
        <f t="array" aca="1" ref="B116:E116" ca="1">OFFSET(CooksDistance_Excel0!$A$1,A116,1,1,4)</f>
        <v>90.12</v>
      </c>
      <c r="C116" s="45">
        <f ca="1"/>
        <v>42</v>
      </c>
      <c r="D116" s="45">
        <f ca="1"/>
        <v>63.24</v>
      </c>
      <c r="E116" s="45">
        <f ca="1"/>
        <v>15.12</v>
      </c>
      <c r="I116" s="45">
        <f ca="1"/>
        <v>18.363713923723488</v>
      </c>
      <c r="J116" s="45">
        <v>18.366115111053642</v>
      </c>
      <c r="N116" s="47">
        <v>115</v>
      </c>
      <c r="O116" s="48">
        <v>1.3887511773139623E-3</v>
      </c>
    </row>
    <row r="117" spans="1:15" x14ac:dyDescent="0.2">
      <c r="A117" s="45">
        <f>IF(A116=(i-1),CooksDistance_Excel0!A117+1,A116+1)</f>
        <v>117</v>
      </c>
      <c r="B117" s="45" cm="1">
        <f t="array" aca="1" ref="B117:E117" ca="1">OFFSET(CooksDistance_Excel0!$A$1,A117,1,1,4)</f>
        <v>167.04</v>
      </c>
      <c r="C117" s="45">
        <f ca="1"/>
        <v>17.16</v>
      </c>
      <c r="D117" s="45">
        <f ca="1"/>
        <v>30.72</v>
      </c>
      <c r="E117" s="45">
        <f ca="1"/>
        <v>14.64</v>
      </c>
      <c r="I117" s="45">
        <f ca="1"/>
        <v>15.505976377648624</v>
      </c>
      <c r="J117" s="45">
        <v>15.503626742350107</v>
      </c>
      <c r="N117" s="47">
        <v>116</v>
      </c>
      <c r="O117" s="48">
        <v>1.9522914026367621E-4</v>
      </c>
    </row>
    <row r="118" spans="1:15" x14ac:dyDescent="0.2">
      <c r="A118" s="45">
        <f>IF(A117=(i-1),CooksDistance_Excel0!A118+1,A117+1)</f>
        <v>118</v>
      </c>
      <c r="B118" s="45" cm="1">
        <f t="array" aca="1" ref="B118:E118" ca="1">OFFSET(CooksDistance_Excel0!$A$1,A118,1,1,4)</f>
        <v>91.68</v>
      </c>
      <c r="C118" s="45">
        <f ca="1"/>
        <v>0.96</v>
      </c>
      <c r="D118" s="45">
        <f ca="1"/>
        <v>17.760000000000002</v>
      </c>
      <c r="E118" s="45">
        <f ca="1"/>
        <v>11.28</v>
      </c>
      <c r="I118" s="45">
        <f ca="1"/>
        <v>14.377091858220526</v>
      </c>
      <c r="J118" s="45">
        <v>14.374496924272428</v>
      </c>
      <c r="N118" s="47">
        <v>117</v>
      </c>
      <c r="O118" s="48">
        <v>4.070123071724021E-5</v>
      </c>
    </row>
    <row r="119" spans="1:15" x14ac:dyDescent="0.2">
      <c r="A119" s="45">
        <f>IF(A118=(i-1),CooksDistance_Excel0!A119+1,A118+1)</f>
        <v>119</v>
      </c>
      <c r="B119" s="45" cm="1">
        <f t="array" aca="1" ref="B119:E119" ca="1">OFFSET(CooksDistance_Excel0!$A$1,A119,1,1,4)</f>
        <v>150.84</v>
      </c>
      <c r="C119" s="45">
        <f ca="1"/>
        <v>44.28</v>
      </c>
      <c r="D119" s="45">
        <f ca="1"/>
        <v>95.04</v>
      </c>
      <c r="E119" s="45">
        <f ca="1"/>
        <v>19.079999999999998</v>
      </c>
      <c r="I119" s="45">
        <f ca="1"/>
        <v>7.887880677692614</v>
      </c>
      <c r="J119" s="45">
        <v>7.8849328785092512</v>
      </c>
      <c r="N119" s="47">
        <v>118</v>
      </c>
      <c r="O119" s="48">
        <v>1.9345919114427942E-2</v>
      </c>
    </row>
    <row r="120" spans="1:15" x14ac:dyDescent="0.2">
      <c r="A120" s="45">
        <f>IF(A119=(i-1),CooksDistance_Excel0!A120+1,A119+1)</f>
        <v>120</v>
      </c>
      <c r="B120" s="45" cm="1">
        <f t="array" aca="1" ref="B120:E120" ca="1">OFFSET(CooksDistance_Excel0!$A$1,A120,1,1,4)</f>
        <v>23.28</v>
      </c>
      <c r="C120" s="45">
        <f ca="1"/>
        <v>19.2</v>
      </c>
      <c r="D120" s="45">
        <f ca="1"/>
        <v>26.76</v>
      </c>
      <c r="E120" s="45">
        <f ca="1"/>
        <v>7.92</v>
      </c>
      <c r="I120" s="45">
        <f ca="1"/>
        <v>18.685587848015373</v>
      </c>
      <c r="J120" s="45">
        <v>18.679312174224609</v>
      </c>
      <c r="N120" s="47">
        <v>119</v>
      </c>
      <c r="O120" s="48">
        <v>4.3911694515406393E-4</v>
      </c>
    </row>
    <row r="121" spans="1:15" x14ac:dyDescent="0.2">
      <c r="A121" s="45">
        <f>IF(A120=(i-1),CooksDistance_Excel0!A121+1,A120+1)</f>
        <v>121</v>
      </c>
      <c r="B121" s="45" cm="1">
        <f t="array" aca="1" ref="B121:E121" ca="1">OFFSET(CooksDistance_Excel0!$A$1,A121,1,1,4)</f>
        <v>169.56</v>
      </c>
      <c r="C121" s="45">
        <f ca="1"/>
        <v>32.159999999999997</v>
      </c>
      <c r="D121" s="45">
        <f ca="1"/>
        <v>55.44</v>
      </c>
      <c r="E121" s="45">
        <f ca="1"/>
        <v>18.600000000000001</v>
      </c>
      <c r="I121" s="45">
        <f ca="1"/>
        <v>8.184959241509091</v>
      </c>
      <c r="J121" s="45">
        <v>8.1840812005658137</v>
      </c>
      <c r="N121" s="47">
        <v>120</v>
      </c>
      <c r="O121" s="48">
        <v>1.0248928346626041E-4</v>
      </c>
    </row>
    <row r="122" spans="1:15" x14ac:dyDescent="0.2">
      <c r="A122" s="45">
        <f>IF(A121=(i-1),CooksDistance_Excel0!A122+1,A121+1)</f>
        <v>122</v>
      </c>
      <c r="B122" s="45" cm="1">
        <f t="array" aca="1" ref="B122:E122" ca="1">OFFSET(CooksDistance_Excel0!$A$1,A122,1,1,4)</f>
        <v>22.56</v>
      </c>
      <c r="C122" s="45">
        <f ca="1"/>
        <v>26.04</v>
      </c>
      <c r="D122" s="45">
        <f ca="1"/>
        <v>60.48</v>
      </c>
      <c r="E122" s="45">
        <f ca="1"/>
        <v>8.4</v>
      </c>
      <c r="I122" s="45">
        <f ca="1"/>
        <v>17.295509917599382</v>
      </c>
      <c r="J122" s="45">
        <v>17.292127256583079</v>
      </c>
      <c r="N122" s="47">
        <v>121</v>
      </c>
      <c r="O122" s="48">
        <v>1.1052242552134642E-3</v>
      </c>
    </row>
    <row r="123" spans="1:15" x14ac:dyDescent="0.2">
      <c r="A123" s="45">
        <f>IF(A122=(i-1),CooksDistance_Excel0!A123+1,A122+1)</f>
        <v>123</v>
      </c>
      <c r="B123" s="45" cm="1">
        <f t="array" aca="1" ref="B123:E123" ca="1">OFFSET(CooksDistance_Excel0!$A$1,A123,1,1,4)</f>
        <v>268.8</v>
      </c>
      <c r="C123" s="45">
        <f ca="1"/>
        <v>2.88</v>
      </c>
      <c r="D123" s="45">
        <f ca="1"/>
        <v>18.72</v>
      </c>
      <c r="E123" s="45">
        <f ca="1"/>
        <v>13.92</v>
      </c>
      <c r="I123" s="45">
        <f ca="1"/>
        <v>9.4096513428052813</v>
      </c>
      <c r="J123" s="45">
        <v>9.4056917061661434</v>
      </c>
      <c r="N123" s="47">
        <v>122</v>
      </c>
      <c r="O123" s="48">
        <v>1.9357976405056554E-3</v>
      </c>
    </row>
    <row r="124" spans="1:15" x14ac:dyDescent="0.2">
      <c r="A124" s="45">
        <f>IF(A123=(i-1),CooksDistance_Excel0!A124+1,A123+1)</f>
        <v>124</v>
      </c>
      <c r="B124" s="45" cm="1">
        <f t="array" aca="1" ref="B124:E124" ca="1">OFFSET(CooksDistance_Excel0!$A$1,A124,1,1,4)</f>
        <v>147.72</v>
      </c>
      <c r="C124" s="45">
        <f ca="1"/>
        <v>41.52</v>
      </c>
      <c r="D124" s="45">
        <f ca="1"/>
        <v>14.88</v>
      </c>
      <c r="E124" s="45">
        <f ca="1"/>
        <v>18.239999999999998</v>
      </c>
      <c r="I124" s="45">
        <f ca="1"/>
        <v>16.355672224742932</v>
      </c>
      <c r="J124" s="45">
        <v>16.351748520731448</v>
      </c>
      <c r="N124" s="47">
        <v>123</v>
      </c>
      <c r="O124" s="48">
        <v>1.0234228820702639E-2</v>
      </c>
    </row>
    <row r="125" spans="1:15" x14ac:dyDescent="0.2">
      <c r="A125" s="45">
        <f>IF(A124=(i-1),CooksDistance_Excel0!A125+1,A124+1)</f>
        <v>125</v>
      </c>
      <c r="B125" s="45" cm="1">
        <f t="array" aca="1" ref="B125:E125" ca="1">OFFSET(CooksDistance_Excel0!$A$1,A125,1,1,4)</f>
        <v>275.39999999999998</v>
      </c>
      <c r="C125" s="45">
        <f ca="1"/>
        <v>38.76</v>
      </c>
      <c r="D125" s="45">
        <f ca="1"/>
        <v>89.04</v>
      </c>
      <c r="E125" s="45">
        <f ca="1"/>
        <v>23.64</v>
      </c>
      <c r="I125" s="45">
        <f ca="1"/>
        <v>18.096251948128867</v>
      </c>
      <c r="J125" s="45">
        <v>18.099349075994429</v>
      </c>
      <c r="N125" s="47">
        <v>124</v>
      </c>
      <c r="O125" s="48">
        <v>2.5970603973180141E-5</v>
      </c>
    </row>
    <row r="126" spans="1:15" x14ac:dyDescent="0.2">
      <c r="A126" s="45">
        <f>IF(A125=(i-1),CooksDistance_Excel0!A126+1,A125+1)</f>
        <v>126</v>
      </c>
      <c r="B126" s="45" cm="1">
        <f t="array" aca="1" ref="B126:E126" ca="1">OFFSET(CooksDistance_Excel0!$A$1,A126,1,1,4)</f>
        <v>104.64</v>
      </c>
      <c r="C126" s="45">
        <f ca="1"/>
        <v>14.16</v>
      </c>
      <c r="D126" s="45">
        <f ca="1"/>
        <v>31.08</v>
      </c>
      <c r="E126" s="45">
        <f ca="1"/>
        <v>12.72</v>
      </c>
      <c r="I126" s="45">
        <f ca="1"/>
        <v>23.35247041467111</v>
      </c>
      <c r="J126" s="45">
        <v>23.345295677015301</v>
      </c>
      <c r="N126" s="47">
        <v>125</v>
      </c>
      <c r="O126" s="48">
        <v>2.2126576839488947E-4</v>
      </c>
    </row>
    <row r="127" spans="1:15" x14ac:dyDescent="0.2">
      <c r="A127" s="45">
        <f>IF(A126=(i-1),CooksDistance_Excel0!A127+1,A126+1)</f>
        <v>127</v>
      </c>
      <c r="B127" s="45" cm="1">
        <f t="array" aca="1" ref="B127:E127" ca="1">OFFSET(CooksDistance_Excel0!$A$1,A127,1,1,4)</f>
        <v>9.36</v>
      </c>
      <c r="C127" s="45">
        <f ca="1"/>
        <v>46.68</v>
      </c>
      <c r="D127" s="45">
        <f ca="1"/>
        <v>60.72</v>
      </c>
      <c r="E127" s="45">
        <f ca="1"/>
        <v>7.92</v>
      </c>
      <c r="I127" s="45">
        <f ca="1"/>
        <v>10.955502637821748</v>
      </c>
      <c r="J127" s="45">
        <v>10.952819499605715</v>
      </c>
      <c r="N127" s="47">
        <v>126</v>
      </c>
      <c r="O127" s="48">
        <v>2.7025714237879366E-3</v>
      </c>
    </row>
    <row r="128" spans="1:15" x14ac:dyDescent="0.2">
      <c r="A128" s="45">
        <f>IF(A127=(i-1),CooksDistance_Excel0!A128+1,A127+1)</f>
        <v>128</v>
      </c>
      <c r="B128" s="45" cm="1">
        <f t="array" aca="1" ref="B128:E128" ca="1">OFFSET(CooksDistance_Excel0!$A$1,A128,1,1,4)</f>
        <v>96.24</v>
      </c>
      <c r="C128" s="45">
        <f ca="1"/>
        <v>0</v>
      </c>
      <c r="D128" s="45">
        <f ca="1"/>
        <v>11.04</v>
      </c>
      <c r="E128" s="45">
        <f ca="1"/>
        <v>10.56</v>
      </c>
      <c r="I128" s="45">
        <f ca="1"/>
        <v>12.693430381094386</v>
      </c>
      <c r="J128" s="45">
        <v>12.692608937016438</v>
      </c>
      <c r="N128" s="47">
        <v>127</v>
      </c>
      <c r="O128" s="48">
        <v>5.3873183049687141E-2</v>
      </c>
    </row>
    <row r="129" spans="1:15" x14ac:dyDescent="0.2">
      <c r="A129" s="45">
        <f>IF(A128=(i-1),CooksDistance_Excel0!A129+1,A128+1)</f>
        <v>129</v>
      </c>
      <c r="B129" s="45" cm="1">
        <f t="array" aca="1" ref="B129:E129" ca="1">OFFSET(CooksDistance_Excel0!$A$1,A129,1,1,4)</f>
        <v>264.36</v>
      </c>
      <c r="C129" s="45">
        <f ca="1"/>
        <v>58.8</v>
      </c>
      <c r="D129" s="45">
        <f ca="1"/>
        <v>3.84</v>
      </c>
      <c r="E129" s="45">
        <f ca="1"/>
        <v>29.64</v>
      </c>
      <c r="I129" s="45">
        <f ca="1"/>
        <v>7.9219048422030234</v>
      </c>
      <c r="J129" s="45">
        <v>7.9196027987898283</v>
      </c>
      <c r="N129" s="47">
        <v>128</v>
      </c>
      <c r="O129" s="48">
        <v>1.2496346722327615E-2</v>
      </c>
    </row>
    <row r="130" spans="1:15" x14ac:dyDescent="0.2">
      <c r="A130" s="45">
        <f>IF(A129=(i-1),CooksDistance_Excel0!A130+1,A129+1)</f>
        <v>130</v>
      </c>
      <c r="B130" s="45" cm="1">
        <f t="array" aca="1" ref="B130:E130" ca="1">OFFSET(CooksDistance_Excel0!$A$1,A130,1,1,4)</f>
        <v>71.52</v>
      </c>
      <c r="C130" s="45">
        <f ca="1"/>
        <v>14.4</v>
      </c>
      <c r="D130" s="45">
        <f ca="1"/>
        <v>51.72</v>
      </c>
      <c r="E130" s="45">
        <f ca="1"/>
        <v>11.64</v>
      </c>
      <c r="I130" s="45">
        <f ca="1"/>
        <v>26.700322106229002</v>
      </c>
      <c r="J130" s="45">
        <v>26.706589937447507</v>
      </c>
      <c r="N130" s="47">
        <v>129</v>
      </c>
      <c r="O130" s="48">
        <v>3.4214220244520754E-2</v>
      </c>
    </row>
    <row r="131" spans="1:15" x14ac:dyDescent="0.2">
      <c r="A131" s="45">
        <f>IF(A130=(i-1),CooksDistance_Excel0!A131+1,A130+1)</f>
        <v>131</v>
      </c>
      <c r="B131" s="45" cm="1">
        <f t="array" aca="1" ref="B131:E131" ca="1">OFFSET(CooksDistance_Excel0!$A$1,A131,1,1,4)</f>
        <v>0.84</v>
      </c>
      <c r="C131" s="45">
        <f ca="1"/>
        <v>47.52</v>
      </c>
      <c r="D131" s="45">
        <f ca="1"/>
        <v>10.44</v>
      </c>
      <c r="E131" s="45">
        <f ca="1"/>
        <v>1.92</v>
      </c>
      <c r="I131" s="45">
        <f ca="1"/>
        <v>9.4658751386250763</v>
      </c>
      <c r="J131" s="45">
        <v>9.460927789786604</v>
      </c>
      <c r="N131" s="47">
        <v>130</v>
      </c>
      <c r="O131" s="48">
        <v>7.0181362664838449E-3</v>
      </c>
    </row>
    <row r="132" spans="1:15" x14ac:dyDescent="0.2">
      <c r="A132" s="45">
        <f>IF(A131=(i-1),CooksDistance_Excel0!A132+1,A131+1)</f>
        <v>132</v>
      </c>
      <c r="B132" s="45" cm="1">
        <f t="array" aca="1" ref="B132:E132" ca="1">OFFSET(CooksDistance_Excel0!$A$1,A132,1,1,4)</f>
        <v>318.24</v>
      </c>
      <c r="C132" s="45">
        <f ca="1"/>
        <v>3.48</v>
      </c>
      <c r="D132" s="45">
        <f ca="1"/>
        <v>51.6</v>
      </c>
      <c r="E132" s="45">
        <f ca="1"/>
        <v>15.24</v>
      </c>
      <c r="I132" s="45">
        <f ca="1"/>
        <v>12.507740525645543</v>
      </c>
      <c r="J132" s="45">
        <v>12.513224522123451</v>
      </c>
      <c r="N132" s="47">
        <v>131</v>
      </c>
      <c r="O132" s="48">
        <v>0.37136887255227063</v>
      </c>
    </row>
    <row r="133" spans="1:15" x14ac:dyDescent="0.2">
      <c r="A133" s="45">
        <f>IF(A132=(i-1),CooksDistance_Excel0!A133+1,A132+1)</f>
        <v>133</v>
      </c>
      <c r="B133" s="45" cm="1">
        <f t="array" aca="1" ref="B133:E133" ca="1">OFFSET(CooksDistance_Excel0!$A$1,A133,1,1,4)</f>
        <v>10.08</v>
      </c>
      <c r="C133" s="45">
        <f ca="1"/>
        <v>32.64</v>
      </c>
      <c r="D133" s="45">
        <f ca="1"/>
        <v>2.52</v>
      </c>
      <c r="E133" s="45">
        <f ca="1"/>
        <v>6.84</v>
      </c>
      <c r="I133" s="45">
        <f ca="1"/>
        <v>18.701517036493133</v>
      </c>
      <c r="J133" s="45">
        <v>18.693357830960604</v>
      </c>
      <c r="N133" s="47">
        <v>132</v>
      </c>
      <c r="O133" s="48">
        <v>3.2579458241453453E-2</v>
      </c>
    </row>
    <row r="134" spans="1:15" x14ac:dyDescent="0.2">
      <c r="A134" s="45">
        <f>IF(A133=(i-1),CooksDistance_Excel0!A134+1,A133+1)</f>
        <v>134</v>
      </c>
      <c r="B134" s="45" cm="1">
        <f t="array" aca="1" ref="B134:E134" ca="1">OFFSET(CooksDistance_Excel0!$A$1,A134,1,1,4)</f>
        <v>263.76</v>
      </c>
      <c r="C134" s="45">
        <f ca="1"/>
        <v>40.200000000000003</v>
      </c>
      <c r="D134" s="45">
        <f ca="1"/>
        <v>54.12</v>
      </c>
      <c r="E134" s="45">
        <f ca="1"/>
        <v>23.52</v>
      </c>
      <c r="I134" s="45">
        <f ca="1"/>
        <v>10.134813069453548</v>
      </c>
      <c r="J134" s="45">
        <v>10.138980139284858</v>
      </c>
      <c r="N134" s="47">
        <v>133</v>
      </c>
      <c r="O134" s="48">
        <v>2.7893618989241867E-2</v>
      </c>
    </row>
    <row r="135" spans="1:15" x14ac:dyDescent="0.2">
      <c r="A135" s="45">
        <f>IF(A134=(i-1),CooksDistance_Excel0!A135+1,A134+1)</f>
        <v>135</v>
      </c>
      <c r="B135" s="45" cm="1">
        <f t="array" aca="1" ref="B135:E135" ca="1">OFFSET(CooksDistance_Excel0!$A$1,A135,1,1,4)</f>
        <v>44.28</v>
      </c>
      <c r="C135" s="45">
        <f ca="1"/>
        <v>46.32</v>
      </c>
      <c r="D135" s="45">
        <f ca="1"/>
        <v>78.72</v>
      </c>
      <c r="E135" s="45">
        <f ca="1"/>
        <v>12.96</v>
      </c>
      <c r="I135" s="45">
        <f ca="1"/>
        <v>23.122938297699232</v>
      </c>
      <c r="J135" s="45">
        <v>23.120307685319961</v>
      </c>
      <c r="N135" s="47">
        <v>134</v>
      </c>
      <c r="O135" s="48">
        <v>1.5749144989715892E-4</v>
      </c>
    </row>
    <row r="136" spans="1:15" x14ac:dyDescent="0.2">
      <c r="A136" s="45">
        <f>IF(A135=(i-1),CooksDistance_Excel0!A136+1,A135+1)</f>
        <v>136</v>
      </c>
      <c r="B136" s="45" cm="1">
        <f t="array" aca="1" ref="B136:E136" ca="1">OFFSET(CooksDistance_Excel0!$A$1,A136,1,1,4)</f>
        <v>57.96</v>
      </c>
      <c r="C136" s="45">
        <f ca="1"/>
        <v>56.4</v>
      </c>
      <c r="D136" s="45">
        <f ca="1"/>
        <v>10.199999999999999</v>
      </c>
      <c r="E136" s="45">
        <f ca="1"/>
        <v>13.92</v>
      </c>
      <c r="I136" s="45">
        <f ca="1"/>
        <v>14.207458433348501</v>
      </c>
      <c r="J136" s="45">
        <v>14.204164675463794</v>
      </c>
      <c r="N136" s="47">
        <v>135</v>
      </c>
      <c r="O136" s="48">
        <v>3.9634228260436617E-3</v>
      </c>
    </row>
    <row r="137" spans="1:15" x14ac:dyDescent="0.2">
      <c r="A137" s="45">
        <f>IF(A136=(i-1),CooksDistance_Excel0!A137+1,A136+1)</f>
        <v>137</v>
      </c>
      <c r="B137" s="45" cm="1">
        <f t="array" aca="1" ref="B137:E137" ca="1">OFFSET(CooksDistance_Excel0!$A$1,A137,1,1,4)</f>
        <v>30.72</v>
      </c>
      <c r="C137" s="45">
        <f ca="1"/>
        <v>46.8</v>
      </c>
      <c r="D137" s="45">
        <f ca="1"/>
        <v>11.16</v>
      </c>
      <c r="E137" s="45">
        <f ca="1"/>
        <v>11.4</v>
      </c>
      <c r="I137" s="45">
        <f ca="1"/>
        <v>16.795226858681126</v>
      </c>
      <c r="J137" s="45">
        <v>16.801696619099609</v>
      </c>
      <c r="N137" s="47">
        <v>136</v>
      </c>
      <c r="O137" s="48">
        <v>2.9222668835665225E-2</v>
      </c>
    </row>
    <row r="138" spans="1:15" x14ac:dyDescent="0.2">
      <c r="A138" s="45">
        <f>IF(A137=(i-1),CooksDistance_Excel0!A138+1,A137+1)</f>
        <v>138</v>
      </c>
      <c r="B138" s="45" cm="1">
        <f t="array" aca="1" ref="B138:E138" ca="1">OFFSET(CooksDistance_Excel0!$A$1,A138,1,1,4)</f>
        <v>328.44</v>
      </c>
      <c r="C138" s="45">
        <f ca="1"/>
        <v>34.68</v>
      </c>
      <c r="D138" s="45">
        <f ca="1"/>
        <v>71.64</v>
      </c>
      <c r="E138" s="45">
        <f ca="1"/>
        <v>24.96</v>
      </c>
      <c r="I138" s="45">
        <f ca="1"/>
        <v>13.739088017857735</v>
      </c>
      <c r="J138" s="45">
        <v>13.744183521159037</v>
      </c>
      <c r="N138" s="47">
        <v>137</v>
      </c>
      <c r="O138" s="48">
        <v>1.5210801060180752E-2</v>
      </c>
    </row>
    <row r="139" spans="1:15" x14ac:dyDescent="0.2">
      <c r="A139" s="45">
        <f>IF(A138=(i-1),CooksDistance_Excel0!A139+1,A138+1)</f>
        <v>139</v>
      </c>
      <c r="B139" s="45" cm="1">
        <f t="array" aca="1" ref="B139:E139" ca="1">OFFSET(CooksDistance_Excel0!$A$1,A139,1,1,4)</f>
        <v>51.6</v>
      </c>
      <c r="C139" s="45">
        <f ca="1"/>
        <v>31.08</v>
      </c>
      <c r="D139" s="45">
        <f ca="1"/>
        <v>24.6</v>
      </c>
      <c r="E139" s="45">
        <f ca="1"/>
        <v>11.52</v>
      </c>
      <c r="I139" s="45">
        <f ca="1"/>
        <v>25.027509844550398</v>
      </c>
      <c r="J139" s="45">
        <v>25.021502381882403</v>
      </c>
      <c r="N139" s="47">
        <v>138</v>
      </c>
      <c r="O139" s="48">
        <v>7.9204893973668739E-6</v>
      </c>
    </row>
    <row r="140" spans="1:15" x14ac:dyDescent="0.2">
      <c r="A140" s="45">
        <f>IF(A139=(i-1),CooksDistance_Excel0!A140+1,A139+1)</f>
        <v>140</v>
      </c>
      <c r="B140" s="45" cm="1">
        <f t="array" aca="1" ref="B140:E140" ca="1">OFFSET(CooksDistance_Excel0!$A$1,A140,1,1,4)</f>
        <v>221.88</v>
      </c>
      <c r="C140" s="45">
        <f ca="1"/>
        <v>52.68</v>
      </c>
      <c r="D140" s="45">
        <f ca="1"/>
        <v>2.04</v>
      </c>
      <c r="E140" s="45">
        <f ca="1"/>
        <v>24.84</v>
      </c>
      <c r="I140" s="45">
        <f ca="1"/>
        <v>11.721137677768782</v>
      </c>
      <c r="J140" s="45">
        <v>11.72211354582269</v>
      </c>
      <c r="N140" s="47">
        <v>139</v>
      </c>
      <c r="O140" s="48">
        <v>4.8907764343784132E-5</v>
      </c>
    </row>
    <row r="141" spans="1:15" x14ac:dyDescent="0.2">
      <c r="A141" s="45">
        <f>IF(A140=(i-1),CooksDistance_Excel0!A141+1,A140+1)</f>
        <v>141</v>
      </c>
      <c r="B141" s="45" cm="1">
        <f t="array" aca="1" ref="B141:E141" ca="1">OFFSET(CooksDistance_Excel0!$A$1,A141,1,1,4)</f>
        <v>88.08</v>
      </c>
      <c r="C141" s="45">
        <f ca="1"/>
        <v>20.399999999999999</v>
      </c>
      <c r="D141" s="45">
        <f ca="1"/>
        <v>15.48</v>
      </c>
      <c r="E141" s="45">
        <f ca="1"/>
        <v>13.08</v>
      </c>
      <c r="I141" s="45">
        <f ca="1"/>
        <v>23.604723572522683</v>
      </c>
      <c r="J141" s="45">
        <v>23.610571582439263</v>
      </c>
      <c r="N141" s="47">
        <v>140</v>
      </c>
      <c r="O141" s="48">
        <v>4.67486136684599E-3</v>
      </c>
    </row>
    <row r="142" spans="1:15" x14ac:dyDescent="0.2">
      <c r="A142" s="45">
        <f>IF(A141=(i-1),CooksDistance_Excel0!A142+1,A141+1)</f>
        <v>142</v>
      </c>
      <c r="B142" s="45" cm="1">
        <f t="array" aca="1" ref="B142:E142" ca="1">OFFSET(CooksDistance_Excel0!$A$1,A142,1,1,4)</f>
        <v>232.44</v>
      </c>
      <c r="C142" s="45">
        <f ca="1"/>
        <v>42.48</v>
      </c>
      <c r="D142" s="45">
        <f ca="1"/>
        <v>90.72</v>
      </c>
      <c r="E142" s="45">
        <f ca="1"/>
        <v>23.04</v>
      </c>
      <c r="I142" s="45">
        <f ca="1"/>
        <v>11.387313083062445</v>
      </c>
      <c r="J142" s="45">
        <v>11.387569167896554</v>
      </c>
      <c r="N142" s="47">
        <v>141</v>
      </c>
      <c r="O142" s="48">
        <v>2.8502049760382895E-3</v>
      </c>
    </row>
    <row r="143" spans="1:15" x14ac:dyDescent="0.2">
      <c r="A143" s="45">
        <f>IF(A142=(i-1),CooksDistance_Excel0!A143+1,A142+1)</f>
        <v>143</v>
      </c>
      <c r="B143" s="45" cm="1">
        <f t="array" aca="1" ref="B143:E143" ca="1">OFFSET(CooksDistance_Excel0!$A$1,A143,1,1,4)</f>
        <v>264.60000000000002</v>
      </c>
      <c r="C143" s="45">
        <f ca="1"/>
        <v>39.840000000000003</v>
      </c>
      <c r="D143" s="45">
        <f ca="1"/>
        <v>45.48</v>
      </c>
      <c r="E143" s="45">
        <f ca="1"/>
        <v>24.12</v>
      </c>
      <c r="I143" s="45">
        <f ca="1"/>
        <v>22.085381208101325</v>
      </c>
      <c r="J143" s="45">
        <v>22.078835182875778</v>
      </c>
      <c r="N143" s="47">
        <v>142</v>
      </c>
      <c r="O143" s="48">
        <v>2.2285112830300086E-3</v>
      </c>
    </row>
    <row r="144" spans="1:15" x14ac:dyDescent="0.2">
      <c r="A144" s="45">
        <f>IF(A143=(i-1),CooksDistance_Excel0!A144+1,A143+1)</f>
        <v>144</v>
      </c>
      <c r="B144" s="45" cm="1">
        <f t="array" aca="1" ref="B144:E144" ca="1">OFFSET(CooksDistance_Excel0!$A$1,A144,1,1,4)</f>
        <v>125.52</v>
      </c>
      <c r="C144" s="45">
        <f ca="1"/>
        <v>6.84</v>
      </c>
      <c r="D144" s="45">
        <f ca="1"/>
        <v>41.28</v>
      </c>
      <c r="E144" s="45">
        <f ca="1"/>
        <v>12.48</v>
      </c>
      <c r="I144" s="45">
        <f ca="1"/>
        <v>23.101480435136878</v>
      </c>
      <c r="J144" s="45">
        <v>23.099843121298939</v>
      </c>
      <c r="N144" s="47">
        <v>143</v>
      </c>
      <c r="O144" s="48">
        <v>9.4227692151508638E-4</v>
      </c>
    </row>
    <row r="145" spans="1:15" x14ac:dyDescent="0.2">
      <c r="A145" s="45">
        <f>IF(A144=(i-1),CooksDistance_Excel0!A145+1,A144+1)</f>
        <v>145</v>
      </c>
      <c r="B145" s="45" cm="1">
        <f t="array" aca="1" ref="B145:E145" ca="1">OFFSET(CooksDistance_Excel0!$A$1,A145,1,1,4)</f>
        <v>115.44</v>
      </c>
      <c r="C145" s="45">
        <f ca="1"/>
        <v>17.760000000000002</v>
      </c>
      <c r="D145" s="45">
        <f ca="1"/>
        <v>46.68</v>
      </c>
      <c r="E145" s="45">
        <f ca="1"/>
        <v>13.68</v>
      </c>
      <c r="I145" s="45">
        <f ca="1"/>
        <v>10.522916912683449</v>
      </c>
      <c r="J145" s="45">
        <v>10.517763143839904</v>
      </c>
      <c r="N145" s="47">
        <v>144</v>
      </c>
      <c r="O145" s="48">
        <v>4.9884180179833827E-3</v>
      </c>
    </row>
    <row r="146" spans="1:15" x14ac:dyDescent="0.2">
      <c r="A146" s="45">
        <f>IF(A145=(i-1),CooksDistance_Excel0!A146+1,A145+1)</f>
        <v>146</v>
      </c>
      <c r="B146" s="45" cm="1">
        <f t="array" aca="1" ref="B146:E146" ca="1">OFFSET(CooksDistance_Excel0!$A$1,A146,1,1,4)</f>
        <v>168.36</v>
      </c>
      <c r="C146" s="45">
        <f ca="1"/>
        <v>2.2799999999999998</v>
      </c>
      <c r="D146" s="45">
        <f ca="1"/>
        <v>10.8</v>
      </c>
      <c r="E146" s="45">
        <f ca="1"/>
        <v>12.36</v>
      </c>
      <c r="I146" s="45">
        <f ca="1"/>
        <v>12.113716595930157</v>
      </c>
      <c r="J146" s="45">
        <v>12.109600839966916</v>
      </c>
      <c r="N146" s="47">
        <v>145</v>
      </c>
      <c r="O146" s="48">
        <v>2.163153047300477E-3</v>
      </c>
    </row>
    <row r="147" spans="1:15" x14ac:dyDescent="0.2">
      <c r="A147" s="45">
        <f>IF(A146=(i-1),CooksDistance_Excel0!A147+1,A146+1)</f>
        <v>147</v>
      </c>
      <c r="B147" s="45" cm="1">
        <f t="array" aca="1" ref="B147:E147" ca="1">OFFSET(CooksDistance_Excel0!$A$1,A147,1,1,4)</f>
        <v>288.12</v>
      </c>
      <c r="C147" s="45">
        <f ca="1"/>
        <v>8.76</v>
      </c>
      <c r="D147" s="45">
        <f ca="1"/>
        <v>10.44</v>
      </c>
      <c r="E147" s="45">
        <f ca="1"/>
        <v>15.84</v>
      </c>
      <c r="I147" s="45">
        <f ca="1"/>
        <v>11.652645308031014</v>
      </c>
      <c r="J147" s="45">
        <v>11.650246465936803</v>
      </c>
      <c r="N147" s="47">
        <v>146</v>
      </c>
      <c r="O147" s="48">
        <v>7.2484010213514911E-4</v>
      </c>
    </row>
    <row r="148" spans="1:15" x14ac:dyDescent="0.2">
      <c r="A148" s="45">
        <f>IF(A147=(i-1),CooksDistance_Excel0!A148+1,A147+1)</f>
        <v>148</v>
      </c>
      <c r="B148" s="45" cm="1">
        <f t="array" aca="1" ref="B148:E148" ca="1">OFFSET(CooksDistance_Excel0!$A$1,A148,1,1,4)</f>
        <v>291.83999999999997</v>
      </c>
      <c r="C148" s="45">
        <f ca="1"/>
        <v>58.8</v>
      </c>
      <c r="D148" s="45">
        <f ca="1"/>
        <v>53.16</v>
      </c>
      <c r="E148" s="45">
        <f ca="1"/>
        <v>30.48</v>
      </c>
      <c r="I148" s="45">
        <f ca="1"/>
        <v>18.355230424351817</v>
      </c>
      <c r="J148" s="45">
        <v>18.353068412800472</v>
      </c>
      <c r="N148" s="47">
        <v>147</v>
      </c>
      <c r="O148" s="48">
        <v>1.0901138670224979E-2</v>
      </c>
    </row>
    <row r="149" spans="1:15" x14ac:dyDescent="0.2">
      <c r="A149" s="45">
        <f>IF(A148=(i-1),CooksDistance_Excel0!A149+1,A148+1)</f>
        <v>149</v>
      </c>
      <c r="B149" s="45" cm="1">
        <f t="array" aca="1" ref="B149:E149" ca="1">OFFSET(CooksDistance_Excel0!$A$1,A149,1,1,4)</f>
        <v>45.6</v>
      </c>
      <c r="C149" s="45">
        <f ca="1"/>
        <v>48.36</v>
      </c>
      <c r="D149" s="45">
        <f ca="1"/>
        <v>14.28</v>
      </c>
      <c r="E149" s="45">
        <f ca="1"/>
        <v>13.08</v>
      </c>
      <c r="I149" s="45">
        <f ca="1"/>
        <v>27.91295111052824</v>
      </c>
      <c r="J149" s="45">
        <v>27.913033237706902</v>
      </c>
      <c r="N149" s="47">
        <v>148</v>
      </c>
      <c r="O149" s="48">
        <v>1.464884091302943E-2</v>
      </c>
    </row>
    <row r="150" spans="1:15" x14ac:dyDescent="0.2">
      <c r="A150" s="45">
        <f>IF(A149=(i-1),CooksDistance_Excel0!A150+1,A149+1)</f>
        <v>150</v>
      </c>
      <c r="B150" s="45" cm="1">
        <f t="array" aca="1" ref="B150:E150" ca="1">OFFSET(CooksDistance_Excel0!$A$1,A150,1,1,4)</f>
        <v>53.64</v>
      </c>
      <c r="C150" s="45">
        <f ca="1"/>
        <v>30.96</v>
      </c>
      <c r="D150" s="45">
        <f ca="1"/>
        <v>24.72</v>
      </c>
      <c r="E150" s="45">
        <f ca="1"/>
        <v>12.12</v>
      </c>
      <c r="I150" s="45">
        <f ca="1"/>
        <v>14.71117915840262</v>
      </c>
      <c r="J150" s="45">
        <v>14.716031293635229</v>
      </c>
      <c r="N150" s="47">
        <v>149</v>
      </c>
      <c r="O150" s="48">
        <v>6.8549781497909152E-3</v>
      </c>
    </row>
    <row r="151" spans="1:15" x14ac:dyDescent="0.2">
      <c r="A151" s="45">
        <f>IF(A150=(i-1),CooksDistance_Excel0!A151+1,A150+1)</f>
        <v>151</v>
      </c>
      <c r="B151" s="45" cm="1">
        <f t="array" aca="1" ref="B151:E151" ca="1">OFFSET(CooksDistance_Excel0!$A$1,A151,1,1,4)</f>
        <v>336.84</v>
      </c>
      <c r="C151" s="45">
        <f ca="1"/>
        <v>16.68</v>
      </c>
      <c r="D151" s="45">
        <f ca="1"/>
        <v>44.4</v>
      </c>
      <c r="E151" s="45">
        <f ca="1"/>
        <v>19.32</v>
      </c>
      <c r="I151" s="45">
        <f ca="1"/>
        <v>11.791795185389843</v>
      </c>
      <c r="J151" s="45">
        <v>11.792725321356418</v>
      </c>
      <c r="N151" s="47">
        <v>150</v>
      </c>
      <c r="O151" s="48">
        <v>1.2548560550928892E-4</v>
      </c>
    </row>
    <row r="152" spans="1:15" x14ac:dyDescent="0.2">
      <c r="A152" s="45">
        <f>IF(A151=(i-1),CooksDistance_Excel0!A152+1,A151+1)</f>
        <v>152</v>
      </c>
      <c r="B152" s="45" cm="1">
        <f t="array" aca="1" ref="B152:E152" ca="1">OFFSET(CooksDistance_Excel0!$A$1,A152,1,1,4)</f>
        <v>145.19999999999999</v>
      </c>
      <c r="C152" s="45">
        <f ca="1"/>
        <v>10.08</v>
      </c>
      <c r="D152" s="45">
        <f ca="1"/>
        <v>58.44</v>
      </c>
      <c r="E152" s="45">
        <f ca="1"/>
        <v>13.92</v>
      </c>
      <c r="I152" s="45">
        <f ca="1"/>
        <v>22.046077775105729</v>
      </c>
      <c r="J152" s="45">
        <v>22.040646409657121</v>
      </c>
      <c r="N152" s="47">
        <v>151</v>
      </c>
      <c r="O152" s="48">
        <v>1.3470917094392782E-2</v>
      </c>
    </row>
    <row r="153" spans="1:15" x14ac:dyDescent="0.2">
      <c r="A153" s="45">
        <f>IF(A152=(i-1),CooksDistance_Excel0!A153+1,A152+1)</f>
        <v>153</v>
      </c>
      <c r="B153" s="45" cm="1">
        <f t="array" aca="1" ref="B153:E153" ca="1">OFFSET(CooksDistance_Excel0!$A$1,A153,1,1,4)</f>
        <v>237.12</v>
      </c>
      <c r="C153" s="45">
        <f ca="1"/>
        <v>27.96</v>
      </c>
      <c r="D153" s="45">
        <f ca="1"/>
        <v>17.04</v>
      </c>
      <c r="E153" s="45">
        <f ca="1"/>
        <v>19.920000000000002</v>
      </c>
      <c r="I153" s="45">
        <f ca="1"/>
        <v>12.01833285490763</v>
      </c>
      <c r="J153" s="45">
        <v>12.011445240608214</v>
      </c>
      <c r="N153" s="47">
        <v>152</v>
      </c>
      <c r="O153" s="48">
        <v>5.8464800404518878E-3</v>
      </c>
    </row>
    <row r="154" spans="1:15" x14ac:dyDescent="0.2">
      <c r="A154" s="45">
        <f>IF(A153=(i-1),CooksDistance_Excel0!A154+1,A153+1)</f>
        <v>154</v>
      </c>
      <c r="B154" s="45" cm="1">
        <f t="array" aca="1" ref="B154:E154" ca="1">OFFSET(CooksDistance_Excel0!$A$1,A154,1,1,4)</f>
        <v>205.56</v>
      </c>
      <c r="C154" s="45">
        <f ca="1"/>
        <v>47.64</v>
      </c>
      <c r="D154" s="45">
        <f ca="1"/>
        <v>45.24</v>
      </c>
      <c r="E154" s="45">
        <f ca="1"/>
        <v>22.8</v>
      </c>
      <c r="I154" s="45">
        <f ca="1"/>
        <v>19.631769457951993</v>
      </c>
      <c r="J154" s="45">
        <v>19.632000365324377</v>
      </c>
      <c r="N154" s="47">
        <v>153</v>
      </c>
      <c r="O154" s="48">
        <v>7.1745039667497692E-5</v>
      </c>
    </row>
    <row r="155" spans="1:15" x14ac:dyDescent="0.2">
      <c r="A155" s="45">
        <f>IF(A154=(i-1),CooksDistance_Excel0!A155+1,A154+1)</f>
        <v>155</v>
      </c>
      <c r="B155" s="45" cm="1">
        <f t="array" aca="1" ref="B155:E155" ca="1">OFFSET(CooksDistance_Excel0!$A$1,A155,1,1,4)</f>
        <v>225.36</v>
      </c>
      <c r="C155" s="45">
        <f ca="1"/>
        <v>25.32</v>
      </c>
      <c r="D155" s="45">
        <f ca="1"/>
        <v>11.4</v>
      </c>
      <c r="E155" s="45">
        <f ca="1"/>
        <v>18.72</v>
      </c>
      <c r="I155" s="45">
        <f ca="1"/>
        <v>21.868743047019969</v>
      </c>
      <c r="J155" s="45">
        <v>21.868681583904451</v>
      </c>
      <c r="N155" s="47">
        <v>154</v>
      </c>
      <c r="O155" s="48">
        <v>8.4393671518147512E-4</v>
      </c>
    </row>
    <row r="156" spans="1:15" x14ac:dyDescent="0.2">
      <c r="A156" s="45">
        <f>IF(A155=(i-1),CooksDistance_Excel0!A156+1,A155+1)</f>
        <v>156</v>
      </c>
      <c r="B156" s="45" cm="1">
        <f t="array" aca="1" ref="B156:E156" ca="1">OFFSET(CooksDistance_Excel0!$A$1,A156,1,1,4)</f>
        <v>4.92</v>
      </c>
      <c r="C156" s="45">
        <f ca="1"/>
        <v>13.92</v>
      </c>
      <c r="D156" s="45">
        <f ca="1"/>
        <v>6.84</v>
      </c>
      <c r="E156" s="45">
        <f ca="1"/>
        <v>3.84</v>
      </c>
      <c r="I156" s="45">
        <f ca="1"/>
        <v>18.601340550564188</v>
      </c>
      <c r="J156" s="45">
        <v>18.601940350864403</v>
      </c>
      <c r="N156" s="47">
        <v>155</v>
      </c>
      <c r="O156" s="48">
        <v>1.3386682612087823E-5</v>
      </c>
    </row>
    <row r="157" spans="1:15" x14ac:dyDescent="0.2">
      <c r="A157" s="45">
        <f>IF(A156=(i-1),CooksDistance_Excel0!A157+1,A156+1)</f>
        <v>157</v>
      </c>
      <c r="B157" s="45" cm="1">
        <f t="array" aca="1" ref="B157:E157" ca="1">OFFSET(CooksDistance_Excel0!$A$1,A157,1,1,4)</f>
        <v>112.68</v>
      </c>
      <c r="C157" s="45">
        <f ca="1"/>
        <v>52.2</v>
      </c>
      <c r="D157" s="45">
        <f ca="1"/>
        <v>60.6</v>
      </c>
      <c r="E157" s="45">
        <f ca="1"/>
        <v>18.36</v>
      </c>
      <c r="I157" s="45">
        <f ca="1"/>
        <v>6.3681918250137528</v>
      </c>
      <c r="J157" s="45">
        <v>6.3690706820827252</v>
      </c>
      <c r="N157" s="47">
        <v>156</v>
      </c>
      <c r="O157" s="48">
        <v>1.4024092676798824E-2</v>
      </c>
    </row>
    <row r="158" spans="1:15" x14ac:dyDescent="0.2">
      <c r="A158" s="45">
        <f>IF(A157=(i-1),CooksDistance_Excel0!A158+1,A157+1)</f>
        <v>158</v>
      </c>
      <c r="B158" s="45" cm="1">
        <f t="array" aca="1" ref="B158:E158" ca="1">OFFSET(CooksDistance_Excel0!$A$1,A158,1,1,4)</f>
        <v>179.76</v>
      </c>
      <c r="C158" s="45">
        <f ca="1"/>
        <v>1.56</v>
      </c>
      <c r="D158" s="45">
        <f ca="1"/>
        <v>29.16</v>
      </c>
      <c r="E158" s="45">
        <f ca="1"/>
        <v>12.12</v>
      </c>
      <c r="I158" s="45">
        <f ca="1"/>
        <v>18.462473159665265</v>
      </c>
      <c r="J158" s="45">
        <v>18.461822298021701</v>
      </c>
      <c r="N158" s="47">
        <v>157</v>
      </c>
      <c r="O158" s="48">
        <v>1.6065965703991403E-5</v>
      </c>
    </row>
    <row r="159" spans="1:15" x14ac:dyDescent="0.2">
      <c r="A159" s="45">
        <f>IF(A158=(i-1),CooksDistance_Excel0!A159+1,A158+1)</f>
        <v>159</v>
      </c>
      <c r="B159" s="45" cm="1">
        <f t="array" aca="1" ref="B159:E159" ca="1">OFFSET(CooksDistance_Excel0!$A$1,A159,1,1,4)</f>
        <v>14.04</v>
      </c>
      <c r="C159" s="45">
        <f ca="1"/>
        <v>44.28</v>
      </c>
      <c r="D159" s="45">
        <f ca="1"/>
        <v>54.24</v>
      </c>
      <c r="E159" s="45">
        <f ca="1"/>
        <v>8.76</v>
      </c>
      <c r="I159" s="45">
        <f ca="1"/>
        <v>12.021990071706128</v>
      </c>
      <c r="J159" s="45">
        <v>12.017173439687362</v>
      </c>
      <c r="N159" s="47">
        <v>158</v>
      </c>
      <c r="O159" s="48">
        <v>1.487694306315225E-5</v>
      </c>
    </row>
    <row r="160" spans="1:15" x14ac:dyDescent="0.2">
      <c r="A160" s="45">
        <f>IF(A159=(i-1),CooksDistance_Excel0!A160+1,A159+1)</f>
        <v>160</v>
      </c>
      <c r="B160" s="45" cm="1">
        <f t="array" aca="1" ref="B160:E160" ca="1">OFFSET(CooksDistance_Excel0!$A$1,A160,1,1,4)</f>
        <v>158.04</v>
      </c>
      <c r="C160" s="45">
        <f ca="1"/>
        <v>22.08</v>
      </c>
      <c r="D160" s="45">
        <f ca="1"/>
        <v>41.52</v>
      </c>
      <c r="E160" s="45">
        <f ca="1"/>
        <v>15.48</v>
      </c>
      <c r="I160" s="45">
        <f ca="1"/>
        <v>12.461459118883498</v>
      </c>
      <c r="J160" s="45">
        <v>12.461038392059255</v>
      </c>
      <c r="N160" s="47">
        <v>159</v>
      </c>
      <c r="O160" s="48">
        <v>2.8111349807766188E-2</v>
      </c>
    </row>
    <row r="161" spans="1:15" x14ac:dyDescent="0.2">
      <c r="A161" s="45">
        <f>IF(A160=(i-1),CooksDistance_Excel0!A161+1,A160+1)</f>
        <v>161</v>
      </c>
      <c r="B161" s="45" cm="1">
        <f t="array" aca="1" ref="B161:E161" ca="1">OFFSET(CooksDistance_Excel0!$A$1,A161,1,1,4)</f>
        <v>207</v>
      </c>
      <c r="C161" s="45">
        <f ca="1"/>
        <v>21.72</v>
      </c>
      <c r="D161" s="45">
        <f ca="1"/>
        <v>36.840000000000003</v>
      </c>
      <c r="E161" s="45">
        <f ca="1"/>
        <v>17.28</v>
      </c>
      <c r="I161" s="45">
        <f ca="1"/>
        <v>14.882095529581033</v>
      </c>
      <c r="J161" s="45">
        <v>14.878977873552671</v>
      </c>
      <c r="N161" s="47">
        <v>160</v>
      </c>
      <c r="O161" s="48">
        <v>1.8899387407316011E-4</v>
      </c>
    </row>
    <row r="162" spans="1:15" x14ac:dyDescent="0.2">
      <c r="A162" s="45">
        <f>IF(A161=(i-1),CooksDistance_Excel0!A162+1,A161+1)</f>
        <v>162</v>
      </c>
      <c r="B162" s="45" cm="1">
        <f t="array" aca="1" ref="B162:E162" ca="1">OFFSET(CooksDistance_Excel0!$A$1,A162,1,1,4)</f>
        <v>102.84</v>
      </c>
      <c r="C162" s="45">
        <f ca="1"/>
        <v>42.96</v>
      </c>
      <c r="D162" s="45">
        <f ca="1"/>
        <v>59.16</v>
      </c>
      <c r="E162" s="45">
        <f ca="1"/>
        <v>15.96</v>
      </c>
      <c r="I162" s="45">
        <f ca="1"/>
        <v>17.059517578625318</v>
      </c>
      <c r="J162" s="45">
        <v>17.056599576397172</v>
      </c>
      <c r="N162" s="47">
        <v>161</v>
      </c>
      <c r="O162" s="48">
        <v>2.600694245834832E-5</v>
      </c>
    </row>
    <row r="163" spans="1:15" x14ac:dyDescent="0.2">
      <c r="A163" s="45">
        <f>IF(A162=(i-1),CooksDistance_Excel0!A163+1,A162+1)</f>
        <v>163</v>
      </c>
      <c r="B163" s="45" cm="1">
        <f t="array" aca="1" ref="B163:E163" ca="1">OFFSET(CooksDistance_Excel0!$A$1,A163,1,1,4)</f>
        <v>226.08</v>
      </c>
      <c r="C163" s="45">
        <f ca="1"/>
        <v>21.72</v>
      </c>
      <c r="D163" s="45">
        <f ca="1"/>
        <v>30.72</v>
      </c>
      <c r="E163" s="45">
        <f ca="1"/>
        <v>17.88</v>
      </c>
      <c r="I163" s="45">
        <f ca="1"/>
        <v>16.27276637286166</v>
      </c>
      <c r="J163" s="45">
        <v>16.270974820397544</v>
      </c>
      <c r="N163" s="47">
        <v>162</v>
      </c>
      <c r="O163" s="48">
        <v>1.1157244426362602E-4</v>
      </c>
    </row>
    <row r="164" spans="1:15" x14ac:dyDescent="0.2">
      <c r="A164" s="45">
        <f>IF(A163=(i-1),CooksDistance_Excel0!A164+1,A163+1)</f>
        <v>164</v>
      </c>
      <c r="B164" s="45" cm="1">
        <f t="array" aca="1" ref="B164:E164" ca="1">OFFSET(CooksDistance_Excel0!$A$1,A164,1,1,4)</f>
        <v>196.2</v>
      </c>
      <c r="C164" s="45">
        <f ca="1"/>
        <v>44.16</v>
      </c>
      <c r="D164" s="45">
        <f ca="1"/>
        <v>8.8800000000000008</v>
      </c>
      <c r="E164" s="45">
        <f ca="1"/>
        <v>21.6</v>
      </c>
      <c r="I164" s="45">
        <f ca="1"/>
        <v>17.938434373611486</v>
      </c>
      <c r="J164" s="45">
        <v>17.936138469106112</v>
      </c>
      <c r="N164" s="47">
        <v>163</v>
      </c>
      <c r="O164" s="48">
        <v>1.8491066294006043E-6</v>
      </c>
    </row>
    <row r="165" spans="1:15" x14ac:dyDescent="0.2">
      <c r="A165" s="45">
        <f>IF(A164=(i-1),CooksDistance_Excel0!A165+1,A164+1)</f>
        <v>165</v>
      </c>
      <c r="B165" s="45" cm="1">
        <f t="array" aca="1" ref="B165:E165" ca="1">OFFSET(CooksDistance_Excel0!$A$1,A165,1,1,4)</f>
        <v>140.63999999999999</v>
      </c>
      <c r="C165" s="45">
        <f ca="1"/>
        <v>17.64</v>
      </c>
      <c r="D165" s="45">
        <f ca="1"/>
        <v>6.48</v>
      </c>
      <c r="E165" s="45">
        <f ca="1"/>
        <v>14.28</v>
      </c>
      <c r="I165" s="45">
        <f ca="1"/>
        <v>20.818054635350556</v>
      </c>
      <c r="J165" s="45">
        <v>20.821963290591022</v>
      </c>
      <c r="N165" s="47">
        <v>164</v>
      </c>
      <c r="O165" s="48">
        <v>1.0708963090645634E-3</v>
      </c>
    </row>
    <row r="166" spans="1:15" x14ac:dyDescent="0.2">
      <c r="A166" s="45">
        <f>IF(A165=(i-1),CooksDistance_Excel0!A166+1,A165+1)</f>
        <v>166</v>
      </c>
      <c r="B166" s="45" cm="1">
        <f t="array" aca="1" ref="B166:E166" ca="1">OFFSET(CooksDistance_Excel0!$A$1,A166,1,1,4)</f>
        <v>281.39999999999998</v>
      </c>
      <c r="C166" s="45">
        <f ca="1"/>
        <v>4.08</v>
      </c>
      <c r="D166" s="45">
        <f ca="1"/>
        <v>101.76</v>
      </c>
      <c r="E166" s="45">
        <f ca="1"/>
        <v>14.28</v>
      </c>
      <c r="I166" s="45">
        <f ca="1"/>
        <v>13.281353204212508</v>
      </c>
      <c r="J166" s="45">
        <v>13.281953523720293</v>
      </c>
      <c r="N166" s="47">
        <v>165</v>
      </c>
      <c r="O166" s="48">
        <v>1.0397195971872256E-3</v>
      </c>
    </row>
    <row r="167" spans="1:15" x14ac:dyDescent="0.2">
      <c r="A167" s="45">
        <f>IF(A166=(i-1),CooksDistance_Excel0!A167+1,A166+1)</f>
        <v>167</v>
      </c>
      <c r="B167" s="45" cm="1">
        <f t="array" aca="1" ref="B167:E167" ca="1">OFFSET(CooksDistance_Excel0!$A$1,A167,1,1,4)</f>
        <v>21.48</v>
      </c>
      <c r="C167" s="45">
        <f ca="1"/>
        <v>45.12</v>
      </c>
      <c r="D167" s="45">
        <f ca="1"/>
        <v>25.92</v>
      </c>
      <c r="E167" s="45">
        <f ca="1"/>
        <v>9.6</v>
      </c>
      <c r="I167" s="45">
        <f ca="1"/>
        <v>17.082407251509103</v>
      </c>
      <c r="J167" s="45">
        <v>17.068465651524065</v>
      </c>
      <c r="N167" s="47">
        <v>166</v>
      </c>
      <c r="O167" s="48">
        <v>5.1635293541020547E-2</v>
      </c>
    </row>
    <row r="168" spans="1:15" x14ac:dyDescent="0.2">
      <c r="A168" s="45">
        <f>IF(A167=(i-1),CooksDistance_Excel0!A168+1,A167+1)</f>
        <v>168</v>
      </c>
      <c r="B168" s="45" cm="1">
        <f t="array" aca="1" ref="B168:E168" ca="1">OFFSET(CooksDistance_Excel0!$A$1,A168,1,1,4)</f>
        <v>248.16</v>
      </c>
      <c r="C168" s="45">
        <f ca="1"/>
        <v>6.24</v>
      </c>
      <c r="D168" s="45">
        <f ca="1"/>
        <v>23.28</v>
      </c>
      <c r="E168" s="45">
        <f ca="1"/>
        <v>14.64</v>
      </c>
      <c r="I168" s="45">
        <f ca="1"/>
        <v>12.986167966647777</v>
      </c>
      <c r="J168" s="45">
        <v>12.989274371421633</v>
      </c>
      <c r="N168" s="47">
        <v>167</v>
      </c>
      <c r="O168" s="48">
        <v>2.4784745774361853E-2</v>
      </c>
    </row>
    <row r="169" spans="1:15" x14ac:dyDescent="0.2">
      <c r="A169" s="45">
        <f>IF(A168=(i-1),CooksDistance_Excel0!A169+1,A168+1)</f>
        <v>169</v>
      </c>
      <c r="B169" s="45" cm="1">
        <f t="array" aca="1" ref="B169:E169" ca="1">OFFSET(CooksDistance_Excel0!$A$1,A169,1,1,4)</f>
        <v>258.48</v>
      </c>
      <c r="C169" s="45">
        <f ca="1"/>
        <v>28.32</v>
      </c>
      <c r="D169" s="45">
        <f ca="1"/>
        <v>69.12</v>
      </c>
      <c r="E169" s="45">
        <f ca="1"/>
        <v>20.52</v>
      </c>
      <c r="I169" s="45">
        <f ca="1"/>
        <v>16.03974007708392</v>
      </c>
      <c r="J169" s="45">
        <v>16.035896127103513</v>
      </c>
      <c r="N169" s="47">
        <v>168</v>
      </c>
      <c r="O169" s="48">
        <v>2.5805276512885764E-3</v>
      </c>
    </row>
    <row r="170" spans="1:15" x14ac:dyDescent="0.2">
      <c r="A170" s="45">
        <f>IF(A169=(i-1),CooksDistance_Excel0!A170+1,A169+1)</f>
        <v>170</v>
      </c>
      <c r="B170" s="45" cm="1">
        <f t="array" aca="1" ref="B170:E170" ca="1">OFFSET(CooksDistance_Excel0!$A$1,A170,1,1,4)</f>
        <v>341.16</v>
      </c>
      <c r="C170" s="45">
        <f ca="1"/>
        <v>12.72</v>
      </c>
      <c r="D170" s="45">
        <f ca="1"/>
        <v>7.68</v>
      </c>
      <c r="E170" s="45">
        <f ca="1"/>
        <v>18</v>
      </c>
      <c r="I170" s="45">
        <f ca="1"/>
        <v>20.629569026400901</v>
      </c>
      <c r="J170" s="45">
        <v>20.623371360690054</v>
      </c>
      <c r="N170" s="47">
        <v>169</v>
      </c>
      <c r="O170" s="48">
        <v>1.5185716541975347E-5</v>
      </c>
    </row>
    <row r="171" spans="1:15" x14ac:dyDescent="0.2">
      <c r="A171" s="45">
        <f>IF(A170=(i-1),CooksDistance_Excel0!A171+1,A170+1)</f>
        <v>171</v>
      </c>
      <c r="B171" s="45" cm="1">
        <f t="array" aca="1" ref="B171:E171" ca="1">OFFSET(CooksDistance_Excel0!$A$1,A171,1,1,4)</f>
        <v>60</v>
      </c>
      <c r="C171" s="45">
        <f ca="1"/>
        <v>13.92</v>
      </c>
      <c r="D171" s="45">
        <f ca="1"/>
        <v>22.08</v>
      </c>
      <c r="E171" s="45">
        <f ca="1"/>
        <v>10.08</v>
      </c>
      <c r="I171" s="45">
        <f ca="1"/>
        <v>21.531445110681638</v>
      </c>
      <c r="J171" s="45">
        <v>21.529867555548087</v>
      </c>
      <c r="N171" s="47">
        <v>170</v>
      </c>
      <c r="O171" s="48">
        <v>2.9133734963036798E-2</v>
      </c>
    </row>
    <row r="172" spans="1:15" x14ac:dyDescent="0.2">
      <c r="A172" s="45">
        <f>IF(A171=(i-1),CooksDistance_Excel0!A172+1,A171+1)</f>
        <v>172</v>
      </c>
      <c r="B172" s="45" cm="1">
        <f t="array" aca="1" ref="B172:E172" ca="1">OFFSET(CooksDistance_Excel0!$A$1,A172,1,1,4)</f>
        <v>197.4</v>
      </c>
      <c r="C172" s="45">
        <f ca="1"/>
        <v>25.08</v>
      </c>
      <c r="D172" s="45">
        <f ca="1"/>
        <v>56.88</v>
      </c>
      <c r="E172" s="45">
        <f ca="1"/>
        <v>17.399999999999999</v>
      </c>
      <c r="I172" s="45">
        <f ca="1"/>
        <v>8.8753098490338242</v>
      </c>
      <c r="J172" s="45">
        <v>8.8739759597986847</v>
      </c>
      <c r="N172" s="47">
        <v>171</v>
      </c>
      <c r="O172" s="48">
        <v>1.7912896607000601E-3</v>
      </c>
    </row>
    <row r="173" spans="1:15" x14ac:dyDescent="0.2">
      <c r="A173" s="45">
        <f>IF(A172=(i-1),CooksDistance_Excel0!A173+1,A172+1)</f>
        <v>173</v>
      </c>
      <c r="B173" s="45" cm="1">
        <f t="array" aca="1" ref="B173:E173" ca="1">OFFSET(CooksDistance_Excel0!$A$1,A173,1,1,4)</f>
        <v>23.52</v>
      </c>
      <c r="C173" s="45">
        <f ca="1"/>
        <v>24.12</v>
      </c>
      <c r="D173" s="45">
        <f ca="1"/>
        <v>20.399999999999999</v>
      </c>
      <c r="E173" s="45">
        <f ca="1"/>
        <v>9.1199999999999992</v>
      </c>
      <c r="I173" s="45">
        <f ca="1"/>
        <v>17.234723843059111</v>
      </c>
      <c r="J173" s="45">
        <v>17.229928476299296</v>
      </c>
      <c r="N173" s="47">
        <v>172</v>
      </c>
      <c r="O173" s="48">
        <v>2.2642780057548931E-5</v>
      </c>
    </row>
    <row r="174" spans="1:15" x14ac:dyDescent="0.2">
      <c r="A174" s="45">
        <f>IF(A173=(i-1),CooksDistance_Excel0!A174+1,A173+1)</f>
        <v>174</v>
      </c>
      <c r="B174" s="45" cm="1">
        <f t="array" aca="1" ref="B174:E174" ca="1">OFFSET(CooksDistance_Excel0!$A$1,A174,1,1,4)</f>
        <v>202.08</v>
      </c>
      <c r="C174" s="45">
        <f ca="1"/>
        <v>8.52</v>
      </c>
      <c r="D174" s="45">
        <f ca="1"/>
        <v>15.36</v>
      </c>
      <c r="E174" s="45">
        <f ca="1"/>
        <v>14.04</v>
      </c>
      <c r="I174" s="45">
        <f ca="1"/>
        <v>9.1286010253153389</v>
      </c>
      <c r="J174" s="45">
        <v>9.1292308544628256</v>
      </c>
      <c r="N174" s="47">
        <v>173</v>
      </c>
      <c r="O174" s="48">
        <v>1.2883417761093716E-7</v>
      </c>
    </row>
    <row r="175" spans="1:15" x14ac:dyDescent="0.2">
      <c r="A175" s="45">
        <f>IF(A174=(i-1),CooksDistance_Excel0!A175+1,A174+1)</f>
        <v>175</v>
      </c>
      <c r="B175" s="45" cm="1">
        <f t="array" aca="1" ref="B175:E175" ca="1">OFFSET(CooksDistance_Excel0!$A$1,A175,1,1,4)</f>
        <v>266.88</v>
      </c>
      <c r="C175" s="45">
        <f ca="1"/>
        <v>4.08</v>
      </c>
      <c r="D175" s="45">
        <f ca="1"/>
        <v>15.72</v>
      </c>
      <c r="E175" s="45">
        <f ca="1"/>
        <v>13.8</v>
      </c>
      <c r="I175" s="45">
        <f ca="1"/>
        <v>14.367367299291034</v>
      </c>
      <c r="J175" s="45">
        <v>14.36512664798871</v>
      </c>
      <c r="N175" s="47">
        <v>174</v>
      </c>
      <c r="O175" s="48">
        <v>1.1317752071011248E-4</v>
      </c>
    </row>
    <row r="176" spans="1:15" x14ac:dyDescent="0.2">
      <c r="A176" s="45">
        <f>IF(A175=(i-1),CooksDistance_Excel0!A176+1,A175+1)</f>
        <v>176</v>
      </c>
      <c r="B176" s="45" cm="1">
        <f t="array" aca="1" ref="B176:E176" ca="1">OFFSET(CooksDistance_Excel0!$A$1,A176,1,1,4)</f>
        <v>332.28</v>
      </c>
      <c r="C176" s="45">
        <f ca="1"/>
        <v>58.68</v>
      </c>
      <c r="D176" s="45">
        <f ca="1"/>
        <v>50.16</v>
      </c>
      <c r="E176" s="45">
        <f ca="1"/>
        <v>32.4</v>
      </c>
      <c r="I176" s="45">
        <f ca="1"/>
        <v>16.496595549596158</v>
      </c>
      <c r="J176" s="45">
        <v>16.493228900886358</v>
      </c>
      <c r="N176" s="47">
        <v>175</v>
      </c>
      <c r="O176" s="48">
        <v>1.2110787218440033E-2</v>
      </c>
    </row>
    <row r="177" spans="1:15" x14ac:dyDescent="0.2">
      <c r="A177" s="45">
        <f>IF(A176=(i-1),CooksDistance_Excel0!A177+1,A176+1)</f>
        <v>177</v>
      </c>
      <c r="B177" s="45" cm="1">
        <f t="array" aca="1" ref="B177:E177" ca="1">OFFSET(CooksDistance_Excel0!$A$1,A177,1,1,4)</f>
        <v>298.08</v>
      </c>
      <c r="C177" s="45">
        <f ca="1"/>
        <v>36.24</v>
      </c>
      <c r="D177" s="45">
        <f ca="1"/>
        <v>24.36</v>
      </c>
      <c r="E177" s="45">
        <f ca="1"/>
        <v>24.24</v>
      </c>
      <c r="I177" s="45">
        <f ca="1"/>
        <v>29.744076298996767</v>
      </c>
      <c r="J177" s="45">
        <v>29.744244377020422</v>
      </c>
      <c r="N177" s="47">
        <v>176</v>
      </c>
      <c r="O177" s="48">
        <v>1.8857356004119415E-2</v>
      </c>
    </row>
    <row r="178" spans="1:15" x14ac:dyDescent="0.2">
      <c r="A178" s="45">
        <f>IF(A177=(i-1),CooksDistance_Excel0!A178+1,A177+1)</f>
        <v>178</v>
      </c>
      <c r="B178" s="45" cm="1">
        <f t="array" aca="1" ref="B178:E178" ca="1">OFFSET(CooksDistance_Excel0!$A$1,A178,1,1,4)</f>
        <v>204.24</v>
      </c>
      <c r="C178" s="45">
        <f ca="1"/>
        <v>9.36</v>
      </c>
      <c r="D178" s="45">
        <f ca="1"/>
        <v>42.24</v>
      </c>
      <c r="E178" s="45">
        <f ca="1"/>
        <v>14.04</v>
      </c>
      <c r="I178" s="45">
        <f ca="1"/>
        <v>23.975065932079282</v>
      </c>
      <c r="J178" s="45">
        <v>23.975247243297215</v>
      </c>
      <c r="N178" s="47">
        <v>177</v>
      </c>
      <c r="O178" s="48">
        <v>9.3052642289591429E-5</v>
      </c>
    </row>
    <row r="179" spans="1:15" x14ac:dyDescent="0.2">
      <c r="A179" s="45">
        <f>IF(A178=(i-1),CooksDistance_Excel0!A179+1,A178+1)</f>
        <v>179</v>
      </c>
      <c r="B179" s="45" cm="1">
        <f t="array" aca="1" ref="B179:E179" ca="1">OFFSET(CooksDistance_Excel0!$A$1,A179,1,1,4)</f>
        <v>332.04</v>
      </c>
      <c r="C179" s="45">
        <f ca="1"/>
        <v>2.76</v>
      </c>
      <c r="D179" s="45">
        <f ca="1"/>
        <v>28.44</v>
      </c>
      <c r="E179" s="45">
        <f ca="1"/>
        <v>14.16</v>
      </c>
      <c r="I179" s="45">
        <f ca="1"/>
        <v>14.599859282855626</v>
      </c>
      <c r="J179" s="45">
        <v>14.594455683401897</v>
      </c>
      <c r="N179" s="47">
        <v>178</v>
      </c>
      <c r="O179" s="48">
        <v>3.3730300170699192E-4</v>
      </c>
    </row>
    <row r="180" spans="1:15" x14ac:dyDescent="0.2">
      <c r="A180" s="45">
        <f>IF(A179=(i-1),CooksDistance_Excel0!A180+1,A179+1)</f>
        <v>180</v>
      </c>
      <c r="B180" s="45" cm="1">
        <f t="array" aca="1" ref="B180:E180" ca="1">OFFSET(CooksDistance_Excel0!$A$1,A180,1,1,4)</f>
        <v>198.72</v>
      </c>
      <c r="C180" s="45">
        <f ca="1"/>
        <v>12</v>
      </c>
      <c r="D180" s="45">
        <f ca="1"/>
        <v>21.12</v>
      </c>
      <c r="E180" s="45">
        <f ca="1"/>
        <v>15.12</v>
      </c>
      <c r="I180" s="45">
        <f ca="1"/>
        <v>19.218731392142427</v>
      </c>
      <c r="J180" s="45">
        <v>19.213196664927732</v>
      </c>
      <c r="N180" s="47">
        <v>179</v>
      </c>
      <c r="O180" s="48">
        <v>6.2478204026078094E-2</v>
      </c>
    </row>
    <row r="181" spans="1:15" x14ac:dyDescent="0.2">
      <c r="A181" s="45">
        <f>IF(A180=(i-1),CooksDistance_Excel0!A181+1,A180+1)</f>
        <v>181</v>
      </c>
      <c r="B181" s="45" cm="1">
        <f t="array" aca="1" ref="B181:E181" ca="1">OFFSET(CooksDistance_Excel0!$A$1,A181,1,1,4)</f>
        <v>187.92</v>
      </c>
      <c r="C181" s="45">
        <f ca="1"/>
        <v>3.12</v>
      </c>
      <c r="D181" s="45">
        <f ca="1"/>
        <v>9.9600000000000009</v>
      </c>
      <c r="E181" s="45">
        <f ca="1"/>
        <v>12.6</v>
      </c>
      <c r="I181" s="45">
        <f ca="1"/>
        <v>14.863866867634583</v>
      </c>
      <c r="J181" s="45">
        <v>14.861465938209264</v>
      </c>
      <c r="N181" s="47">
        <v>180</v>
      </c>
      <c r="O181" s="48">
        <v>5.5796460147709384E-5</v>
      </c>
    </row>
    <row r="182" spans="1:15" x14ac:dyDescent="0.2">
      <c r="A182" s="45">
        <f>IF(A181=(i-1),CooksDistance_Excel0!A182+1,A181+1)</f>
        <v>182</v>
      </c>
      <c r="B182" s="45" cm="1">
        <f t="array" aca="1" ref="B182:E182" ca="1">OFFSET(CooksDistance_Excel0!$A$1,A182,1,1,4)</f>
        <v>262.2</v>
      </c>
      <c r="C182" s="45">
        <f ca="1"/>
        <v>6.48</v>
      </c>
      <c r="D182" s="45">
        <f ca="1"/>
        <v>32.880000000000003</v>
      </c>
      <c r="E182" s="45">
        <f ca="1"/>
        <v>14.64</v>
      </c>
      <c r="I182" s="45">
        <f ca="1"/>
        <v>12.706937243860491</v>
      </c>
      <c r="J182" s="45">
        <v>12.704639639411351</v>
      </c>
      <c r="N182" s="47">
        <v>181</v>
      </c>
      <c r="O182" s="48">
        <v>1.5592686345626321E-5</v>
      </c>
    </row>
    <row r="183" spans="1:15" x14ac:dyDescent="0.2">
      <c r="A183" s="45">
        <f>IF(A182=(i-1),CooksDistance_Excel0!A183+1,A182+1)</f>
        <v>183</v>
      </c>
      <c r="B183" s="45" cm="1">
        <f t="array" aca="1" ref="B183:E183" ca="1">OFFSET(CooksDistance_Excel0!$A$1,A183,1,1,4)</f>
        <v>67.44</v>
      </c>
      <c r="C183" s="45">
        <f ca="1"/>
        <v>6.84</v>
      </c>
      <c r="D183" s="45">
        <f ca="1"/>
        <v>35.64</v>
      </c>
      <c r="E183" s="45">
        <f ca="1"/>
        <v>10.44</v>
      </c>
      <c r="I183" s="45">
        <f ca="1"/>
        <v>16.718787378889473</v>
      </c>
      <c r="J183" s="45">
        <v>16.713719020149892</v>
      </c>
      <c r="N183" s="47">
        <v>182</v>
      </c>
      <c r="O183" s="48">
        <v>6.1735722535128656E-3</v>
      </c>
    </row>
    <row r="184" spans="1:15" x14ac:dyDescent="0.2">
      <c r="A184" s="45">
        <f>IF(A183=(i-1),CooksDistance_Excel0!A184+1,A183+1)</f>
        <v>184</v>
      </c>
      <c r="B184" s="45" cm="1">
        <f t="array" aca="1" ref="B184:E184" ca="1">OFFSET(CooksDistance_Excel0!$A$1,A184,1,1,4)</f>
        <v>345.12</v>
      </c>
      <c r="C184" s="45">
        <f ca="1"/>
        <v>51.6</v>
      </c>
      <c r="D184" s="45">
        <f ca="1"/>
        <v>86.16</v>
      </c>
      <c r="E184" s="45">
        <f ca="1"/>
        <v>31.44</v>
      </c>
      <c r="I184" s="45">
        <f ca="1"/>
        <v>7.8696950459253534</v>
      </c>
      <c r="J184" s="45">
        <v>7.8656039965499778</v>
      </c>
      <c r="N184" s="47">
        <v>183</v>
      </c>
      <c r="O184" s="48">
        <v>1.0288555264039843E-2</v>
      </c>
    </row>
    <row r="185" spans="1:15" x14ac:dyDescent="0.2">
      <c r="A185" s="45">
        <f>IF(A184=(i-1),CooksDistance_Excel0!A185+1,A184+1)</f>
        <v>185</v>
      </c>
      <c r="B185" s="45" cm="1">
        <f t="array" aca="1" ref="B185:E185" ca="1">OFFSET(CooksDistance_Excel0!$A$1,A185,1,1,4)</f>
        <v>304.56</v>
      </c>
      <c r="C185" s="45">
        <f ca="1"/>
        <v>25.56</v>
      </c>
      <c r="D185" s="45">
        <f ca="1"/>
        <v>36</v>
      </c>
      <c r="E185" s="45">
        <f ca="1"/>
        <v>21.12</v>
      </c>
      <c r="I185" s="45">
        <f ca="1"/>
        <v>28.965077712864883</v>
      </c>
      <c r="J185" s="45">
        <v>28.959720155357697</v>
      </c>
      <c r="N185" s="47">
        <v>184</v>
      </c>
      <c r="O185" s="48">
        <v>2.0366341515529202E-2</v>
      </c>
    </row>
    <row r="186" spans="1:15" x14ac:dyDescent="0.2">
      <c r="A186" s="45">
        <f>IF(A185=(i-1),CooksDistance_Excel0!A186+1,A185+1)</f>
        <v>186</v>
      </c>
      <c r="B186" s="45" cm="1">
        <f t="array" aca="1" ref="B186:E186" ca="1">OFFSET(CooksDistance_Excel0!$A$1,A186,1,1,4)</f>
        <v>246</v>
      </c>
      <c r="C186" s="45">
        <f ca="1"/>
        <v>54.12</v>
      </c>
      <c r="D186" s="45">
        <f ca="1"/>
        <v>23.52</v>
      </c>
      <c r="E186" s="45">
        <f ca="1"/>
        <v>27.12</v>
      </c>
      <c r="I186" s="45">
        <f ca="1"/>
        <v>22.249098465490619</v>
      </c>
      <c r="J186" s="45">
        <v>22.246225146147342</v>
      </c>
      <c r="N186" s="47">
        <v>185</v>
      </c>
      <c r="O186" s="48">
        <v>1.4046525433178978E-3</v>
      </c>
    </row>
    <row r="187" spans="1:15" x14ac:dyDescent="0.2">
      <c r="A187" s="45">
        <f>IF(A186=(i-1),CooksDistance_Excel0!A187+1,A186+1)</f>
        <v>187</v>
      </c>
      <c r="B187" s="45" cm="1">
        <f t="array" aca="1" ref="B187:E187" ca="1">OFFSET(CooksDistance_Excel0!$A$1,A187,1,1,4)</f>
        <v>167.4</v>
      </c>
      <c r="C187" s="45">
        <f ca="1"/>
        <v>2.52</v>
      </c>
      <c r="D187" s="45">
        <f ca="1"/>
        <v>31.92</v>
      </c>
      <c r="E187" s="45">
        <f ca="1"/>
        <v>12.36</v>
      </c>
      <c r="I187" s="45">
        <f ca="1"/>
        <v>24.960322286814453</v>
      </c>
      <c r="J187" s="45">
        <v>24.963612704633281</v>
      </c>
      <c r="N187" s="47">
        <v>186</v>
      </c>
      <c r="O187" s="48">
        <v>9.7182168015078983E-3</v>
      </c>
    </row>
    <row r="188" spans="1:15" x14ac:dyDescent="0.2">
      <c r="A188" s="45">
        <f>IF(A187=(i-1),CooksDistance_Excel0!A188+1,A187+1)</f>
        <v>188</v>
      </c>
      <c r="B188" s="45" cm="1">
        <f t="array" aca="1" ref="B188:E188" ca="1">OFFSET(CooksDistance_Excel0!$A$1,A188,1,1,4)</f>
        <v>229.32</v>
      </c>
      <c r="C188" s="45">
        <f ca="1"/>
        <v>34.44</v>
      </c>
      <c r="D188" s="45">
        <f ca="1"/>
        <v>21.84</v>
      </c>
      <c r="E188" s="45">
        <f ca="1"/>
        <v>20.76</v>
      </c>
      <c r="I188" s="45">
        <f ca="1"/>
        <v>11.634577301842404</v>
      </c>
      <c r="J188" s="45">
        <v>11.629647757302891</v>
      </c>
      <c r="N188" s="47">
        <v>187</v>
      </c>
      <c r="O188" s="48">
        <v>7.2407788180216357E-4</v>
      </c>
    </row>
    <row r="189" spans="1:15" x14ac:dyDescent="0.2">
      <c r="A189" s="45">
        <f>IF(A188=(i-1),CooksDistance_Excel0!A189+1,A188+1)</f>
        <v>189</v>
      </c>
      <c r="B189" s="45" cm="1">
        <f t="array" aca="1" ref="B189:E189" ca="1">OFFSET(CooksDistance_Excel0!$A$1,A189,1,1,4)</f>
        <v>343.2</v>
      </c>
      <c r="C189" s="45">
        <f ca="1"/>
        <v>16.68</v>
      </c>
      <c r="D189" s="45">
        <f ca="1"/>
        <v>4.4400000000000004</v>
      </c>
      <c r="E189" s="45">
        <f ca="1"/>
        <v>19.079999999999998</v>
      </c>
      <c r="I189" s="45">
        <f ca="1"/>
        <v>20.491066410231142</v>
      </c>
      <c r="J189" s="45">
        <v>20.491730673798347</v>
      </c>
      <c r="N189" s="47">
        <v>188</v>
      </c>
      <c r="O189" s="48">
        <v>6.0079228930752439E-5</v>
      </c>
    </row>
    <row r="190" spans="1:15" x14ac:dyDescent="0.2">
      <c r="A190" s="45">
        <f>IF(A189=(i-1),CooksDistance_Excel0!A190+1,A189+1)</f>
        <v>190</v>
      </c>
      <c r="B190" s="45" cm="1">
        <f t="array" aca="1" ref="B190:E190" ca="1">OFFSET(CooksDistance_Excel0!$A$1,A190,1,1,4)</f>
        <v>22.44</v>
      </c>
      <c r="C190" s="45">
        <f ca="1"/>
        <v>14.52</v>
      </c>
      <c r="D190" s="45">
        <f ca="1"/>
        <v>28.08</v>
      </c>
      <c r="E190" s="45">
        <f ca="1"/>
        <v>8.0399999999999991</v>
      </c>
      <c r="I190" s="45">
        <f ca="1"/>
        <v>22.373772521021923</v>
      </c>
      <c r="J190" s="45">
        <v>22.373167776730806</v>
      </c>
      <c r="N190" s="47">
        <v>189</v>
      </c>
      <c r="O190" s="48">
        <v>2.6096814012079597E-2</v>
      </c>
    </row>
    <row r="191" spans="1:15" x14ac:dyDescent="0.2">
      <c r="A191" s="45">
        <f>IF(A190=(i-1),CooksDistance_Excel0!A191+1,A190+1)</f>
        <v>191</v>
      </c>
      <c r="B191" s="45" cm="1">
        <f t="array" aca="1" ref="B191:E191" ca="1">OFFSET(CooksDistance_Excel0!$A$1,A191,1,1,4)</f>
        <v>47.4</v>
      </c>
      <c r="C191" s="45">
        <f ca="1"/>
        <v>49.32</v>
      </c>
      <c r="D191" s="45">
        <f ca="1"/>
        <v>6.96</v>
      </c>
      <c r="E191" s="45">
        <f ca="1"/>
        <v>12.96</v>
      </c>
      <c r="I191" s="45">
        <f ca="1"/>
        <v>7.2636811690475316</v>
      </c>
      <c r="J191" s="45">
        <v>7.2619489283900158</v>
      </c>
      <c r="N191" s="47">
        <v>190</v>
      </c>
      <c r="O191" s="48">
        <v>9.6617343981874812E-4</v>
      </c>
    </row>
    <row r="192" spans="1:15" x14ac:dyDescent="0.2">
      <c r="A192" s="45">
        <f>IF(A191=(i-1),CooksDistance_Excel0!A192+1,A191+1)</f>
        <v>192</v>
      </c>
      <c r="B192" s="45" cm="1">
        <f t="array" aca="1" ref="B192:E192" ca="1">OFFSET(CooksDistance_Excel0!$A$1,A192,1,1,4)</f>
        <v>90.6</v>
      </c>
      <c r="C192" s="45">
        <f ca="1"/>
        <v>12.96</v>
      </c>
      <c r="D192" s="45">
        <f ca="1"/>
        <v>7.2</v>
      </c>
      <c r="E192" s="45">
        <f ca="1"/>
        <v>11.88</v>
      </c>
      <c r="I192" s="45">
        <f ca="1"/>
        <v>14.981115385761273</v>
      </c>
      <c r="J192" s="45">
        <v>14.986990920767347</v>
      </c>
      <c r="N192" s="47">
        <v>191</v>
      </c>
      <c r="O192" s="48">
        <v>1.2518662216730375E-2</v>
      </c>
    </row>
    <row r="193" spans="1:15" x14ac:dyDescent="0.2">
      <c r="A193" s="45">
        <f>IF(A192=(i-1),CooksDistance_Excel0!A193+1,A192+1)</f>
        <v>193</v>
      </c>
      <c r="B193" s="45" cm="1">
        <f t="array" aca="1" ref="B193:E193" ca="1">OFFSET(CooksDistance_Excel0!$A$1,A193,1,1,4)</f>
        <v>20.64</v>
      </c>
      <c r="C193" s="45">
        <f ca="1"/>
        <v>4.92</v>
      </c>
      <c r="D193" s="45">
        <f ca="1"/>
        <v>37.92</v>
      </c>
      <c r="E193" s="45">
        <f ca="1"/>
        <v>7.08</v>
      </c>
      <c r="I193" s="45">
        <f ca="1"/>
        <v>10.108685741773607</v>
      </c>
      <c r="J193" s="45">
        <v>10.108823190964422</v>
      </c>
      <c r="N193" s="47">
        <v>192</v>
      </c>
      <c r="O193" s="48">
        <v>4.1310466531406251E-3</v>
      </c>
    </row>
    <row r="194" spans="1:15" x14ac:dyDescent="0.2">
      <c r="A194" s="45">
        <f>IF(A193=(i-1),CooksDistance_Excel0!A194+1,A193+1)</f>
        <v>194</v>
      </c>
      <c r="B194" s="45" cm="1">
        <f t="array" aca="1" ref="B194:E194" ca="1">OFFSET(CooksDistance_Excel0!$A$1,A194,1,1,4)</f>
        <v>200.16</v>
      </c>
      <c r="C194" s="45">
        <f ca="1"/>
        <v>50.4</v>
      </c>
      <c r="D194" s="45">
        <f ca="1"/>
        <v>4.32</v>
      </c>
      <c r="E194" s="45">
        <f ca="1"/>
        <v>23.52</v>
      </c>
      <c r="I194" s="45">
        <f ca="1"/>
        <v>5.3638282480450812</v>
      </c>
      <c r="J194" s="45">
        <v>5.3594754726175724</v>
      </c>
      <c r="N194" s="47">
        <v>193</v>
      </c>
      <c r="O194" s="48">
        <v>6.6484820381722699E-3</v>
      </c>
    </row>
    <row r="195" spans="1:15" x14ac:dyDescent="0.2">
      <c r="A195" s="45">
        <f>IF(A194=(i-1),CooksDistance_Excel0!A195+1,A194+1)</f>
        <v>195</v>
      </c>
      <c r="B195" s="45" cm="1">
        <f t="array" aca="1" ref="B195:E195" ca="1">OFFSET(CooksDistance_Excel0!$A$1,A195,1,1,4)</f>
        <v>179.64</v>
      </c>
      <c r="C195" s="45">
        <f ca="1"/>
        <v>42.72</v>
      </c>
      <c r="D195" s="45">
        <f ca="1"/>
        <v>7.2</v>
      </c>
      <c r="E195" s="45">
        <f ca="1"/>
        <v>20.76</v>
      </c>
      <c r="I195" s="45">
        <f ca="1"/>
        <v>22.178979257942832</v>
      </c>
      <c r="J195" s="45">
        <v>22.184349560437678</v>
      </c>
      <c r="N195" s="47">
        <v>194</v>
      </c>
      <c r="O195" s="48">
        <v>4.6588575669146296E-3</v>
      </c>
    </row>
    <row r="196" spans="1:15" x14ac:dyDescent="0.2">
      <c r="A196" s="45">
        <f>IF(A195=(i-1),CooksDistance_Excel0!A196+1,A195+1)</f>
        <v>196</v>
      </c>
      <c r="B196" s="45" cm="1">
        <f t="array" aca="1" ref="B196:E196" ca="1">OFFSET(CooksDistance_Excel0!$A$1,A196,1,1,4)</f>
        <v>45.84</v>
      </c>
      <c r="C196" s="45">
        <f ca="1"/>
        <v>4.4400000000000004</v>
      </c>
      <c r="D196" s="45">
        <f ca="1"/>
        <v>16.559999999999999</v>
      </c>
      <c r="E196" s="45">
        <f ca="1"/>
        <v>9.1199999999999992</v>
      </c>
      <c r="I196" s="45">
        <f ca="1"/>
        <v>19.790355131639725</v>
      </c>
      <c r="J196" s="45">
        <v>19.794360525798783</v>
      </c>
      <c r="N196" s="47">
        <v>195</v>
      </c>
      <c r="O196" s="48">
        <v>1.622240130767943E-3</v>
      </c>
    </row>
    <row r="197" spans="1:15" x14ac:dyDescent="0.2">
      <c r="A197" s="45">
        <f>IF(A196=(i-1),CooksDistance_Excel0!A197+1,A196+1)</f>
        <v>197</v>
      </c>
      <c r="B197" s="45" cm="1">
        <f t="array" aca="1" ref="B197:E197" ca="1">OFFSET(CooksDistance_Excel0!$A$1,A197,1,1,4)</f>
        <v>113.04</v>
      </c>
      <c r="C197" s="45">
        <f ca="1"/>
        <v>5.88</v>
      </c>
      <c r="D197" s="45">
        <f ca="1"/>
        <v>9.7200000000000006</v>
      </c>
      <c r="E197" s="45">
        <f ca="1"/>
        <v>11.64</v>
      </c>
      <c r="I197" s="45">
        <f ca="1"/>
        <v>6.4463964476774205</v>
      </c>
      <c r="J197" s="45">
        <v>6.4444109813601482</v>
      </c>
      <c r="N197" s="47">
        <v>196</v>
      </c>
      <c r="O197" s="48">
        <v>1.324400197257127E-2</v>
      </c>
    </row>
    <row r="198" spans="1:15" x14ac:dyDescent="0.2">
      <c r="A198" s="45">
        <f>IF(A197=(i-1),CooksDistance_Excel0!A198+1,A197+1)</f>
        <v>198</v>
      </c>
      <c r="B198" s="45" cm="1">
        <f t="array" aca="1" ref="B198:E198" ca="1">OFFSET(CooksDistance_Excel0!$A$1,A198,1,1,4)</f>
        <v>212.4</v>
      </c>
      <c r="C198" s="45">
        <f ca="1"/>
        <v>11.16</v>
      </c>
      <c r="D198" s="45">
        <f ca="1"/>
        <v>7.68</v>
      </c>
      <c r="E198" s="45">
        <f ca="1"/>
        <v>15.36</v>
      </c>
      <c r="I198" s="45">
        <f ca="1"/>
        <v>9.7997467215843486</v>
      </c>
      <c r="J198" s="45">
        <v>9.7983748327356182</v>
      </c>
      <c r="N198" s="47">
        <v>197</v>
      </c>
      <c r="O198" s="48">
        <v>4.6857433779820164E-3</v>
      </c>
    </row>
    <row r="199" spans="1:15" x14ac:dyDescent="0.2">
      <c r="A199" s="45">
        <f>IF(A198=(i-1),CooksDistance_Excel0!A199+1,A198+1)</f>
        <v>199</v>
      </c>
      <c r="B199" s="45" cm="1">
        <f t="array" aca="1" ref="B199:E199" ca="1">OFFSET(CooksDistance_Excel0!$A$1,A199,1,1,4)</f>
        <v>340.32</v>
      </c>
      <c r="C199" s="45">
        <f ca="1"/>
        <v>50.4</v>
      </c>
      <c r="D199" s="45">
        <f ca="1"/>
        <v>79.44</v>
      </c>
      <c r="E199" s="45">
        <f ca="1"/>
        <v>30.6</v>
      </c>
      <c r="I199" s="45">
        <f ca="1"/>
        <v>15.344082623713856</v>
      </c>
      <c r="J199" s="45">
        <v>15.343104980318692</v>
      </c>
      <c r="N199" s="47">
        <v>198</v>
      </c>
      <c r="O199" s="48">
        <v>3.3809698439570114E-7</v>
      </c>
    </row>
    <row r="200" spans="1:15" x14ac:dyDescent="0.2">
      <c r="A200" s="45">
        <f>IF(A199=(i-1),CooksDistance_Excel0!A200+1,A199+1)</f>
        <v>200</v>
      </c>
      <c r="B200" s="45" cm="1">
        <f t="array" aca="1" ref="B200:E200" ca="1">OFFSET(CooksDistance_Excel0!$A$1,A200,1,1,4)</f>
        <v>278.52</v>
      </c>
      <c r="C200" s="45">
        <f ca="1"/>
        <v>10.32</v>
      </c>
      <c r="D200" s="45">
        <f ca="1"/>
        <v>10.44</v>
      </c>
      <c r="E200" s="45">
        <f ca="1"/>
        <v>16.079999999999998</v>
      </c>
      <c r="I200" s="45">
        <f ca="1"/>
        <v>28.525472886403776</v>
      </c>
      <c r="J200" s="45">
        <v>28.520785790115379</v>
      </c>
      <c r="N200" s="47">
        <v>199</v>
      </c>
      <c r="O200" s="48">
        <v>1.2298499880621887E-2</v>
      </c>
    </row>
    <row r="201" spans="1:15" x14ac:dyDescent="0.2">
      <c r="I201" s="45">
        <f ca="1"/>
        <v>18.209701613372907</v>
      </c>
      <c r="J201" s="45">
        <v>18.207834642821055</v>
      </c>
      <c r="N201" s="47">
        <v>200</v>
      </c>
      <c r="O201" s="48">
        <v>7.0940630274087136E-3</v>
      </c>
    </row>
  </sheetData>
  <hyperlinks>
    <hyperlink ref="R26" r:id="rId1" xr:uid="{66CCCC9A-6913-DF44-B04A-EE3676FB8C5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268</v>
      </c>
    </row>
  </sheetData>
  <hyperlinks>
    <hyperlink ref="B1" r:id="rId1" xr:uid="{615B939B-01AB-2E43-8A2A-C3075E092F48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32" t="s">
        <v>269</v>
      </c>
    </row>
    <row r="2" spans="1:17" x14ac:dyDescent="0.2">
      <c r="A2" s="32" t="s">
        <v>270</v>
      </c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3.544446198086173</v>
      </c>
      <c r="I2" s="6">
        <f t="shared" si="0"/>
        <v>3.1458687138505259</v>
      </c>
      <c r="J2" s="6">
        <f t="shared" si="0"/>
        <v>2.751946101154831</v>
      </c>
      <c r="K2" s="6">
        <f t="shared" si="0"/>
        <v>2.3714754033761607</v>
      </c>
      <c r="L2" s="6">
        <f t="shared" si="0"/>
        <v>1.989818684205116</v>
      </c>
      <c r="M2" s="6">
        <f t="shared" si="0"/>
        <v>1.6173666600995593</v>
      </c>
      <c r="N2" s="6">
        <f t="shared" si="0"/>
        <v>1.1922501794956111</v>
      </c>
      <c r="O2" s="6">
        <f t="shared" si="0"/>
        <v>0.81414464375808104</v>
      </c>
      <c r="P2" s="6">
        <f t="shared" si="0"/>
        <v>0.4269646448055438</v>
      </c>
      <c r="Q2" s="6">
        <f t="shared" si="0"/>
        <v>0</v>
      </c>
    </row>
    <row r="3" spans="1:17" x14ac:dyDescent="0.2">
      <c r="A3" s="33"/>
      <c r="B3" s="2">
        <v>0.1</v>
      </c>
      <c r="D3" s="5">
        <f ca="1">CORREL(OFFSET(B4,1,0,100),OFFSET(B4,2,0,100))</f>
        <v>6.1911346787256405E-2</v>
      </c>
    </row>
    <row r="4" spans="1:17" x14ac:dyDescent="0.2">
      <c r="A4" s="33"/>
      <c r="F4" s="4">
        <f ca="1">D12</f>
        <v>1.8746059138095703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33">
        <v>1</v>
      </c>
      <c r="B5" s="2">
        <f ca="1">_xlfn.NORM.S.INV(RAND())</f>
        <v>0.30478188679534884</v>
      </c>
      <c r="D5" s="2" t="s">
        <v>3</v>
      </c>
      <c r="F5" s="4">
        <v>1</v>
      </c>
      <c r="G5" s="3">
        <f t="dataTable" ref="G5:Q104" dt2D="1" dtr="1" r1="B3" r2="A1" ca="1"/>
        <v>3.9599999999999995</v>
      </c>
      <c r="H5" s="3">
        <v>3.3460393970236333</v>
      </c>
      <c r="I5" s="3">
        <v>3.1965468929863872</v>
      </c>
      <c r="J5" s="3">
        <v>2.7789089743370119</v>
      </c>
      <c r="K5" s="3">
        <v>2.5065061714802237</v>
      </c>
      <c r="L5" s="3">
        <v>1.7553381216872532</v>
      </c>
      <c r="M5" s="3">
        <v>2.036187494115715</v>
      </c>
      <c r="N5" s="3">
        <v>0.78584921633866278</v>
      </c>
      <c r="O5" s="3">
        <v>0.88742701654139311</v>
      </c>
      <c r="P5" s="3">
        <v>0.34656979785565184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0.43988502397059775</v>
      </c>
      <c r="D6" s="5">
        <f ca="1">SUMXMY2(OFFSET(B4,1,0,99),OFFSET(B4,2,0,99))</f>
        <v>169.39263323683468</v>
      </c>
      <c r="F6" s="4">
        <v>2</v>
      </c>
      <c r="G6" s="3">
        <v>3.96</v>
      </c>
      <c r="H6" s="3">
        <v>3.2761270192152812</v>
      </c>
      <c r="I6" s="3">
        <v>3.2271709040548746</v>
      </c>
      <c r="J6" s="3">
        <v>2.8403843252549548</v>
      </c>
      <c r="K6" s="3">
        <v>2.2086467965844676</v>
      </c>
      <c r="L6" s="3">
        <v>1.9611402225896997</v>
      </c>
      <c r="M6" s="3">
        <v>1.7381843378308672</v>
      </c>
      <c r="N6" s="3">
        <v>1.2112696395291447</v>
      </c>
      <c r="O6" s="3">
        <v>0.60660860159058816</v>
      </c>
      <c r="P6" s="3">
        <v>0.28370721196099274</v>
      </c>
      <c r="Q6" s="3">
        <v>0</v>
      </c>
    </row>
    <row r="7" spans="1:17" x14ac:dyDescent="0.2">
      <c r="A7" s="2">
        <v>3</v>
      </c>
      <c r="B7" s="2">
        <f t="shared" ca="1" si="1"/>
        <v>0.61811407348666869</v>
      </c>
      <c r="F7" s="4">
        <v>3</v>
      </c>
      <c r="G7" s="3">
        <v>3.96</v>
      </c>
      <c r="H7" s="3">
        <v>3.2274133743561637</v>
      </c>
      <c r="I7" s="3">
        <v>3.0339888389685745</v>
      </c>
      <c r="J7" s="3">
        <v>2.7678642610228734</v>
      </c>
      <c r="K7" s="3">
        <v>2.1882003397274397</v>
      </c>
      <c r="L7" s="3">
        <v>1.9394810389909871</v>
      </c>
      <c r="M7" s="3">
        <v>1.7006485021180864</v>
      </c>
      <c r="N7" s="3">
        <v>0.95635624643140182</v>
      </c>
      <c r="O7" s="3">
        <v>1.0533651191403322</v>
      </c>
      <c r="P7" s="3">
        <v>0.40163599510315617</v>
      </c>
      <c r="Q7" s="3">
        <v>0</v>
      </c>
    </row>
    <row r="8" spans="1:17" x14ac:dyDescent="0.2">
      <c r="A8" s="2">
        <v>4</v>
      </c>
      <c r="B8" s="2">
        <f t="shared" ca="1" si="1"/>
        <v>-0.45733558444475853</v>
      </c>
      <c r="D8" s="2" t="s">
        <v>2</v>
      </c>
      <c r="F8" s="4">
        <v>4</v>
      </c>
      <c r="G8" s="3">
        <v>3.96</v>
      </c>
      <c r="H8" s="3">
        <v>3.4235113728106863</v>
      </c>
      <c r="I8" s="3">
        <v>3.2927226177781805</v>
      </c>
      <c r="J8" s="3">
        <v>2.2582597948592835</v>
      </c>
      <c r="K8" s="3">
        <v>2.330782741804823</v>
      </c>
      <c r="L8" s="3">
        <v>1.9852392877569316</v>
      </c>
      <c r="M8" s="3">
        <v>1.7541401831769046</v>
      </c>
      <c r="N8" s="3">
        <v>1.043164871524475</v>
      </c>
      <c r="O8" s="3">
        <v>1.0396911361991426</v>
      </c>
      <c r="P8" s="3">
        <v>0.30988785188656914</v>
      </c>
      <c r="Q8" s="3">
        <v>0</v>
      </c>
    </row>
    <row r="9" spans="1:17" x14ac:dyDescent="0.2">
      <c r="A9" s="2">
        <v>5</v>
      </c>
      <c r="B9" s="2">
        <f t="shared" ca="1" si="1"/>
        <v>-0.33954746644983658</v>
      </c>
      <c r="D9" s="2">
        <f ca="1">SUMSQ(B5:B104)</f>
        <v>90.361729891588425</v>
      </c>
      <c r="F9" s="4">
        <v>5</v>
      </c>
      <c r="G9" s="3">
        <v>3.96</v>
      </c>
      <c r="H9" s="3">
        <v>3.7943422387616326</v>
      </c>
      <c r="I9" s="3">
        <v>3.4134009349271524</v>
      </c>
      <c r="J9" s="3">
        <v>2.7652729740759345</v>
      </c>
      <c r="K9" s="3">
        <v>2.3027113775089392</v>
      </c>
      <c r="L9" s="3">
        <v>1.879897705456931</v>
      </c>
      <c r="M9" s="3">
        <v>1.9253867056789826</v>
      </c>
      <c r="N9" s="3">
        <v>1.4689751021701649</v>
      </c>
      <c r="O9" s="3">
        <v>0.60517567979486486</v>
      </c>
      <c r="P9" s="3">
        <v>0.37537798806654582</v>
      </c>
      <c r="Q9" s="3">
        <v>0</v>
      </c>
    </row>
    <row r="10" spans="1:17" x14ac:dyDescent="0.2">
      <c r="A10" s="2">
        <v>6</v>
      </c>
      <c r="B10" s="2">
        <f t="shared" ca="1" si="1"/>
        <v>-0.95010368753312013</v>
      </c>
      <c r="F10" s="4">
        <v>6</v>
      </c>
      <c r="G10" s="3">
        <v>3.96</v>
      </c>
      <c r="H10" s="3">
        <v>3.6005237218871331</v>
      </c>
      <c r="I10" s="3">
        <v>3.1596822010805266</v>
      </c>
      <c r="J10" s="3">
        <v>2.4232435137464772</v>
      </c>
      <c r="K10" s="3">
        <v>2.342126490473047</v>
      </c>
      <c r="L10" s="3">
        <v>1.9949666885637383</v>
      </c>
      <c r="M10" s="3">
        <v>1.9575016867724475</v>
      </c>
      <c r="N10" s="3">
        <v>1.3530808214668604</v>
      </c>
      <c r="O10" s="3">
        <v>0.74364991379945344</v>
      </c>
      <c r="P10" s="3">
        <v>0.28863300927022878</v>
      </c>
      <c r="Q10" s="3">
        <v>0</v>
      </c>
    </row>
    <row r="11" spans="1:17" x14ac:dyDescent="0.2">
      <c r="A11" s="2">
        <v>7</v>
      </c>
      <c r="B11" s="2">
        <f t="shared" ca="1" si="1"/>
        <v>-0.31535242188663248</v>
      </c>
      <c r="D11" s="2" t="s">
        <v>1</v>
      </c>
      <c r="F11" s="4">
        <v>7</v>
      </c>
      <c r="G11" s="3">
        <v>3.96</v>
      </c>
      <c r="H11" s="3">
        <v>3.5744966211956677</v>
      </c>
      <c r="I11" s="3">
        <v>3.0014012476042184</v>
      </c>
      <c r="J11" s="3">
        <v>2.6970495033984885</v>
      </c>
      <c r="K11" s="3">
        <v>2.3326245400835131</v>
      </c>
      <c r="L11" s="3">
        <v>1.8757854181548095</v>
      </c>
      <c r="M11" s="3">
        <v>1.7261836527239152</v>
      </c>
      <c r="N11" s="3">
        <v>1.1064520327412488</v>
      </c>
      <c r="O11" s="3">
        <v>0.8446906918990561</v>
      </c>
      <c r="P11" s="3">
        <v>0.42903453490620974</v>
      </c>
      <c r="Q11" s="3">
        <v>0</v>
      </c>
    </row>
    <row r="12" spans="1:17" x14ac:dyDescent="0.2">
      <c r="A12" s="2">
        <v>8</v>
      </c>
      <c r="B12" s="2">
        <f t="shared" ca="1" si="1"/>
        <v>-0.50748904820634377</v>
      </c>
      <c r="D12" s="2">
        <f ca="1">D6/D9</f>
        <v>1.8746059138095703</v>
      </c>
      <c r="F12" s="4">
        <v>8</v>
      </c>
      <c r="G12" s="3">
        <v>3.96</v>
      </c>
      <c r="H12" s="3">
        <v>3.5363943723819204</v>
      </c>
      <c r="I12" s="3">
        <v>2.8669502018020041</v>
      </c>
      <c r="J12" s="3">
        <v>2.5692527162785002</v>
      </c>
      <c r="K12" s="3">
        <v>2.389400031415712</v>
      </c>
      <c r="L12" s="3">
        <v>1.743920517061462</v>
      </c>
      <c r="M12" s="3">
        <v>1.7327032366451307</v>
      </c>
      <c r="N12" s="3">
        <v>1.2103350404793152</v>
      </c>
      <c r="O12" s="3">
        <v>0.76374429005804956</v>
      </c>
      <c r="P12" s="3">
        <v>0.28667727854200292</v>
      </c>
      <c r="Q12" s="3">
        <v>0</v>
      </c>
    </row>
    <row r="13" spans="1:17" x14ac:dyDescent="0.2">
      <c r="A13" s="2">
        <v>9</v>
      </c>
      <c r="B13" s="2">
        <f t="shared" ca="1" si="1"/>
        <v>-9.6718086170616668E-2</v>
      </c>
      <c r="F13" s="4">
        <v>9</v>
      </c>
      <c r="G13" s="3">
        <v>3.96</v>
      </c>
      <c r="H13" s="3">
        <v>3.6296049005552189</v>
      </c>
      <c r="I13" s="3">
        <v>3.2451929123020382</v>
      </c>
      <c r="J13" s="3">
        <v>2.5436898248991384</v>
      </c>
      <c r="K13" s="3">
        <v>2.2134695796263686</v>
      </c>
      <c r="L13" s="3">
        <v>2.2037289922258845</v>
      </c>
      <c r="M13" s="3">
        <v>1.3017791284342912</v>
      </c>
      <c r="N13" s="3">
        <v>0.98866880872781315</v>
      </c>
      <c r="O13" s="3">
        <v>0.80231036161568958</v>
      </c>
      <c r="P13" s="3">
        <v>0.38886625638464789</v>
      </c>
      <c r="Q13" s="3">
        <v>0</v>
      </c>
    </row>
    <row r="14" spans="1:17" x14ac:dyDescent="0.2">
      <c r="A14" s="2">
        <v>10</v>
      </c>
      <c r="B14" s="2">
        <f t="shared" ca="1" si="1"/>
        <v>-0.59338819120578945</v>
      </c>
      <c r="F14" s="4">
        <v>10</v>
      </c>
      <c r="G14" s="3">
        <v>3.9599999999999995</v>
      </c>
      <c r="H14" s="3">
        <v>3.685257410431976</v>
      </c>
      <c r="I14" s="3">
        <v>3.1593874587570929</v>
      </c>
      <c r="J14" s="3">
        <v>2.6714689306117552</v>
      </c>
      <c r="K14" s="3">
        <v>2.3007740589791856</v>
      </c>
      <c r="L14" s="3">
        <v>2.0296228509406009</v>
      </c>
      <c r="M14" s="3">
        <v>1.6545914836749949</v>
      </c>
      <c r="N14" s="3">
        <v>1.2769553418435942</v>
      </c>
      <c r="O14" s="3">
        <v>0.80231877973422827</v>
      </c>
      <c r="P14" s="3">
        <v>0.16611819428623759</v>
      </c>
      <c r="Q14" s="3">
        <v>0</v>
      </c>
    </row>
    <row r="15" spans="1:17" x14ac:dyDescent="0.2">
      <c r="A15" s="2">
        <v>11</v>
      </c>
      <c r="B15" s="2">
        <f t="shared" ca="1" si="1"/>
        <v>-2.1606838176762326</v>
      </c>
      <c r="F15" s="4">
        <v>11</v>
      </c>
      <c r="G15" s="3">
        <v>3.96</v>
      </c>
      <c r="H15" s="3">
        <v>3.5094604185108791</v>
      </c>
      <c r="I15" s="3">
        <v>2.8757262027906307</v>
      </c>
      <c r="J15" s="3">
        <v>2.9409113585116535</v>
      </c>
      <c r="K15" s="3">
        <v>2.5094278969716224</v>
      </c>
      <c r="L15" s="3">
        <v>1.8043798616043867</v>
      </c>
      <c r="M15" s="3">
        <v>1.2229876943566178</v>
      </c>
      <c r="N15" s="3">
        <v>0.9110751248077098</v>
      </c>
      <c r="O15" s="3">
        <v>0.73465461430905599</v>
      </c>
      <c r="P15" s="3">
        <v>0.39079255288419562</v>
      </c>
      <c r="Q15" s="3">
        <v>0</v>
      </c>
    </row>
    <row r="16" spans="1:17" x14ac:dyDescent="0.2">
      <c r="A16" s="2">
        <v>12</v>
      </c>
      <c r="B16" s="2">
        <f t="shared" ca="1" si="1"/>
        <v>0.69709105104531344</v>
      </c>
      <c r="F16" s="4">
        <v>12</v>
      </c>
      <c r="G16" s="3">
        <v>3.9600000000000004</v>
      </c>
      <c r="H16" s="3">
        <v>3.3828242665435191</v>
      </c>
      <c r="I16" s="3">
        <v>2.96140019096369</v>
      </c>
      <c r="J16" s="3">
        <v>2.538507490873994</v>
      </c>
      <c r="K16" s="3">
        <v>2.5651689705390068</v>
      </c>
      <c r="L16" s="3">
        <v>2.2838994144975082</v>
      </c>
      <c r="M16" s="3">
        <v>1.7356951124496267</v>
      </c>
      <c r="N16" s="3">
        <v>1.1769465733826394</v>
      </c>
      <c r="O16" s="3">
        <v>0.73241024678755051</v>
      </c>
      <c r="P16" s="3">
        <v>0.65036852502207054</v>
      </c>
      <c r="Q16" s="3">
        <v>0</v>
      </c>
    </row>
    <row r="17" spans="1:17" x14ac:dyDescent="0.2">
      <c r="A17" s="2">
        <v>13</v>
      </c>
      <c r="B17" s="2">
        <f t="shared" ca="1" si="1"/>
        <v>0.33375481121980788</v>
      </c>
      <c r="F17" s="4">
        <v>13</v>
      </c>
      <c r="G17" s="3">
        <v>3.96</v>
      </c>
      <c r="H17" s="3">
        <v>3.3560692263317629</v>
      </c>
      <c r="I17" s="3">
        <v>3.0092192586742024</v>
      </c>
      <c r="J17" s="3">
        <v>2.7577472345027649</v>
      </c>
      <c r="K17" s="3">
        <v>2.517373234447116</v>
      </c>
      <c r="L17" s="3">
        <v>2.1251173506799477</v>
      </c>
      <c r="M17" s="3">
        <v>1.6473955086682521</v>
      </c>
      <c r="N17" s="3">
        <v>1.5181410267958051</v>
      </c>
      <c r="O17" s="3">
        <v>0.73901994538043048</v>
      </c>
      <c r="P17" s="3">
        <v>0.62587989798988142</v>
      </c>
      <c r="Q17" s="3">
        <v>0</v>
      </c>
    </row>
    <row r="18" spans="1:17" x14ac:dyDescent="0.2">
      <c r="A18" s="2">
        <v>14</v>
      </c>
      <c r="B18" s="2">
        <f t="shared" ca="1" si="1"/>
        <v>2.0472045256794145</v>
      </c>
      <c r="F18" s="4">
        <v>14</v>
      </c>
      <c r="G18" s="3">
        <v>3.9600000000000004</v>
      </c>
      <c r="H18" s="3">
        <v>3.5479463497672481</v>
      </c>
      <c r="I18" s="3">
        <v>3.1604869915489839</v>
      </c>
      <c r="J18" s="3">
        <v>2.5520769572395903</v>
      </c>
      <c r="K18" s="3">
        <v>2.496764647413289</v>
      </c>
      <c r="L18" s="3">
        <v>2.1755356442474243</v>
      </c>
      <c r="M18" s="3">
        <v>1.5556831928203347</v>
      </c>
      <c r="N18" s="3">
        <v>0.90397475004919359</v>
      </c>
      <c r="O18" s="3">
        <v>0.57686790011267486</v>
      </c>
      <c r="P18" s="3">
        <v>0.4621341292423638</v>
      </c>
      <c r="Q18" s="3">
        <v>0</v>
      </c>
    </row>
    <row r="19" spans="1:17" x14ac:dyDescent="0.2">
      <c r="A19" s="2">
        <v>15</v>
      </c>
      <c r="B19" s="2">
        <f t="shared" ca="1" si="1"/>
        <v>1.2550347138892883</v>
      </c>
      <c r="F19" s="4">
        <v>15</v>
      </c>
      <c r="G19" s="3">
        <v>3.9599999999999995</v>
      </c>
      <c r="H19" s="3">
        <v>3.5747118912410785</v>
      </c>
      <c r="I19" s="3">
        <v>3.1442672366400823</v>
      </c>
      <c r="J19" s="3">
        <v>2.5023244726274685</v>
      </c>
      <c r="K19" s="3">
        <v>2.4370973278570909</v>
      </c>
      <c r="L19" s="3">
        <v>1.8608706102546775</v>
      </c>
      <c r="M19" s="3">
        <v>1.70275301932642</v>
      </c>
      <c r="N19" s="3">
        <v>1.0008470823077142</v>
      </c>
      <c r="O19" s="3">
        <v>0.74345046653683211</v>
      </c>
      <c r="P19" s="3">
        <v>0.84855660381318032</v>
      </c>
      <c r="Q19" s="3">
        <v>0</v>
      </c>
    </row>
    <row r="20" spans="1:17" x14ac:dyDescent="0.2">
      <c r="A20" s="2">
        <v>16</v>
      </c>
      <c r="B20" s="2">
        <f t="shared" ca="1" si="1"/>
        <v>-0.90056599425181816</v>
      </c>
      <c r="F20" s="4">
        <v>16</v>
      </c>
      <c r="G20" s="3">
        <v>3.9599999999999995</v>
      </c>
      <c r="H20" s="3">
        <v>3.4518883407043437</v>
      </c>
      <c r="I20" s="3">
        <v>3.1047734013665029</v>
      </c>
      <c r="J20" s="3">
        <v>2.7010016402812882</v>
      </c>
      <c r="K20" s="3">
        <v>2.1646140430516101</v>
      </c>
      <c r="L20" s="3">
        <v>1.5211205222514186</v>
      </c>
      <c r="M20" s="3">
        <v>1.5293415214209003</v>
      </c>
      <c r="N20" s="3">
        <v>1.0766501840407139</v>
      </c>
      <c r="O20" s="3">
        <v>0.762040006587413</v>
      </c>
      <c r="P20" s="3">
        <v>0.40007102273896727</v>
      </c>
      <c r="Q20" s="3">
        <v>0</v>
      </c>
    </row>
    <row r="21" spans="1:17" x14ac:dyDescent="0.2">
      <c r="A21" s="2">
        <v>17</v>
      </c>
      <c r="B21" s="2">
        <f t="shared" ca="1" si="1"/>
        <v>-0.63851625478741614</v>
      </c>
      <c r="F21" s="4">
        <v>17</v>
      </c>
      <c r="G21" s="3">
        <v>3.96</v>
      </c>
      <c r="H21" s="3">
        <v>3.3846651971859347</v>
      </c>
      <c r="I21" s="3">
        <v>3.0152471342409823</v>
      </c>
      <c r="J21" s="3">
        <v>2.5184859205163912</v>
      </c>
      <c r="K21" s="3">
        <v>2.6359144113668762</v>
      </c>
      <c r="L21" s="3">
        <v>1.9042700423378767</v>
      </c>
      <c r="M21" s="3">
        <v>1.4579589626000471</v>
      </c>
      <c r="N21" s="3">
        <v>1.0471791601570737</v>
      </c>
      <c r="O21" s="3">
        <v>0.73080135507047161</v>
      </c>
      <c r="P21" s="3">
        <v>0.25840975231267493</v>
      </c>
      <c r="Q21" s="3">
        <v>0</v>
      </c>
    </row>
    <row r="22" spans="1:17" x14ac:dyDescent="0.2">
      <c r="A22" s="2">
        <v>18</v>
      </c>
      <c r="B22" s="2">
        <f t="shared" ca="1" si="1"/>
        <v>-0.93904158110003899</v>
      </c>
      <c r="F22" s="4">
        <v>18</v>
      </c>
      <c r="G22" s="3">
        <v>3.96</v>
      </c>
      <c r="H22" s="3">
        <v>3.4535060162234212</v>
      </c>
      <c r="I22" s="3">
        <v>3.3498140222746526</v>
      </c>
      <c r="J22" s="3">
        <v>2.8616074628158001</v>
      </c>
      <c r="K22" s="3">
        <v>2.0604628488955137</v>
      </c>
      <c r="L22" s="3">
        <v>2.3340384388488244</v>
      </c>
      <c r="M22" s="3">
        <v>1.5535116822116959</v>
      </c>
      <c r="N22" s="3">
        <v>1.0319887564573111</v>
      </c>
      <c r="O22" s="3">
        <v>0.82517754541077737</v>
      </c>
      <c r="P22" s="3">
        <v>0.61875986187602117</v>
      </c>
      <c r="Q22" s="3">
        <v>0</v>
      </c>
    </row>
    <row r="23" spans="1:17" x14ac:dyDescent="0.2">
      <c r="A23" s="2">
        <v>19</v>
      </c>
      <c r="B23" s="2">
        <f t="shared" ca="1" si="1"/>
        <v>0.39409040496980641</v>
      </c>
      <c r="F23" s="4">
        <v>19</v>
      </c>
      <c r="G23" s="3">
        <v>3.96</v>
      </c>
      <c r="H23" s="3">
        <v>3.7140762153814983</v>
      </c>
      <c r="I23" s="3">
        <v>3.3910065972789813</v>
      </c>
      <c r="J23" s="3">
        <v>2.9191037512537057</v>
      </c>
      <c r="K23" s="3">
        <v>2.5608791177328079</v>
      </c>
      <c r="L23" s="3">
        <v>2.1165811107732617</v>
      </c>
      <c r="M23" s="3">
        <v>1.4234233862969956</v>
      </c>
      <c r="N23" s="3">
        <v>1.1631247775759535</v>
      </c>
      <c r="O23" s="3">
        <v>0.8636299027315153</v>
      </c>
      <c r="P23" s="3">
        <v>0.45532624030968982</v>
      </c>
      <c r="Q23" s="3">
        <v>0</v>
      </c>
    </row>
    <row r="24" spans="1:17" x14ac:dyDescent="0.2">
      <c r="A24" s="2">
        <v>20</v>
      </c>
      <c r="B24" s="2">
        <f t="shared" ca="1" si="1"/>
        <v>-1.9666837652227531</v>
      </c>
      <c r="F24" s="4">
        <v>20</v>
      </c>
      <c r="G24" s="3">
        <v>3.96</v>
      </c>
      <c r="H24" s="3">
        <v>3.499436748404261</v>
      </c>
      <c r="I24" s="3">
        <v>3.4426712291554238</v>
      </c>
      <c r="J24" s="3">
        <v>2.8984693785994051</v>
      </c>
      <c r="K24" s="3">
        <v>2.2724159440961653</v>
      </c>
      <c r="L24" s="3">
        <v>2.2515433152820941</v>
      </c>
      <c r="M24" s="3">
        <v>1.5749708809963565</v>
      </c>
      <c r="N24" s="3">
        <v>1.2337755856966846</v>
      </c>
      <c r="O24" s="3">
        <v>0.89102295517601282</v>
      </c>
      <c r="P24" s="3">
        <v>0.37485219891903637</v>
      </c>
      <c r="Q24" s="3">
        <v>0</v>
      </c>
    </row>
    <row r="25" spans="1:17" x14ac:dyDescent="0.2">
      <c r="A25" s="2">
        <v>21</v>
      </c>
      <c r="B25" s="2">
        <f t="shared" ca="1" si="1"/>
        <v>1.5038707381740704</v>
      </c>
      <c r="F25" s="4">
        <v>21</v>
      </c>
      <c r="G25" s="3">
        <v>3.96</v>
      </c>
      <c r="H25" s="3">
        <v>3.4397529269172331</v>
      </c>
      <c r="I25" s="3">
        <v>3.0946980901905095</v>
      </c>
      <c r="J25" s="3">
        <v>2.8305766289260483</v>
      </c>
      <c r="K25" s="3">
        <v>2.5097336821821852</v>
      </c>
      <c r="L25" s="3">
        <v>1.8101720847761964</v>
      </c>
      <c r="M25" s="3">
        <v>1.8997948376115141</v>
      </c>
      <c r="N25" s="3">
        <v>1.3386526409324635</v>
      </c>
      <c r="O25" s="3">
        <v>0.89819225726749297</v>
      </c>
      <c r="P25" s="3">
        <v>0.30258069588548903</v>
      </c>
      <c r="Q25" s="3">
        <v>0</v>
      </c>
    </row>
    <row r="26" spans="1:17" x14ac:dyDescent="0.2">
      <c r="A26" s="2">
        <v>22</v>
      </c>
      <c r="B26" s="2">
        <f t="shared" ca="1" si="1"/>
        <v>1.3740487556683942</v>
      </c>
      <c r="F26" s="4">
        <v>22</v>
      </c>
      <c r="G26" s="3">
        <v>3.96</v>
      </c>
      <c r="H26" s="3">
        <v>3.4188773605048097</v>
      </c>
      <c r="I26" s="3">
        <v>3.1967205248755133</v>
      </c>
      <c r="J26" s="3">
        <v>3.2502883611300706</v>
      </c>
      <c r="K26" s="3">
        <v>2.2418922288039758</v>
      </c>
      <c r="L26" s="3">
        <v>1.9298397598083794</v>
      </c>
      <c r="M26" s="3">
        <v>1.3866961709318879</v>
      </c>
      <c r="N26" s="3">
        <v>1.0996565873545479</v>
      </c>
      <c r="O26" s="3">
        <v>0.95968717676557991</v>
      </c>
      <c r="P26" s="3">
        <v>0.3272025840210992</v>
      </c>
      <c r="Q26" s="3">
        <v>0</v>
      </c>
    </row>
    <row r="27" spans="1:17" x14ac:dyDescent="0.2">
      <c r="A27" s="2">
        <v>23</v>
      </c>
      <c r="B27" s="2">
        <f t="shared" ca="1" si="1"/>
        <v>-1.5141013312358427</v>
      </c>
      <c r="F27" s="4">
        <v>23</v>
      </c>
      <c r="G27" s="3">
        <v>3.96</v>
      </c>
      <c r="H27" s="3">
        <v>3.4799012902104836</v>
      </c>
      <c r="I27" s="3">
        <v>3.2871317368402448</v>
      </c>
      <c r="J27" s="3">
        <v>2.821632740249461</v>
      </c>
      <c r="K27" s="3">
        <v>2.5313777936776622</v>
      </c>
      <c r="L27" s="3">
        <v>2.3042024638915408</v>
      </c>
      <c r="M27" s="3">
        <v>1.7407803578015468</v>
      </c>
      <c r="N27" s="3">
        <v>1.3111464728045681</v>
      </c>
      <c r="O27" s="3">
        <v>0.92679731969154378</v>
      </c>
      <c r="P27" s="3">
        <v>0.47886033075417195</v>
      </c>
      <c r="Q27" s="3">
        <v>0</v>
      </c>
    </row>
    <row r="28" spans="1:17" x14ac:dyDescent="0.2">
      <c r="A28" s="2">
        <v>24</v>
      </c>
      <c r="B28" s="2">
        <f t="shared" ca="1" si="1"/>
        <v>-1.8055800753743809</v>
      </c>
      <c r="F28" s="4">
        <v>24</v>
      </c>
      <c r="G28" s="3">
        <v>3.96</v>
      </c>
      <c r="H28" s="3">
        <v>3.6314774523642863</v>
      </c>
      <c r="I28" s="3">
        <v>3.2322806666592614</v>
      </c>
      <c r="J28" s="3">
        <v>2.8304676857423581</v>
      </c>
      <c r="K28" s="3">
        <v>1.9057006619879582</v>
      </c>
      <c r="L28" s="3">
        <v>1.6996093146362932</v>
      </c>
      <c r="M28" s="3">
        <v>1.376237657479809</v>
      </c>
      <c r="N28" s="3">
        <v>1.3924392226410316</v>
      </c>
      <c r="O28" s="3">
        <v>0.80503209434824219</v>
      </c>
      <c r="P28" s="3">
        <v>0.28767434417163185</v>
      </c>
      <c r="Q28" s="3">
        <v>0</v>
      </c>
    </row>
    <row r="29" spans="1:17" x14ac:dyDescent="0.2">
      <c r="A29" s="2">
        <v>25</v>
      </c>
      <c r="B29" s="2">
        <f t="shared" ca="1" si="1"/>
        <v>-2.0038353337448467E-3</v>
      </c>
      <c r="F29" s="4">
        <v>25</v>
      </c>
      <c r="G29" s="3">
        <v>3.96</v>
      </c>
      <c r="H29" s="3">
        <v>3.5383744660081198</v>
      </c>
      <c r="I29" s="3">
        <v>3.0337886393140718</v>
      </c>
      <c r="J29" s="3">
        <v>2.5446299722174115</v>
      </c>
      <c r="K29" s="3">
        <v>2.4643201541057898</v>
      </c>
      <c r="L29" s="3">
        <v>2.0801775083265848</v>
      </c>
      <c r="M29" s="3">
        <v>1.6044026477597511</v>
      </c>
      <c r="N29" s="3">
        <v>1.296444634501783</v>
      </c>
      <c r="O29" s="3">
        <v>0.74068992140215706</v>
      </c>
      <c r="P29" s="3">
        <v>0.82508816293719078</v>
      </c>
      <c r="Q29" s="3">
        <v>0</v>
      </c>
    </row>
    <row r="30" spans="1:17" x14ac:dyDescent="0.2">
      <c r="A30" s="2">
        <v>26</v>
      </c>
      <c r="B30" s="2">
        <f t="shared" ca="1" si="1"/>
        <v>-0.18994299939129394</v>
      </c>
      <c r="F30" s="4">
        <v>26</v>
      </c>
      <c r="G30" s="3">
        <v>3.9600000000000004</v>
      </c>
      <c r="H30" s="3">
        <v>3.6459625121887305</v>
      </c>
      <c r="I30" s="3">
        <v>2.9371664262451347</v>
      </c>
      <c r="J30" s="3">
        <v>2.7749252755883669</v>
      </c>
      <c r="K30" s="3">
        <v>2.3385042521954356</v>
      </c>
      <c r="L30" s="3">
        <v>2.0007632228043621</v>
      </c>
      <c r="M30" s="3">
        <v>1.9593198273041343</v>
      </c>
      <c r="N30" s="3">
        <v>0.94562555077988686</v>
      </c>
      <c r="O30" s="3">
        <v>0.81895879409277383</v>
      </c>
      <c r="P30" s="3">
        <v>0.35056013964787142</v>
      </c>
      <c r="Q30" s="3">
        <v>0</v>
      </c>
    </row>
    <row r="31" spans="1:17" x14ac:dyDescent="0.2">
      <c r="A31" s="2">
        <v>27</v>
      </c>
      <c r="B31" s="2">
        <f t="shared" ca="1" si="1"/>
        <v>0.88316381501044949</v>
      </c>
      <c r="F31" s="4">
        <v>27</v>
      </c>
      <c r="G31" s="3">
        <v>3.96</v>
      </c>
      <c r="H31" s="3">
        <v>3.6549708679485176</v>
      </c>
      <c r="I31" s="3">
        <v>3.1236422532940851</v>
      </c>
      <c r="J31" s="3">
        <v>2.6922705730468417</v>
      </c>
      <c r="K31" s="3">
        <v>2.4822559663879256</v>
      </c>
      <c r="L31" s="3">
        <v>2.2051042300803498</v>
      </c>
      <c r="M31" s="3">
        <v>1.6406005197450044</v>
      </c>
      <c r="N31" s="3">
        <v>1.1879291276637711</v>
      </c>
      <c r="O31" s="3">
        <v>0.64439485183951151</v>
      </c>
      <c r="P31" s="3">
        <v>0.42254955211852369</v>
      </c>
      <c r="Q31" s="3">
        <v>0</v>
      </c>
    </row>
    <row r="32" spans="1:17" x14ac:dyDescent="0.2">
      <c r="A32" s="2">
        <v>28</v>
      </c>
      <c r="B32" s="2">
        <f t="shared" ca="1" si="1"/>
        <v>1.8528750112161931</v>
      </c>
      <c r="F32" s="4">
        <v>28</v>
      </c>
      <c r="G32" s="3">
        <v>3.9600000000000004</v>
      </c>
      <c r="H32" s="3">
        <v>3.4498278211957034</v>
      </c>
      <c r="I32" s="3">
        <v>3.2077489359860425</v>
      </c>
      <c r="J32" s="3">
        <v>2.6251976395390959</v>
      </c>
      <c r="K32" s="3">
        <v>2.3135280816653667</v>
      </c>
      <c r="L32" s="3">
        <v>1.7777881704597833</v>
      </c>
      <c r="M32" s="3">
        <v>1.5821941740601986</v>
      </c>
      <c r="N32" s="3">
        <v>1.6407484332966193</v>
      </c>
      <c r="O32" s="3">
        <v>0.80786333986730041</v>
      </c>
      <c r="P32" s="3">
        <v>0.31643570063540499</v>
      </c>
      <c r="Q32" s="3">
        <v>0</v>
      </c>
    </row>
    <row r="33" spans="1:17" x14ac:dyDescent="0.2">
      <c r="A33" s="2">
        <v>29</v>
      </c>
      <c r="B33" s="2">
        <f t="shared" ca="1" si="1"/>
        <v>0.71251187943092553</v>
      </c>
      <c r="F33" s="4">
        <v>29</v>
      </c>
      <c r="G33" s="3">
        <v>3.9600000000000004</v>
      </c>
      <c r="H33" s="3">
        <v>3.5765012515491517</v>
      </c>
      <c r="I33" s="3">
        <v>2.5830239315184707</v>
      </c>
      <c r="J33" s="3">
        <v>2.8063258639056583</v>
      </c>
      <c r="K33" s="3">
        <v>2.5155705312234682</v>
      </c>
      <c r="L33" s="3">
        <v>1.8434427493661731</v>
      </c>
      <c r="M33" s="3">
        <v>1.3995776487737579</v>
      </c>
      <c r="N33" s="3">
        <v>1.0356198189825683</v>
      </c>
      <c r="O33" s="3">
        <v>0.88968340906963672</v>
      </c>
      <c r="P33" s="3">
        <v>0.34245322080363838</v>
      </c>
      <c r="Q33" s="3">
        <v>0</v>
      </c>
    </row>
    <row r="34" spans="1:17" x14ac:dyDescent="0.2">
      <c r="A34" s="2">
        <v>30</v>
      </c>
      <c r="B34" s="2">
        <f t="shared" ca="1" si="1"/>
        <v>0.28609689023659463</v>
      </c>
      <c r="F34" s="4">
        <v>30</v>
      </c>
      <c r="G34" s="3">
        <v>3.96</v>
      </c>
      <c r="H34" s="3">
        <v>3.7149224654953383</v>
      </c>
      <c r="I34" s="3">
        <v>3.3035019179628802</v>
      </c>
      <c r="J34" s="3">
        <v>2.502663647336127</v>
      </c>
      <c r="K34" s="3">
        <v>2.0723353286765316</v>
      </c>
      <c r="L34" s="3">
        <v>2.091019749646553</v>
      </c>
      <c r="M34" s="3">
        <v>1.6750444157156326</v>
      </c>
      <c r="N34" s="3">
        <v>1.1883402968899131</v>
      </c>
      <c r="O34" s="3">
        <v>0.75846224982210875</v>
      </c>
      <c r="P34" s="3">
        <v>0.30684170177614545</v>
      </c>
      <c r="Q34" s="3">
        <v>0</v>
      </c>
    </row>
    <row r="35" spans="1:17" x14ac:dyDescent="0.2">
      <c r="A35" s="2">
        <v>31</v>
      </c>
      <c r="B35" s="2">
        <f t="shared" ca="1" si="1"/>
        <v>0.91271583077651997</v>
      </c>
      <c r="F35" s="4">
        <v>31</v>
      </c>
      <c r="G35" s="3">
        <v>3.9599999999999995</v>
      </c>
      <c r="H35" s="3">
        <v>3.6879126183689896</v>
      </c>
      <c r="I35" s="3">
        <v>2.9442586901472261</v>
      </c>
      <c r="J35" s="3">
        <v>2.5736933852192698</v>
      </c>
      <c r="K35" s="3">
        <v>2.3153915139555146</v>
      </c>
      <c r="L35" s="3">
        <v>2.1218945443823181</v>
      </c>
      <c r="M35" s="3">
        <v>1.8078789717351751</v>
      </c>
      <c r="N35" s="3">
        <v>1.0624855592585507</v>
      </c>
      <c r="O35" s="3">
        <v>0.69546544441898983</v>
      </c>
      <c r="P35" s="3">
        <v>0.23396858549757063</v>
      </c>
      <c r="Q35" s="3">
        <v>0</v>
      </c>
    </row>
    <row r="36" spans="1:17" x14ac:dyDescent="0.2">
      <c r="A36" s="2">
        <v>32</v>
      </c>
      <c r="B36" s="2">
        <f t="shared" ca="1" si="1"/>
        <v>-0.88450756551890597</v>
      </c>
      <c r="F36" s="4">
        <v>32</v>
      </c>
      <c r="G36" s="3">
        <v>3.96</v>
      </c>
      <c r="H36" s="3">
        <v>3.7185175954667353</v>
      </c>
      <c r="I36" s="3">
        <v>3.3567739665791612</v>
      </c>
      <c r="J36" s="3">
        <v>3.136893105017462</v>
      </c>
      <c r="K36" s="3">
        <v>2.5590247739165681</v>
      </c>
      <c r="L36" s="3">
        <v>2.0915329652484909</v>
      </c>
      <c r="M36" s="3">
        <v>1.6241496888819875</v>
      </c>
      <c r="N36" s="3">
        <v>1.1571687140801117</v>
      </c>
      <c r="O36" s="3">
        <v>0.77715341835301943</v>
      </c>
      <c r="P36" s="3">
        <v>0.29584998830344766</v>
      </c>
      <c r="Q36" s="3">
        <v>0</v>
      </c>
    </row>
    <row r="37" spans="1:17" x14ac:dyDescent="0.2">
      <c r="A37" s="2">
        <v>33</v>
      </c>
      <c r="B37" s="2">
        <f t="shared" ca="1" si="1"/>
        <v>-0.57707061914392432</v>
      </c>
      <c r="F37" s="4">
        <v>33</v>
      </c>
      <c r="G37" s="3">
        <v>3.9600000000000004</v>
      </c>
      <c r="H37" s="3">
        <v>3.5966536526598292</v>
      </c>
      <c r="I37" s="3">
        <v>2.8345715775412552</v>
      </c>
      <c r="J37" s="3">
        <v>2.8250036690158224</v>
      </c>
      <c r="K37" s="3">
        <v>2.3852943933880191</v>
      </c>
      <c r="L37" s="3">
        <v>2.1888623738321265</v>
      </c>
      <c r="M37" s="3">
        <v>1.6060838840699758</v>
      </c>
      <c r="N37" s="3">
        <v>1.3608464237665299</v>
      </c>
      <c r="O37" s="3">
        <v>0.76898296156212997</v>
      </c>
      <c r="P37" s="3">
        <v>0.8714446061529425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-0.56733612962895597</v>
      </c>
      <c r="F38" s="4">
        <v>34</v>
      </c>
      <c r="G38" s="3">
        <v>3.96</v>
      </c>
      <c r="H38" s="3">
        <v>3.4633360293133646</v>
      </c>
      <c r="I38" s="3">
        <v>3.0619934385225789</v>
      </c>
      <c r="J38" s="3">
        <v>2.88934519322753</v>
      </c>
      <c r="K38" s="3">
        <v>2.2729548358490312</v>
      </c>
      <c r="L38" s="3">
        <v>1.5143037643482915</v>
      </c>
      <c r="M38" s="3">
        <v>1.4253258653192007</v>
      </c>
      <c r="N38" s="3">
        <v>1.4248368679307124</v>
      </c>
      <c r="O38" s="3">
        <v>1.0331553803840348</v>
      </c>
      <c r="P38" s="3">
        <v>0.50010172694845256</v>
      </c>
      <c r="Q38" s="3">
        <v>0</v>
      </c>
    </row>
    <row r="39" spans="1:17" x14ac:dyDescent="0.2">
      <c r="A39" s="2">
        <v>35</v>
      </c>
      <c r="B39" s="2">
        <f t="shared" ca="1" si="2"/>
        <v>2.0807932358117438</v>
      </c>
      <c r="F39" s="4">
        <v>35</v>
      </c>
      <c r="G39" s="3">
        <v>3.96</v>
      </c>
      <c r="H39" s="3">
        <v>3.7399132691827073</v>
      </c>
      <c r="I39" s="3">
        <v>3.060329818587646</v>
      </c>
      <c r="J39" s="3">
        <v>2.4669395827133931</v>
      </c>
      <c r="K39" s="3">
        <v>2.3173850861229477</v>
      </c>
      <c r="L39" s="3">
        <v>2.0927929999994697</v>
      </c>
      <c r="M39" s="3">
        <v>1.9536606670539198</v>
      </c>
      <c r="N39" s="3">
        <v>1.152709781808624</v>
      </c>
      <c r="O39" s="3">
        <v>0.90027525466774128</v>
      </c>
      <c r="P39" s="3">
        <v>0.39541870611941515</v>
      </c>
      <c r="Q39" s="3">
        <v>0</v>
      </c>
    </row>
    <row r="40" spans="1:17" x14ac:dyDescent="0.2">
      <c r="A40" s="2">
        <v>36</v>
      </c>
      <c r="B40" s="2">
        <f t="shared" ca="1" si="2"/>
        <v>0.41927022954980231</v>
      </c>
      <c r="F40" s="4">
        <v>36</v>
      </c>
      <c r="G40" s="3">
        <v>3.96</v>
      </c>
      <c r="H40" s="3">
        <v>3.7160995631083353</v>
      </c>
      <c r="I40" s="3">
        <v>3.0249882055208417</v>
      </c>
      <c r="J40" s="3">
        <v>3.0590335862959095</v>
      </c>
      <c r="K40" s="3">
        <v>2.2122945103132907</v>
      </c>
      <c r="L40" s="3">
        <v>2.0165246404022201</v>
      </c>
      <c r="M40" s="3">
        <v>1.9330129668545364</v>
      </c>
      <c r="N40" s="3">
        <v>1.0414771978361794</v>
      </c>
      <c r="O40" s="3">
        <v>0.7964020453139129</v>
      </c>
      <c r="P40" s="3">
        <v>0.46996227053897671</v>
      </c>
      <c r="Q40" s="3">
        <v>0</v>
      </c>
    </row>
    <row r="41" spans="1:17" x14ac:dyDescent="0.2">
      <c r="A41" s="2">
        <v>37</v>
      </c>
      <c r="B41" s="2">
        <f t="shared" ca="1" si="2"/>
        <v>-0.99930500297171698</v>
      </c>
      <c r="F41" s="4">
        <v>37</v>
      </c>
      <c r="G41" s="3">
        <v>3.96</v>
      </c>
      <c r="H41" s="3">
        <v>3.5606898905129234</v>
      </c>
      <c r="I41" s="3">
        <v>3.3771443890059856</v>
      </c>
      <c r="J41" s="3">
        <v>2.7342578959856167</v>
      </c>
      <c r="K41" s="3">
        <v>2.41028837949515</v>
      </c>
      <c r="L41" s="3">
        <v>1.9799310995812855</v>
      </c>
      <c r="M41" s="3">
        <v>1.4935623782135707</v>
      </c>
      <c r="N41" s="3">
        <v>0.99043816803176243</v>
      </c>
      <c r="O41" s="3">
        <v>0.86205021732463338</v>
      </c>
      <c r="P41" s="3">
        <v>0.56938185630527449</v>
      </c>
      <c r="Q41" s="3">
        <v>0</v>
      </c>
    </row>
    <row r="42" spans="1:17" x14ac:dyDescent="0.2">
      <c r="A42" s="2">
        <v>38</v>
      </c>
      <c r="B42" s="2">
        <f t="shared" ca="1" si="2"/>
        <v>6.5461154273552008E-2</v>
      </c>
      <c r="F42" s="4">
        <v>38</v>
      </c>
      <c r="G42" s="3">
        <v>3.96</v>
      </c>
      <c r="H42" s="3">
        <v>3.5569666417385735</v>
      </c>
      <c r="I42" s="3">
        <v>3.1568068674104075</v>
      </c>
      <c r="J42" s="3">
        <v>2.5973298788627095</v>
      </c>
      <c r="K42" s="3">
        <v>2.561030989045098</v>
      </c>
      <c r="L42" s="3">
        <v>2.3651920349700579</v>
      </c>
      <c r="M42" s="3">
        <v>1.6067595365424978</v>
      </c>
      <c r="N42" s="3">
        <v>1.2479711348916245</v>
      </c>
      <c r="O42" s="3">
        <v>0.66795338160728235</v>
      </c>
      <c r="P42" s="3">
        <v>0.46666061698302858</v>
      </c>
      <c r="Q42" s="3">
        <v>0</v>
      </c>
    </row>
    <row r="43" spans="1:17" x14ac:dyDescent="0.2">
      <c r="A43" s="2">
        <v>39</v>
      </c>
      <c r="B43" s="2">
        <f t="shared" ca="1" si="2"/>
        <v>-0.17816619799153818</v>
      </c>
      <c r="F43" s="4">
        <v>39</v>
      </c>
      <c r="G43" s="3">
        <v>3.96</v>
      </c>
      <c r="H43" s="3">
        <v>3.7168256911563899</v>
      </c>
      <c r="I43" s="3">
        <v>3.1460170456759964</v>
      </c>
      <c r="J43" s="3">
        <v>2.645367200988717</v>
      </c>
      <c r="K43" s="3">
        <v>2.2957520045780444</v>
      </c>
      <c r="L43" s="3">
        <v>2.2339577421246593</v>
      </c>
      <c r="M43" s="3">
        <v>1.6014737346136307</v>
      </c>
      <c r="N43" s="3">
        <v>1.5226113319311885</v>
      </c>
      <c r="O43" s="3">
        <v>0.79590125817309298</v>
      </c>
      <c r="P43" s="3">
        <v>0.48459536748701859</v>
      </c>
      <c r="Q43" s="3">
        <v>0</v>
      </c>
    </row>
    <row r="44" spans="1:17" x14ac:dyDescent="0.2">
      <c r="A44" s="2">
        <v>40</v>
      </c>
      <c r="B44" s="2">
        <f t="shared" ca="1" si="2"/>
        <v>0.85949156026291484</v>
      </c>
      <c r="F44" s="4">
        <v>40</v>
      </c>
      <c r="G44" s="3">
        <v>3.96</v>
      </c>
      <c r="H44" s="3">
        <v>3.0930117513625084</v>
      </c>
      <c r="I44" s="3">
        <v>3.0271601581258158</v>
      </c>
      <c r="J44" s="3">
        <v>3.0622477372933923</v>
      </c>
      <c r="K44" s="3">
        <v>2.6118753378531054</v>
      </c>
      <c r="L44" s="3">
        <v>1.9825641659653086</v>
      </c>
      <c r="M44" s="3">
        <v>1.854634095610511</v>
      </c>
      <c r="N44" s="3">
        <v>1.2368730324822599</v>
      </c>
      <c r="O44" s="3">
        <v>1.3160161859106878</v>
      </c>
      <c r="P44" s="3">
        <v>0.71573129839908389</v>
      </c>
      <c r="Q44" s="3">
        <v>0</v>
      </c>
    </row>
    <row r="45" spans="1:17" x14ac:dyDescent="0.2">
      <c r="A45" s="2">
        <v>41</v>
      </c>
      <c r="B45" s="2">
        <f t="shared" ca="1" si="2"/>
        <v>-0.71874459048413064</v>
      </c>
      <c r="F45" s="4">
        <v>41</v>
      </c>
      <c r="G45" s="3">
        <v>3.9599999999999995</v>
      </c>
      <c r="H45" s="3">
        <v>3.7488066128065611</v>
      </c>
      <c r="I45" s="3">
        <v>2.8358601713701188</v>
      </c>
      <c r="J45" s="3">
        <v>2.4486641884748512</v>
      </c>
      <c r="K45" s="3">
        <v>2.5791261148626288</v>
      </c>
      <c r="L45" s="3">
        <v>1.9554228497881641</v>
      </c>
      <c r="M45" s="3">
        <v>1.5249083676955644</v>
      </c>
      <c r="N45" s="3">
        <v>0.96882552831914603</v>
      </c>
      <c r="O45" s="3">
        <v>0.97658881907182504</v>
      </c>
      <c r="P45" s="3">
        <v>0.36533803521281516</v>
      </c>
      <c r="Q45" s="3">
        <v>0</v>
      </c>
    </row>
    <row r="46" spans="1:17" x14ac:dyDescent="0.2">
      <c r="A46" s="2">
        <v>42</v>
      </c>
      <c r="B46" s="2">
        <f t="shared" ca="1" si="2"/>
        <v>-1.1901335158552286</v>
      </c>
      <c r="F46" s="4">
        <v>42</v>
      </c>
      <c r="G46" s="3">
        <v>3.9600000000000004</v>
      </c>
      <c r="H46" s="3">
        <v>3.7221171318341826</v>
      </c>
      <c r="I46" s="3">
        <v>3.3870965294820703</v>
      </c>
      <c r="J46" s="3">
        <v>2.4876558848034458</v>
      </c>
      <c r="K46" s="3">
        <v>2.3925547153340152</v>
      </c>
      <c r="L46" s="3">
        <v>2.242653762558164</v>
      </c>
      <c r="M46" s="3">
        <v>1.7837189226314729</v>
      </c>
      <c r="N46" s="3">
        <v>1.5236779980454898</v>
      </c>
      <c r="O46" s="3">
        <v>0.69824754319130244</v>
      </c>
      <c r="P46" s="3">
        <v>0.34858338635051123</v>
      </c>
      <c r="Q46" s="3">
        <v>0</v>
      </c>
    </row>
    <row r="47" spans="1:17" x14ac:dyDescent="0.2">
      <c r="A47" s="2">
        <v>43</v>
      </c>
      <c r="B47" s="2">
        <f t="shared" ca="1" si="2"/>
        <v>7.3300085328123404E-2</v>
      </c>
      <c r="F47" s="4">
        <v>43</v>
      </c>
      <c r="G47" s="3">
        <v>3.96</v>
      </c>
      <c r="H47" s="3">
        <v>3.3892343955028026</v>
      </c>
      <c r="I47" s="3">
        <v>3.0501924176163913</v>
      </c>
      <c r="J47" s="3">
        <v>2.9116417089682529</v>
      </c>
      <c r="K47" s="3">
        <v>2.0306484326604566</v>
      </c>
      <c r="L47" s="3">
        <v>2.1331802849108246</v>
      </c>
      <c r="M47" s="3">
        <v>1.5474108726818852</v>
      </c>
      <c r="N47" s="3">
        <v>1.1575489842178819</v>
      </c>
      <c r="O47" s="3">
        <v>0.74674512321318642</v>
      </c>
      <c r="P47" s="3">
        <v>0.44568815940868312</v>
      </c>
      <c r="Q47" s="3">
        <v>0</v>
      </c>
    </row>
    <row r="48" spans="1:17" x14ac:dyDescent="0.2">
      <c r="A48" s="2">
        <v>44</v>
      </c>
      <c r="B48" s="2">
        <f t="shared" ca="1" si="2"/>
        <v>-1.5437344068583267</v>
      </c>
      <c r="F48" s="4">
        <v>44</v>
      </c>
      <c r="G48" s="3">
        <v>3.96</v>
      </c>
      <c r="H48" s="3">
        <v>3.5590322326084172</v>
      </c>
      <c r="I48" s="3">
        <v>3.1227025992130617</v>
      </c>
      <c r="J48" s="3">
        <v>2.8220096906861567</v>
      </c>
      <c r="K48" s="3">
        <v>2.2738684681096695</v>
      </c>
      <c r="L48" s="3">
        <v>2.0861367283015468</v>
      </c>
      <c r="M48" s="3">
        <v>1.4148933928616667</v>
      </c>
      <c r="N48" s="3">
        <v>0.90150421933930247</v>
      </c>
      <c r="O48" s="3">
        <v>0.68249702172159665</v>
      </c>
      <c r="P48" s="3">
        <v>0.38658447221425002</v>
      </c>
      <c r="Q48" s="3">
        <v>0</v>
      </c>
    </row>
    <row r="49" spans="1:17" x14ac:dyDescent="0.2">
      <c r="A49" s="2">
        <v>45</v>
      </c>
      <c r="B49" s="2">
        <f t="shared" ca="1" si="2"/>
        <v>-6.6734700067672376E-2</v>
      </c>
      <c r="F49" s="4">
        <v>45</v>
      </c>
      <c r="G49" s="3">
        <v>3.96</v>
      </c>
      <c r="H49" s="3">
        <v>3.5708888643761028</v>
      </c>
      <c r="I49" s="3">
        <v>3.3378440419072439</v>
      </c>
      <c r="J49" s="3">
        <v>2.9690906709083138</v>
      </c>
      <c r="K49" s="3">
        <v>2.4177127245882781</v>
      </c>
      <c r="L49" s="3">
        <v>2.3201101991594562</v>
      </c>
      <c r="M49" s="3">
        <v>1.6098337854626539</v>
      </c>
      <c r="N49" s="3">
        <v>1.1193192835145773</v>
      </c>
      <c r="O49" s="3">
        <v>0.66583377053952497</v>
      </c>
      <c r="P49" s="3">
        <v>0.34471698419653246</v>
      </c>
      <c r="Q49" s="3">
        <v>0</v>
      </c>
    </row>
    <row r="50" spans="1:17" x14ac:dyDescent="0.2">
      <c r="A50" s="2">
        <v>46</v>
      </c>
      <c r="B50" s="2">
        <f t="shared" ca="1" si="2"/>
        <v>0.26310147550390506</v>
      </c>
      <c r="F50" s="4">
        <v>46</v>
      </c>
      <c r="G50" s="3">
        <v>3.96</v>
      </c>
      <c r="H50" s="3">
        <v>3.4293897070119135</v>
      </c>
      <c r="I50" s="3">
        <v>3.2253992143612709</v>
      </c>
      <c r="J50" s="3">
        <v>2.5792598203969761</v>
      </c>
      <c r="K50" s="3">
        <v>2.4120567774335293</v>
      </c>
      <c r="L50" s="3">
        <v>1.833131244182995</v>
      </c>
      <c r="M50" s="3">
        <v>1.4661379629621976</v>
      </c>
      <c r="N50" s="3">
        <v>1.3460559725069996</v>
      </c>
      <c r="O50" s="3">
        <v>0.92521215808207591</v>
      </c>
      <c r="P50" s="3">
        <v>0.27252380998144238</v>
      </c>
      <c r="Q50" s="3">
        <v>0</v>
      </c>
    </row>
    <row r="51" spans="1:17" x14ac:dyDescent="0.2">
      <c r="A51" s="2">
        <v>47</v>
      </c>
      <c r="B51" s="2">
        <f t="shared" ca="1" si="2"/>
        <v>1.0090141128126302</v>
      </c>
      <c r="F51" s="4">
        <v>47</v>
      </c>
      <c r="G51" s="3">
        <v>3.96</v>
      </c>
      <c r="H51" s="3">
        <v>3.6327412505613448</v>
      </c>
      <c r="I51" s="3">
        <v>3.2300305287366187</v>
      </c>
      <c r="J51" s="3">
        <v>2.804964191008815</v>
      </c>
      <c r="K51" s="3">
        <v>2.5490441265140711</v>
      </c>
      <c r="L51" s="3">
        <v>2.1616016422920006</v>
      </c>
      <c r="M51" s="3">
        <v>1.5254201238040197</v>
      </c>
      <c r="N51" s="3">
        <v>1.0362926474165788</v>
      </c>
      <c r="O51" s="3">
        <v>1.1270790059550084</v>
      </c>
      <c r="P51" s="3">
        <v>0.40299515870824437</v>
      </c>
      <c r="Q51" s="3">
        <v>0</v>
      </c>
    </row>
    <row r="52" spans="1:17" x14ac:dyDescent="0.2">
      <c r="A52" s="2">
        <v>48</v>
      </c>
      <c r="B52" s="2">
        <f t="shared" ca="1" si="2"/>
        <v>5.2958272594352207E-2</v>
      </c>
      <c r="F52" s="4">
        <v>48</v>
      </c>
      <c r="G52" s="3">
        <v>3.96</v>
      </c>
      <c r="H52" s="3">
        <v>3.5881844515550601</v>
      </c>
      <c r="I52" s="3">
        <v>3.1385085468744927</v>
      </c>
      <c r="J52" s="3">
        <v>2.6085714490457375</v>
      </c>
      <c r="K52" s="3">
        <v>2.3820257789488286</v>
      </c>
      <c r="L52" s="3">
        <v>1.8259070580349297</v>
      </c>
      <c r="M52" s="3">
        <v>1.432595776494699</v>
      </c>
      <c r="N52" s="3">
        <v>1.4959083427461084</v>
      </c>
      <c r="O52" s="3">
        <v>0.8333384734509437</v>
      </c>
      <c r="P52" s="3">
        <v>0.2318465109764227</v>
      </c>
      <c r="Q52" s="3">
        <v>0</v>
      </c>
    </row>
    <row r="53" spans="1:17" x14ac:dyDescent="0.2">
      <c r="A53" s="2">
        <v>49</v>
      </c>
      <c r="B53" s="2">
        <f t="shared" ca="1" si="2"/>
        <v>0.14743410827468945</v>
      </c>
      <c r="F53" s="4">
        <v>49</v>
      </c>
      <c r="G53" s="3">
        <v>3.96</v>
      </c>
      <c r="H53" s="3">
        <v>3.5715507421125152</v>
      </c>
      <c r="I53" s="3">
        <v>3.1129647186797125</v>
      </c>
      <c r="J53" s="3">
        <v>3.0431537034427016</v>
      </c>
      <c r="K53" s="3">
        <v>2.4602450463065919</v>
      </c>
      <c r="L53" s="3">
        <v>2.0533288091409783</v>
      </c>
      <c r="M53" s="3">
        <v>1.5653438901802315</v>
      </c>
      <c r="N53" s="3">
        <v>0.92222683692920293</v>
      </c>
      <c r="O53" s="3">
        <v>0.5997448407539705</v>
      </c>
      <c r="P53" s="3">
        <v>0.43489131220875338</v>
      </c>
      <c r="Q53" s="3">
        <v>0</v>
      </c>
    </row>
    <row r="54" spans="1:17" x14ac:dyDescent="0.2">
      <c r="A54" s="2">
        <v>50</v>
      </c>
      <c r="B54" s="2">
        <f t="shared" ca="1" si="2"/>
        <v>-0.23404364699734986</v>
      </c>
      <c r="F54" s="4">
        <v>50</v>
      </c>
      <c r="G54" s="3">
        <v>3.96</v>
      </c>
      <c r="H54" s="3">
        <v>3.5763946158738444</v>
      </c>
      <c r="I54" s="3">
        <v>3.3443459858149929</v>
      </c>
      <c r="J54" s="3">
        <v>2.8701484928782337</v>
      </c>
      <c r="K54" s="3">
        <v>2.2875283017940862</v>
      </c>
      <c r="L54" s="3">
        <v>1.9423436940202787</v>
      </c>
      <c r="M54" s="3">
        <v>1.3508627486345126</v>
      </c>
      <c r="N54" s="3">
        <v>1.0744791189908114</v>
      </c>
      <c r="O54" s="3">
        <v>0.60209315347514725</v>
      </c>
      <c r="P54" s="3">
        <v>0.53802206209481718</v>
      </c>
      <c r="Q54" s="3">
        <v>0</v>
      </c>
    </row>
    <row r="55" spans="1:17" x14ac:dyDescent="0.2">
      <c r="A55" s="2">
        <v>51</v>
      </c>
      <c r="B55" s="2">
        <f t="shared" ca="1" si="2"/>
        <v>0.33861369992628543</v>
      </c>
      <c r="F55" s="4">
        <v>51</v>
      </c>
      <c r="G55" s="3">
        <v>3.9599999999999995</v>
      </c>
      <c r="H55" s="3">
        <v>3.6308988937461169</v>
      </c>
      <c r="I55" s="3">
        <v>3.2279087869271224</v>
      </c>
      <c r="J55" s="3">
        <v>2.7303005928262172</v>
      </c>
      <c r="K55" s="3">
        <v>2.1874860815985242</v>
      </c>
      <c r="L55" s="3">
        <v>2.155618247433269</v>
      </c>
      <c r="M55" s="3">
        <v>1.8283910347285302</v>
      </c>
      <c r="N55" s="3">
        <v>1.2338526829758791</v>
      </c>
      <c r="O55" s="3">
        <v>0.94581668645906003</v>
      </c>
      <c r="P55" s="3">
        <v>0.3794428676136285</v>
      </c>
      <c r="Q55" s="3">
        <v>0</v>
      </c>
    </row>
    <row r="56" spans="1:17" x14ac:dyDescent="0.2">
      <c r="A56" s="2">
        <v>52</v>
      </c>
      <c r="B56" s="2">
        <f t="shared" ca="1" si="2"/>
        <v>-1.7204526991218441</v>
      </c>
      <c r="F56" s="4">
        <v>52</v>
      </c>
      <c r="G56" s="3">
        <v>3.9600000000000004</v>
      </c>
      <c r="H56" s="3">
        <v>3.4110571822146705</v>
      </c>
      <c r="I56" s="3">
        <v>2.975927032975104</v>
      </c>
      <c r="J56" s="3">
        <v>3.1067960868525879</v>
      </c>
      <c r="K56" s="3">
        <v>2.5104756196644522</v>
      </c>
      <c r="L56" s="3">
        <v>1.8085949849379552</v>
      </c>
      <c r="M56" s="3">
        <v>1.5425804272949091</v>
      </c>
      <c r="N56" s="3">
        <v>1.2097492927029398</v>
      </c>
      <c r="O56" s="3">
        <v>0.79487331704763464</v>
      </c>
      <c r="P56" s="3">
        <v>0.41368336400056588</v>
      </c>
      <c r="Q56" s="3">
        <v>0</v>
      </c>
    </row>
    <row r="57" spans="1:17" x14ac:dyDescent="0.2">
      <c r="A57" s="2">
        <v>53</v>
      </c>
      <c r="B57" s="2">
        <f t="shared" ca="1" si="2"/>
        <v>-0.754031536296213</v>
      </c>
      <c r="F57" s="4">
        <v>53</v>
      </c>
      <c r="G57" s="3">
        <v>3.96</v>
      </c>
      <c r="H57" s="3">
        <v>3.4962864726078355</v>
      </c>
      <c r="I57" s="3">
        <v>3.3070619321522647</v>
      </c>
      <c r="J57" s="3">
        <v>2.5409374653973389</v>
      </c>
      <c r="K57" s="3">
        <v>2.7909399497978562</v>
      </c>
      <c r="L57" s="3">
        <v>2.2199037312057044</v>
      </c>
      <c r="M57" s="3">
        <v>1.4443149807517446</v>
      </c>
      <c r="N57" s="3">
        <v>1.2687094139930117</v>
      </c>
      <c r="O57" s="3">
        <v>1.080869955585068</v>
      </c>
      <c r="P57" s="3">
        <v>0.46036252835107516</v>
      </c>
      <c r="Q57" s="3">
        <v>0</v>
      </c>
    </row>
    <row r="58" spans="1:17" x14ac:dyDescent="0.2">
      <c r="A58" s="2">
        <v>54</v>
      </c>
      <c r="B58" s="2">
        <f t="shared" ca="1" si="2"/>
        <v>-0.48111652928129828</v>
      </c>
      <c r="F58" s="4">
        <v>54</v>
      </c>
      <c r="G58" s="3">
        <v>3.96</v>
      </c>
      <c r="H58" s="3">
        <v>3.6586045153701621</v>
      </c>
      <c r="I58" s="3">
        <v>3.2591908309243065</v>
      </c>
      <c r="J58" s="3">
        <v>2.6319809178808802</v>
      </c>
      <c r="K58" s="3">
        <v>2.2068245857463564</v>
      </c>
      <c r="L58" s="3">
        <v>1.7077913432212481</v>
      </c>
      <c r="M58" s="3">
        <v>1.386203056914586</v>
      </c>
      <c r="N58" s="3">
        <v>0.97217351568091592</v>
      </c>
      <c r="O58" s="3">
        <v>0.77455869380922404</v>
      </c>
      <c r="P58" s="3">
        <v>0.52598555985629381</v>
      </c>
      <c r="Q58" s="3">
        <v>0</v>
      </c>
    </row>
    <row r="59" spans="1:17" x14ac:dyDescent="0.2">
      <c r="A59" s="2">
        <v>55</v>
      </c>
      <c r="B59" s="2">
        <f t="shared" ca="1" si="2"/>
        <v>0.24768858705873606</v>
      </c>
      <c r="F59" s="4">
        <v>55</v>
      </c>
      <c r="G59" s="3">
        <v>3.96</v>
      </c>
      <c r="H59" s="3">
        <v>3.570505130394293</v>
      </c>
      <c r="I59" s="3">
        <v>3.1919248269584992</v>
      </c>
      <c r="J59" s="3">
        <v>2.5798876222118641</v>
      </c>
      <c r="K59" s="3">
        <v>2.4310009495729386</v>
      </c>
      <c r="L59" s="3">
        <v>1.9844153934235422</v>
      </c>
      <c r="M59" s="3">
        <v>1.3779002255843706</v>
      </c>
      <c r="N59" s="3">
        <v>1.5496558377468179</v>
      </c>
      <c r="O59" s="3">
        <v>1.0171084253038392</v>
      </c>
      <c r="P59" s="3">
        <v>0.32237328789766995</v>
      </c>
      <c r="Q59" s="3">
        <v>0</v>
      </c>
    </row>
    <row r="60" spans="1:17" x14ac:dyDescent="0.2">
      <c r="A60" s="2">
        <v>56</v>
      </c>
      <c r="B60" s="2">
        <f t="shared" ca="1" si="2"/>
        <v>0.56973467631693508</v>
      </c>
      <c r="F60" s="4">
        <v>56</v>
      </c>
      <c r="G60" s="3">
        <v>3.9599999999999995</v>
      </c>
      <c r="H60" s="3">
        <v>3.632451141484152</v>
      </c>
      <c r="I60" s="3">
        <v>3.0401017077989381</v>
      </c>
      <c r="J60" s="3">
        <v>2.2755238661016577</v>
      </c>
      <c r="K60" s="3">
        <v>2.7009310618770606</v>
      </c>
      <c r="L60" s="3">
        <v>2.153175595478245</v>
      </c>
      <c r="M60" s="3">
        <v>2.0377485569486149</v>
      </c>
      <c r="N60" s="3">
        <v>1.0705451835546091</v>
      </c>
      <c r="O60" s="3">
        <v>0.83302196894099145</v>
      </c>
      <c r="P60" s="3">
        <v>0.31006366699721571</v>
      </c>
      <c r="Q60" s="3">
        <v>0</v>
      </c>
    </row>
    <row r="61" spans="1:17" x14ac:dyDescent="0.2">
      <c r="A61" s="2">
        <v>57</v>
      </c>
      <c r="B61" s="2">
        <f t="shared" ca="1" si="2"/>
        <v>5.6489218223543539E-2</v>
      </c>
      <c r="F61" s="4">
        <v>57</v>
      </c>
      <c r="G61" s="3">
        <v>3.96</v>
      </c>
      <c r="H61" s="3">
        <v>3.4381505862064876</v>
      </c>
      <c r="I61" s="3">
        <v>2.9582211053290211</v>
      </c>
      <c r="J61" s="3">
        <v>2.7737812600455212</v>
      </c>
      <c r="K61" s="3">
        <v>2.6340578961636143</v>
      </c>
      <c r="L61" s="3">
        <v>2.3293561289232598</v>
      </c>
      <c r="M61" s="3">
        <v>1.600271657998567</v>
      </c>
      <c r="N61" s="3">
        <v>1.0700053247464292</v>
      </c>
      <c r="O61" s="3">
        <v>0.72664294236399307</v>
      </c>
      <c r="P61" s="3">
        <v>0.79383730874305591</v>
      </c>
      <c r="Q61" s="3">
        <v>0</v>
      </c>
    </row>
    <row r="62" spans="1:17" x14ac:dyDescent="0.2">
      <c r="A62" s="2">
        <v>58</v>
      </c>
      <c r="B62" s="2">
        <f t="shared" ca="1" si="2"/>
        <v>0.99633960793629173</v>
      </c>
      <c r="F62" s="4">
        <v>58</v>
      </c>
      <c r="G62" s="3">
        <v>3.9599999999999995</v>
      </c>
      <c r="H62" s="3">
        <v>3.296342979375519</v>
      </c>
      <c r="I62" s="3">
        <v>2.7968220319394259</v>
      </c>
      <c r="J62" s="3">
        <v>2.6034789443758988</v>
      </c>
      <c r="K62" s="3">
        <v>2.0348830236978959</v>
      </c>
      <c r="L62" s="3">
        <v>1.9564919176273505</v>
      </c>
      <c r="M62" s="3">
        <v>1.3335551128899492</v>
      </c>
      <c r="N62" s="3">
        <v>1.0651601190221889</v>
      </c>
      <c r="O62" s="3">
        <v>1.0132778061275738</v>
      </c>
      <c r="P62" s="3">
        <v>0.3851365056439387</v>
      </c>
      <c r="Q62" s="3">
        <v>0</v>
      </c>
    </row>
    <row r="63" spans="1:17" x14ac:dyDescent="0.2">
      <c r="A63" s="2">
        <v>59</v>
      </c>
      <c r="B63" s="2">
        <f t="shared" ca="1" si="2"/>
        <v>0.97526417888789352</v>
      </c>
      <c r="F63" s="4">
        <v>59</v>
      </c>
      <c r="G63" s="3">
        <v>3.96</v>
      </c>
      <c r="H63" s="3">
        <v>3.5422573922138283</v>
      </c>
      <c r="I63" s="3">
        <v>3.1463425299553212</v>
      </c>
      <c r="J63" s="3">
        <v>2.7458959763412243</v>
      </c>
      <c r="K63" s="3">
        <v>2.7167799313047039</v>
      </c>
      <c r="L63" s="3">
        <v>1.8187971614782654</v>
      </c>
      <c r="M63" s="3">
        <v>1.3736126165166607</v>
      </c>
      <c r="N63" s="3">
        <v>0.99185495792084133</v>
      </c>
      <c r="O63" s="3">
        <v>0.99094315678287326</v>
      </c>
      <c r="P63" s="3">
        <v>0.48795473460663347</v>
      </c>
      <c r="Q63" s="3">
        <v>0</v>
      </c>
    </row>
    <row r="64" spans="1:17" x14ac:dyDescent="0.2">
      <c r="A64" s="2">
        <v>60</v>
      </c>
      <c r="B64" s="2">
        <f t="shared" ca="1" si="2"/>
        <v>5.3716957332580861E-2</v>
      </c>
      <c r="F64" s="4">
        <v>60</v>
      </c>
      <c r="G64" s="3">
        <v>3.9600000000000004</v>
      </c>
      <c r="H64" s="3">
        <v>3.6351500799856606</v>
      </c>
      <c r="I64" s="3">
        <v>3.2131682130439212</v>
      </c>
      <c r="J64" s="3">
        <v>3.0437853460817554</v>
      </c>
      <c r="K64" s="3">
        <v>2.5560101296653164</v>
      </c>
      <c r="L64" s="3">
        <v>2.1252690099056659</v>
      </c>
      <c r="M64" s="3">
        <v>1.6769726382821557</v>
      </c>
      <c r="N64" s="3">
        <v>1.2478630975956277</v>
      </c>
      <c r="O64" s="3">
        <v>0.54141053971566533</v>
      </c>
      <c r="P64" s="3">
        <v>0.47460490337555156</v>
      </c>
      <c r="Q64" s="3">
        <v>0</v>
      </c>
    </row>
    <row r="65" spans="1:17" x14ac:dyDescent="0.2">
      <c r="A65" s="2">
        <v>61</v>
      </c>
      <c r="B65" s="2">
        <f t="shared" ca="1" si="2"/>
        <v>2.982833981415357E-2</v>
      </c>
      <c r="F65" s="4">
        <v>61</v>
      </c>
      <c r="G65" s="3">
        <v>3.96</v>
      </c>
      <c r="H65" s="3">
        <v>3.7453079422105464</v>
      </c>
      <c r="I65" s="3">
        <v>3.172660957234537</v>
      </c>
      <c r="J65" s="3">
        <v>2.7690190171474973</v>
      </c>
      <c r="K65" s="3">
        <v>2.3242074128322092</v>
      </c>
      <c r="L65" s="3">
        <v>1.7430623818943591</v>
      </c>
      <c r="M65" s="3">
        <v>1.5998813621148511</v>
      </c>
      <c r="N65" s="3">
        <v>1.1763175031934834</v>
      </c>
      <c r="O65" s="3">
        <v>0.86766909221806721</v>
      </c>
      <c r="P65" s="3">
        <v>0.32070262445559228</v>
      </c>
      <c r="Q65" s="3">
        <v>0</v>
      </c>
    </row>
    <row r="66" spans="1:17" x14ac:dyDescent="0.2">
      <c r="A66" s="2">
        <v>62</v>
      </c>
      <c r="B66" s="2">
        <f t="shared" ca="1" si="2"/>
        <v>-1.4072937650411894</v>
      </c>
      <c r="F66" s="4">
        <v>62</v>
      </c>
      <c r="G66" s="3">
        <v>3.96</v>
      </c>
      <c r="H66" s="3">
        <v>3.5353988125478373</v>
      </c>
      <c r="I66" s="3">
        <v>2.89401706076527</v>
      </c>
      <c r="J66" s="3">
        <v>2.7880391089041696</v>
      </c>
      <c r="K66" s="3">
        <v>2.5434498703182991</v>
      </c>
      <c r="L66" s="3">
        <v>1.6168464081831839</v>
      </c>
      <c r="M66" s="3">
        <v>1.5232725895734289</v>
      </c>
      <c r="N66" s="3">
        <v>1.2298743828706604</v>
      </c>
      <c r="O66" s="3">
        <v>0.84842564241712193</v>
      </c>
      <c r="P66" s="3">
        <v>0.37536287764948334</v>
      </c>
      <c r="Q66" s="3">
        <v>0</v>
      </c>
    </row>
    <row r="67" spans="1:17" x14ac:dyDescent="0.2">
      <c r="A67" s="2">
        <v>63</v>
      </c>
      <c r="B67" s="2">
        <f t="shared" ca="1" si="2"/>
        <v>-0.25483375586451917</v>
      </c>
      <c r="F67" s="4">
        <v>63</v>
      </c>
      <c r="G67" s="3">
        <v>3.96</v>
      </c>
      <c r="H67" s="3">
        <v>3.5691081985152437</v>
      </c>
      <c r="I67" s="3">
        <v>3.4738167417377919</v>
      </c>
      <c r="J67" s="3">
        <v>2.8435607071761133</v>
      </c>
      <c r="K67" s="3">
        <v>2.2443556986813653</v>
      </c>
      <c r="L67" s="3">
        <v>1.9785456706778577</v>
      </c>
      <c r="M67" s="3">
        <v>1.3504454382350812</v>
      </c>
      <c r="N67" s="3">
        <v>1.2747354475723027</v>
      </c>
      <c r="O67" s="3">
        <v>0.72520392017385249</v>
      </c>
      <c r="P67" s="3">
        <v>0.55549621930390913</v>
      </c>
      <c r="Q67" s="3">
        <v>0</v>
      </c>
    </row>
    <row r="68" spans="1:17" x14ac:dyDescent="0.2">
      <c r="A68" s="2">
        <v>64</v>
      </c>
      <c r="B68" s="2">
        <f t="shared" ca="1" si="2"/>
        <v>-1.4438011646925291</v>
      </c>
      <c r="F68" s="4">
        <v>64</v>
      </c>
      <c r="G68" s="3">
        <v>3.96</v>
      </c>
      <c r="H68" s="3">
        <v>3.6325942097073987</v>
      </c>
      <c r="I68" s="3">
        <v>3.2474446755480542</v>
      </c>
      <c r="J68" s="3">
        <v>2.8628514694621385</v>
      </c>
      <c r="K68" s="3">
        <v>2.3945430086599773</v>
      </c>
      <c r="L68" s="3">
        <v>2.1624310257829351</v>
      </c>
      <c r="M68" s="3">
        <v>1.3197904603182984</v>
      </c>
      <c r="N68" s="3">
        <v>1.2893129811631354</v>
      </c>
      <c r="O68" s="3">
        <v>0.89180397758179963</v>
      </c>
      <c r="P68" s="3">
        <v>0.35028844320340047</v>
      </c>
      <c r="Q68" s="3">
        <v>0</v>
      </c>
    </row>
    <row r="69" spans="1:17" x14ac:dyDescent="0.2">
      <c r="A69" s="2">
        <v>65</v>
      </c>
      <c r="B69" s="2">
        <f t="shared" ca="1" si="2"/>
        <v>1.4172874951074868</v>
      </c>
      <c r="F69" s="4">
        <v>65</v>
      </c>
      <c r="G69" s="3">
        <v>3.9599999999999995</v>
      </c>
      <c r="H69" s="3">
        <v>3.4683175944049944</v>
      </c>
      <c r="I69" s="3">
        <v>3.2171720575005618</v>
      </c>
      <c r="J69" s="3">
        <v>2.7032922054967763</v>
      </c>
      <c r="K69" s="3">
        <v>2.1386834222834206</v>
      </c>
      <c r="L69" s="3">
        <v>2.1904601911535728</v>
      </c>
      <c r="M69" s="3">
        <v>1.9079453367603596</v>
      </c>
      <c r="N69" s="3">
        <v>1.2319297672023024</v>
      </c>
      <c r="O69" s="3">
        <v>1.1461754546664564</v>
      </c>
      <c r="P69" s="3">
        <v>0.50250812795127153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1.655453779819525</v>
      </c>
      <c r="F70" s="4">
        <v>66</v>
      </c>
      <c r="G70" s="3">
        <v>3.96</v>
      </c>
      <c r="H70" s="3">
        <v>3.6922740509137406</v>
      </c>
      <c r="I70" s="3">
        <v>3.0754271386278038</v>
      </c>
      <c r="J70" s="3">
        <v>2.5827173196289337</v>
      </c>
      <c r="K70" s="3">
        <v>2.507981243707774</v>
      </c>
      <c r="L70" s="3">
        <v>1.8933508581481797</v>
      </c>
      <c r="M70" s="3">
        <v>1.5849098313746164</v>
      </c>
      <c r="N70" s="3">
        <v>1.0455269370775575</v>
      </c>
      <c r="O70" s="3">
        <v>0.60074104340282408</v>
      </c>
      <c r="P70" s="3">
        <v>0.3756234996523789</v>
      </c>
      <c r="Q70" s="3">
        <v>0</v>
      </c>
    </row>
    <row r="71" spans="1:17" x14ac:dyDescent="0.2">
      <c r="A71" s="2">
        <v>67</v>
      </c>
      <c r="B71" s="2">
        <f t="shared" ca="1" si="3"/>
        <v>-0.71909429182317175</v>
      </c>
      <c r="F71" s="4">
        <v>67</v>
      </c>
      <c r="G71" s="3">
        <v>3.96</v>
      </c>
      <c r="H71" s="3">
        <v>3.3679363381176555</v>
      </c>
      <c r="I71" s="3">
        <v>3.1959711869303158</v>
      </c>
      <c r="J71" s="3">
        <v>2.7287817591236556</v>
      </c>
      <c r="K71" s="3">
        <v>2.8309896441244895</v>
      </c>
      <c r="L71" s="3">
        <v>1.5363336779083425</v>
      </c>
      <c r="M71" s="3">
        <v>1.7610339651789042</v>
      </c>
      <c r="N71" s="3">
        <v>1.4388773079690309</v>
      </c>
      <c r="O71" s="3">
        <v>0.72504690875867472</v>
      </c>
      <c r="P71" s="3">
        <v>0.38822328209663143</v>
      </c>
      <c r="Q71" s="3">
        <v>0</v>
      </c>
    </row>
    <row r="72" spans="1:17" x14ac:dyDescent="0.2">
      <c r="A72" s="2">
        <v>68</v>
      </c>
      <c r="B72" s="2">
        <f t="shared" ca="1" si="3"/>
        <v>0.28622775830616809</v>
      </c>
      <c r="F72" s="4">
        <v>68</v>
      </c>
      <c r="G72" s="3">
        <v>3.96</v>
      </c>
      <c r="H72" s="3">
        <v>3.5173082033272189</v>
      </c>
      <c r="I72" s="3">
        <v>3.4500621401888334</v>
      </c>
      <c r="J72" s="3">
        <v>2.6075855122862293</v>
      </c>
      <c r="K72" s="3">
        <v>2.0065517860117033</v>
      </c>
      <c r="L72" s="3">
        <v>2.4078813135770676</v>
      </c>
      <c r="M72" s="3">
        <v>1.4236133489253018</v>
      </c>
      <c r="N72" s="3">
        <v>1.0528023842918752</v>
      </c>
      <c r="O72" s="3">
        <v>0.57335046250114663</v>
      </c>
      <c r="P72" s="3">
        <v>0.35652650631581495</v>
      </c>
      <c r="Q72" s="3">
        <v>0</v>
      </c>
    </row>
    <row r="73" spans="1:17" x14ac:dyDescent="0.2">
      <c r="A73" s="2">
        <v>69</v>
      </c>
      <c r="B73" s="2">
        <f t="shared" ca="1" si="3"/>
        <v>0.72755759027693767</v>
      </c>
      <c r="F73" s="4">
        <v>69</v>
      </c>
      <c r="G73" s="3">
        <v>3.96</v>
      </c>
      <c r="H73" s="3">
        <v>3.5016632607252092</v>
      </c>
      <c r="I73" s="3">
        <v>3.1081951323035768</v>
      </c>
      <c r="J73" s="3">
        <v>2.9095142749138385</v>
      </c>
      <c r="K73" s="3">
        <v>2.2985077105550005</v>
      </c>
      <c r="L73" s="3">
        <v>1.966969016672498</v>
      </c>
      <c r="M73" s="3">
        <v>1.7335523241023223</v>
      </c>
      <c r="N73" s="3">
        <v>1.0999902363975909</v>
      </c>
      <c r="O73" s="3">
        <v>0.72513466212262634</v>
      </c>
      <c r="P73" s="3">
        <v>0.39917246421460667</v>
      </c>
      <c r="Q73" s="3">
        <v>0</v>
      </c>
    </row>
    <row r="74" spans="1:17" x14ac:dyDescent="0.2">
      <c r="A74" s="2">
        <v>70</v>
      </c>
      <c r="B74" s="2">
        <f t="shared" ca="1" si="3"/>
        <v>0.94524243808185893</v>
      </c>
      <c r="F74" s="4">
        <v>70</v>
      </c>
      <c r="G74" s="3">
        <v>3.96</v>
      </c>
      <c r="H74" s="3">
        <v>3.6753089777302748</v>
      </c>
      <c r="I74" s="3">
        <v>3.2543061062358798</v>
      </c>
      <c r="J74" s="3">
        <v>2.5355831824378408</v>
      </c>
      <c r="K74" s="3">
        <v>2.4049085746770165</v>
      </c>
      <c r="L74" s="3">
        <v>2.0843563550175523</v>
      </c>
      <c r="M74" s="3">
        <v>1.6402493077156786</v>
      </c>
      <c r="N74" s="3">
        <v>1.1610161246583093</v>
      </c>
      <c r="O74" s="3">
        <v>0.9712457157413521</v>
      </c>
      <c r="P74" s="3">
        <v>0.53769216362214833</v>
      </c>
      <c r="Q74" s="3">
        <v>0</v>
      </c>
    </row>
    <row r="75" spans="1:17" x14ac:dyDescent="0.2">
      <c r="A75" s="2">
        <v>71</v>
      </c>
      <c r="B75" s="2">
        <f t="shared" ca="1" si="3"/>
        <v>-9.0032577420148599E-2</v>
      </c>
      <c r="F75" s="4">
        <v>71</v>
      </c>
      <c r="G75" s="3">
        <v>3.96</v>
      </c>
      <c r="H75" s="3">
        <v>3.6454626948772959</v>
      </c>
      <c r="I75" s="3">
        <v>3.135772743226473</v>
      </c>
      <c r="J75" s="3">
        <v>2.7497258292690914</v>
      </c>
      <c r="K75" s="3">
        <v>2.2289015018820177</v>
      </c>
      <c r="L75" s="3">
        <v>1.9833337124908248</v>
      </c>
      <c r="M75" s="3">
        <v>1.6670314817119491</v>
      </c>
      <c r="N75" s="3">
        <v>1.6091675388239757</v>
      </c>
      <c r="O75" s="3">
        <v>0.71347593649205887</v>
      </c>
      <c r="P75" s="3">
        <v>0.35646776129007013</v>
      </c>
      <c r="Q75" s="3">
        <v>0</v>
      </c>
    </row>
    <row r="76" spans="1:17" x14ac:dyDescent="0.2">
      <c r="A76" s="2">
        <v>72</v>
      </c>
      <c r="B76" s="2">
        <f t="shared" ca="1" si="3"/>
        <v>-0.37716163307806222</v>
      </c>
      <c r="F76" s="4">
        <v>72</v>
      </c>
      <c r="G76" s="3">
        <v>3.96</v>
      </c>
      <c r="H76" s="3">
        <v>3.5736106653292943</v>
      </c>
      <c r="I76" s="3">
        <v>3.2176162487870128</v>
      </c>
      <c r="J76" s="3">
        <v>2.8897477263847864</v>
      </c>
      <c r="K76" s="3">
        <v>2.1324012402913661</v>
      </c>
      <c r="L76" s="3">
        <v>1.8871013317116179</v>
      </c>
      <c r="M76" s="3">
        <v>1.6565848222177968</v>
      </c>
      <c r="N76" s="3">
        <v>1.0657896002534568</v>
      </c>
      <c r="O76" s="3">
        <v>1.1361724207082589</v>
      </c>
      <c r="P76" s="3">
        <v>0.45920022252206133</v>
      </c>
      <c r="Q76" s="3">
        <v>0</v>
      </c>
    </row>
    <row r="77" spans="1:17" x14ac:dyDescent="0.2">
      <c r="A77" s="2">
        <v>73</v>
      </c>
      <c r="B77" s="2">
        <f t="shared" ca="1" si="3"/>
        <v>0.67425086238251142</v>
      </c>
      <c r="F77" s="4">
        <v>73</v>
      </c>
      <c r="G77" s="3">
        <v>3.96</v>
      </c>
      <c r="H77" s="3">
        <v>3.5830727348802509</v>
      </c>
      <c r="I77" s="3">
        <v>3.3085608385094893</v>
      </c>
      <c r="J77" s="3">
        <v>3.0056117478664763</v>
      </c>
      <c r="K77" s="3">
        <v>2.4231039451679073</v>
      </c>
      <c r="L77" s="3">
        <v>2.0023919464862492</v>
      </c>
      <c r="M77" s="3">
        <v>1.4680908214483155</v>
      </c>
      <c r="N77" s="3">
        <v>1.1212665253473579</v>
      </c>
      <c r="O77" s="3">
        <v>0.79806998258160677</v>
      </c>
      <c r="P77" s="3">
        <v>0.58377736662883739</v>
      </c>
      <c r="Q77" s="3">
        <v>0</v>
      </c>
    </row>
    <row r="78" spans="1:17" x14ac:dyDescent="0.2">
      <c r="A78" s="2">
        <v>74</v>
      </c>
      <c r="B78" s="2">
        <f t="shared" ca="1" si="3"/>
        <v>0.91553417252036229</v>
      </c>
      <c r="F78" s="4">
        <v>74</v>
      </c>
      <c r="G78" s="3">
        <v>3.9599999999999995</v>
      </c>
      <c r="H78" s="3">
        <v>3.5675024802049387</v>
      </c>
      <c r="I78" s="3">
        <v>2.9921704528528803</v>
      </c>
      <c r="J78" s="3">
        <v>2.9204301974595754</v>
      </c>
      <c r="K78" s="3">
        <v>2.3227815081457841</v>
      </c>
      <c r="L78" s="3">
        <v>1.911216296599382</v>
      </c>
      <c r="M78" s="3">
        <v>1.6662071788154398</v>
      </c>
      <c r="N78" s="3">
        <v>1.238048047407122</v>
      </c>
      <c r="O78" s="3">
        <v>0.71670102626898691</v>
      </c>
      <c r="P78" s="3">
        <v>0.26963621402174814</v>
      </c>
      <c r="Q78" s="3">
        <v>0</v>
      </c>
    </row>
    <row r="79" spans="1:17" x14ac:dyDescent="0.2">
      <c r="A79" s="2">
        <v>75</v>
      </c>
      <c r="B79" s="2">
        <f t="shared" ca="1" si="3"/>
        <v>-9.2594727794228296E-2</v>
      </c>
      <c r="F79" s="4">
        <v>75</v>
      </c>
      <c r="G79" s="3">
        <v>3.96</v>
      </c>
      <c r="H79" s="3">
        <v>3.5293727380415265</v>
      </c>
      <c r="I79" s="3">
        <v>3.1654309594718741</v>
      </c>
      <c r="J79" s="3">
        <v>2.8892797198600153</v>
      </c>
      <c r="K79" s="3">
        <v>2.4262175227733129</v>
      </c>
      <c r="L79" s="3">
        <v>1.8643983038427803</v>
      </c>
      <c r="M79" s="3">
        <v>1.52783810415391</v>
      </c>
      <c r="N79" s="3">
        <v>0.80847312727602361</v>
      </c>
      <c r="O79" s="3">
        <v>0.9777557913802627</v>
      </c>
      <c r="P79" s="3">
        <v>0.49855145513619786</v>
      </c>
      <c r="Q79" s="3">
        <v>0</v>
      </c>
    </row>
    <row r="80" spans="1:17" x14ac:dyDescent="0.2">
      <c r="A80" s="2">
        <v>76</v>
      </c>
      <c r="B80" s="2">
        <f t="shared" ca="1" si="3"/>
        <v>-0.6698349639911263</v>
      </c>
      <c r="F80" s="4">
        <v>76</v>
      </c>
      <c r="G80" s="3">
        <v>3.96</v>
      </c>
      <c r="H80" s="3">
        <v>3.5773346351125661</v>
      </c>
      <c r="I80" s="3">
        <v>2.9892056142473744</v>
      </c>
      <c r="J80" s="3">
        <v>2.8154457212902728</v>
      </c>
      <c r="K80" s="3">
        <v>2.3254219317106632</v>
      </c>
      <c r="L80" s="3">
        <v>2.0098785295966883</v>
      </c>
      <c r="M80" s="3">
        <v>1.6725469027045727</v>
      </c>
      <c r="N80" s="3">
        <v>1.0173730090032458</v>
      </c>
      <c r="O80" s="3">
        <v>0.79538690596039352</v>
      </c>
      <c r="P80" s="3">
        <v>0.38051970990644896</v>
      </c>
      <c r="Q80" s="3">
        <v>0</v>
      </c>
    </row>
    <row r="81" spans="1:17" x14ac:dyDescent="0.2">
      <c r="A81" s="2">
        <v>77</v>
      </c>
      <c r="B81" s="2">
        <f t="shared" ca="1" si="3"/>
        <v>-1.6025795472787812</v>
      </c>
      <c r="F81" s="4">
        <v>77</v>
      </c>
      <c r="G81" s="3">
        <v>3.96</v>
      </c>
      <c r="H81" s="3">
        <v>3.3538353408496322</v>
      </c>
      <c r="I81" s="3">
        <v>3.257569100428432</v>
      </c>
      <c r="J81" s="3">
        <v>2.7183312190619566</v>
      </c>
      <c r="K81" s="3">
        <v>2.3949364088514389</v>
      </c>
      <c r="L81" s="3">
        <v>2.0201327876384139</v>
      </c>
      <c r="M81" s="3">
        <v>1.5323307560332373</v>
      </c>
      <c r="N81" s="3">
        <v>0.97985126075053319</v>
      </c>
      <c r="O81" s="3">
        <v>0.65553722847453522</v>
      </c>
      <c r="P81" s="3">
        <v>0.3135306335931794</v>
      </c>
      <c r="Q81" s="3">
        <v>0</v>
      </c>
    </row>
    <row r="82" spans="1:17" x14ac:dyDescent="0.2">
      <c r="A82" s="2">
        <v>78</v>
      </c>
      <c r="B82" s="2">
        <f t="shared" ca="1" si="3"/>
        <v>1.4425941212895317</v>
      </c>
      <c r="F82" s="4">
        <v>78</v>
      </c>
      <c r="G82" s="3">
        <v>3.9600000000000004</v>
      </c>
      <c r="H82" s="3">
        <v>3.5964537678290069</v>
      </c>
      <c r="I82" s="3">
        <v>3.118978674600148</v>
      </c>
      <c r="J82" s="3">
        <v>2.6180626639356324</v>
      </c>
      <c r="K82" s="3">
        <v>2.3897919997084789</v>
      </c>
      <c r="L82" s="3">
        <v>2.1531973845849754</v>
      </c>
      <c r="M82" s="3">
        <v>1.6204523768757833</v>
      </c>
      <c r="N82" s="3">
        <v>1.3544921661095892</v>
      </c>
      <c r="O82" s="3">
        <v>0.88896809009463018</v>
      </c>
      <c r="P82" s="3">
        <v>0.38666140058395077</v>
      </c>
      <c r="Q82" s="3">
        <v>0</v>
      </c>
    </row>
    <row r="83" spans="1:17" x14ac:dyDescent="0.2">
      <c r="A83" s="2">
        <v>79</v>
      </c>
      <c r="B83" s="2">
        <f t="shared" ca="1" si="3"/>
        <v>0.99647840663242326</v>
      </c>
      <c r="F83" s="4">
        <v>79</v>
      </c>
      <c r="G83" s="3">
        <v>3.96</v>
      </c>
      <c r="H83" s="3">
        <v>3.6503578198398876</v>
      </c>
      <c r="I83" s="3">
        <v>3.0998223750111662</v>
      </c>
      <c r="J83" s="3">
        <v>2.8629032252996502</v>
      </c>
      <c r="K83" s="3">
        <v>2.6892479235618314</v>
      </c>
      <c r="L83" s="3">
        <v>1.99348924741647</v>
      </c>
      <c r="M83" s="3">
        <v>1.5945126047633507</v>
      </c>
      <c r="N83" s="3">
        <v>1.3074417537100449</v>
      </c>
      <c r="O83" s="3">
        <v>0.78375632896566838</v>
      </c>
      <c r="P83" s="3">
        <v>0.36161494708110153</v>
      </c>
      <c r="Q83" s="3">
        <v>0</v>
      </c>
    </row>
    <row r="84" spans="1:17" x14ac:dyDescent="0.2">
      <c r="A84" s="2">
        <v>80</v>
      </c>
      <c r="B84" s="2">
        <f t="shared" ca="1" si="3"/>
        <v>-3.6203837718656762E-2</v>
      </c>
      <c r="F84" s="4">
        <v>80</v>
      </c>
      <c r="G84" s="3">
        <v>3.96</v>
      </c>
      <c r="H84" s="3">
        <v>3.4969087049659686</v>
      </c>
      <c r="I84" s="3">
        <v>3.1936201505641146</v>
      </c>
      <c r="J84" s="3">
        <v>2.738114772899352</v>
      </c>
      <c r="K84" s="3">
        <v>2.450940532284843</v>
      </c>
      <c r="L84" s="3">
        <v>1.6105775958746515</v>
      </c>
      <c r="M84" s="3">
        <v>1.7757734306238024</v>
      </c>
      <c r="N84" s="3">
        <v>1.2446970512609918</v>
      </c>
      <c r="O84" s="3">
        <v>0.66546262943292911</v>
      </c>
      <c r="P84" s="3">
        <v>0.30878927752886531</v>
      </c>
      <c r="Q84" s="3">
        <v>0</v>
      </c>
    </row>
    <row r="85" spans="1:17" x14ac:dyDescent="0.2">
      <c r="A85" s="2">
        <v>81</v>
      </c>
      <c r="B85" s="2">
        <f t="shared" ca="1" si="3"/>
        <v>-1.9863620929519945</v>
      </c>
      <c r="F85" s="4">
        <v>81</v>
      </c>
      <c r="G85" s="3">
        <v>3.96</v>
      </c>
      <c r="H85" s="3">
        <v>3.2066656548231078</v>
      </c>
      <c r="I85" s="3">
        <v>3.2275961401437439</v>
      </c>
      <c r="J85" s="3">
        <v>2.872164135465308</v>
      </c>
      <c r="K85" s="3">
        <v>2.556307809907679</v>
      </c>
      <c r="L85" s="3">
        <v>1.4973854788109573</v>
      </c>
      <c r="M85" s="3">
        <v>1.2326308063397446</v>
      </c>
      <c r="N85" s="3">
        <v>0.93876175003590334</v>
      </c>
      <c r="O85" s="3">
        <v>0.77587853517617644</v>
      </c>
      <c r="P85" s="3">
        <v>0.27022409776333145</v>
      </c>
      <c r="Q85" s="3">
        <v>0</v>
      </c>
    </row>
    <row r="86" spans="1:17" x14ac:dyDescent="0.2">
      <c r="A86" s="2">
        <v>82</v>
      </c>
      <c r="B86" s="2">
        <f t="shared" ca="1" si="3"/>
        <v>0.96319372354707111</v>
      </c>
      <c r="F86" s="4">
        <v>82</v>
      </c>
      <c r="G86" s="3">
        <v>3.96</v>
      </c>
      <c r="H86" s="3">
        <v>3.6132528554127146</v>
      </c>
      <c r="I86" s="3">
        <v>3.1620526906413242</v>
      </c>
      <c r="J86" s="3">
        <v>2.7458760302479606</v>
      </c>
      <c r="K86" s="3">
        <v>2.4921128962738779</v>
      </c>
      <c r="L86" s="3">
        <v>2.0492420089034735</v>
      </c>
      <c r="M86" s="3">
        <v>1.7084765807790152</v>
      </c>
      <c r="N86" s="3">
        <v>1.3532031740652279</v>
      </c>
      <c r="O86" s="3">
        <v>0.64773958662875264</v>
      </c>
      <c r="P86" s="3">
        <v>0.59589443734119196</v>
      </c>
      <c r="Q86" s="3">
        <v>0</v>
      </c>
    </row>
    <row r="87" spans="1:17" x14ac:dyDescent="0.2">
      <c r="A87" s="2">
        <v>83</v>
      </c>
      <c r="B87" s="2">
        <f t="shared" ca="1" si="3"/>
        <v>-0.73566503876214306</v>
      </c>
      <c r="F87" s="4">
        <v>83</v>
      </c>
      <c r="G87" s="3">
        <v>3.96</v>
      </c>
      <c r="H87" s="3">
        <v>3.4835121346252822</v>
      </c>
      <c r="I87" s="3">
        <v>2.8251794929614613</v>
      </c>
      <c r="J87" s="3">
        <v>2.7678264155139862</v>
      </c>
      <c r="K87" s="3">
        <v>2.3462184567429833</v>
      </c>
      <c r="L87" s="3">
        <v>2.0890714418254186</v>
      </c>
      <c r="M87" s="3">
        <v>1.8253869446705462</v>
      </c>
      <c r="N87" s="3">
        <v>1.2634157950578782</v>
      </c>
      <c r="O87" s="3">
        <v>0.96118654628113709</v>
      </c>
      <c r="P87" s="3">
        <v>0.49925261061987858</v>
      </c>
      <c r="Q87" s="3">
        <v>0</v>
      </c>
    </row>
    <row r="88" spans="1:17" x14ac:dyDescent="0.2">
      <c r="A88" s="2">
        <v>84</v>
      </c>
      <c r="B88" s="2">
        <f t="shared" ca="1" si="3"/>
        <v>1.4206726442732804</v>
      </c>
      <c r="F88" s="4">
        <v>84</v>
      </c>
      <c r="G88" s="3">
        <v>3.9600000000000004</v>
      </c>
      <c r="H88" s="3">
        <v>3.5932125876803029</v>
      </c>
      <c r="I88" s="3">
        <v>3.177045650337706</v>
      </c>
      <c r="J88" s="3">
        <v>2.567558480372405</v>
      </c>
      <c r="K88" s="3">
        <v>2.4538001609055069</v>
      </c>
      <c r="L88" s="3">
        <v>2.0461785663656196</v>
      </c>
      <c r="M88" s="3">
        <v>1.4312223722078221</v>
      </c>
      <c r="N88" s="3">
        <v>1.2890287153770925</v>
      </c>
      <c r="O88" s="3">
        <v>0.81050200407726225</v>
      </c>
      <c r="P88" s="3">
        <v>0.26606798828793121</v>
      </c>
      <c r="Q88" s="3">
        <v>0</v>
      </c>
    </row>
    <row r="89" spans="1:17" x14ac:dyDescent="0.2">
      <c r="A89" s="2">
        <v>85</v>
      </c>
      <c r="B89" s="2">
        <f t="shared" ca="1" si="3"/>
        <v>0.47321116751255843</v>
      </c>
      <c r="F89" s="4">
        <v>85</v>
      </c>
      <c r="G89" s="3">
        <v>3.96</v>
      </c>
      <c r="H89" s="3">
        <v>3.5616058983912597</v>
      </c>
      <c r="I89" s="3">
        <v>3.4387332288912877</v>
      </c>
      <c r="J89" s="3">
        <v>2.7576614588738142</v>
      </c>
      <c r="K89" s="3">
        <v>2.3040599311588053</v>
      </c>
      <c r="L89" s="3">
        <v>2.0491341890721828</v>
      </c>
      <c r="M89" s="3">
        <v>1.541616228410976</v>
      </c>
      <c r="N89" s="3">
        <v>1.2742075816956295</v>
      </c>
      <c r="O89" s="3">
        <v>0.95598413985811093</v>
      </c>
      <c r="P89" s="3">
        <v>0.35758228582639323</v>
      </c>
      <c r="Q89" s="3">
        <v>0</v>
      </c>
    </row>
    <row r="90" spans="1:17" x14ac:dyDescent="0.2">
      <c r="A90" s="2">
        <v>86</v>
      </c>
      <c r="B90" s="2">
        <f t="shared" ca="1" si="3"/>
        <v>-0.59602210341749029</v>
      </c>
      <c r="F90" s="4">
        <v>86</v>
      </c>
      <c r="G90" s="3">
        <v>3.96</v>
      </c>
      <c r="H90" s="3">
        <v>3.5516952419562648</v>
      </c>
      <c r="I90" s="3">
        <v>3.2087670868893259</v>
      </c>
      <c r="J90" s="3">
        <v>2.8154208403660514</v>
      </c>
      <c r="K90" s="3">
        <v>2.597760381248436</v>
      </c>
      <c r="L90" s="3">
        <v>2.4031756484004339</v>
      </c>
      <c r="M90" s="3">
        <v>1.6943902750924413</v>
      </c>
      <c r="N90" s="3">
        <v>1.6452907698576416</v>
      </c>
      <c r="O90" s="3">
        <v>0.7889990769447337</v>
      </c>
      <c r="P90" s="3">
        <v>0.65131537240109061</v>
      </c>
      <c r="Q90" s="3">
        <v>0</v>
      </c>
    </row>
    <row r="91" spans="1:17" x14ac:dyDescent="0.2">
      <c r="A91" s="2">
        <v>87</v>
      </c>
      <c r="B91" s="2">
        <f t="shared" ca="1" si="3"/>
        <v>0.19585227997813917</v>
      </c>
      <c r="F91" s="4">
        <v>87</v>
      </c>
      <c r="G91" s="3">
        <v>3.96</v>
      </c>
      <c r="H91" s="3">
        <v>3.579738533861847</v>
      </c>
      <c r="I91" s="3">
        <v>2.8798437562062609</v>
      </c>
      <c r="J91" s="3">
        <v>2.8199444518473848</v>
      </c>
      <c r="K91" s="3">
        <v>2.3743082018115214</v>
      </c>
      <c r="L91" s="3">
        <v>1.9433697441021847</v>
      </c>
      <c r="M91" s="3">
        <v>1.7841199755956474</v>
      </c>
      <c r="N91" s="3">
        <v>1.0725099913932739</v>
      </c>
      <c r="O91" s="3">
        <v>0.87340892241982804</v>
      </c>
      <c r="P91" s="3">
        <v>0.29262563401211189</v>
      </c>
      <c r="Q91" s="3">
        <v>0</v>
      </c>
    </row>
    <row r="92" spans="1:17" x14ac:dyDescent="0.2">
      <c r="A92" s="2">
        <v>88</v>
      </c>
      <c r="B92" s="2">
        <f t="shared" ca="1" si="3"/>
        <v>1.1478014496592688</v>
      </c>
      <c r="F92" s="4">
        <v>88</v>
      </c>
      <c r="G92" s="3">
        <v>3.9599999999999995</v>
      </c>
      <c r="H92" s="3">
        <v>3.7316762097591631</v>
      </c>
      <c r="I92" s="3">
        <v>3.2877594303634217</v>
      </c>
      <c r="J92" s="3">
        <v>2.5029553972134559</v>
      </c>
      <c r="K92" s="3">
        <v>2.5612112631048709</v>
      </c>
      <c r="L92" s="3">
        <v>2.0247035917810186</v>
      </c>
      <c r="M92" s="3">
        <v>1.8839475073186236</v>
      </c>
      <c r="N92" s="3">
        <v>1.5283077312703095</v>
      </c>
      <c r="O92" s="3">
        <v>0.97248138831929498</v>
      </c>
      <c r="P92" s="3">
        <v>0.49252420907826</v>
      </c>
      <c r="Q92" s="3">
        <v>0</v>
      </c>
    </row>
    <row r="93" spans="1:17" x14ac:dyDescent="0.2">
      <c r="A93" s="2">
        <v>89</v>
      </c>
      <c r="B93" s="2">
        <f t="shared" ca="1" si="3"/>
        <v>-1.4050431989481051</v>
      </c>
      <c r="F93" s="4">
        <v>89</v>
      </c>
      <c r="G93" s="3">
        <v>3.96</v>
      </c>
      <c r="H93" s="3">
        <v>3.6073152891576368</v>
      </c>
      <c r="I93" s="3">
        <v>3.2028762242979516</v>
      </c>
      <c r="J93" s="3">
        <v>2.6244196582363322</v>
      </c>
      <c r="K93" s="3">
        <v>2.3533303136516217</v>
      </c>
      <c r="L93" s="3">
        <v>2.066386558356939</v>
      </c>
      <c r="M93" s="3">
        <v>1.4317971284535085</v>
      </c>
      <c r="N93" s="3">
        <v>1.3929143104203265</v>
      </c>
      <c r="O93" s="3">
        <v>0.84843190392521495</v>
      </c>
      <c r="P93" s="3">
        <v>0.34065679976785146</v>
      </c>
      <c r="Q93" s="3">
        <v>0</v>
      </c>
    </row>
    <row r="94" spans="1:17" x14ac:dyDescent="0.2">
      <c r="A94" s="2">
        <v>90</v>
      </c>
      <c r="B94" s="2">
        <f t="shared" ca="1" si="3"/>
        <v>-0.33773568731320436</v>
      </c>
      <c r="F94" s="4">
        <v>90</v>
      </c>
      <c r="G94" s="3">
        <v>3.9600000000000004</v>
      </c>
      <c r="H94" s="3">
        <v>3.6777661370333292</v>
      </c>
      <c r="I94" s="3">
        <v>3.2663184767415214</v>
      </c>
      <c r="J94" s="3">
        <v>2.9208854982728703</v>
      </c>
      <c r="K94" s="3">
        <v>1.8393653338235876</v>
      </c>
      <c r="L94" s="3">
        <v>2.1287502519925008</v>
      </c>
      <c r="M94" s="3">
        <v>1.6047118017201303</v>
      </c>
      <c r="N94" s="3">
        <v>1.4455473297236421</v>
      </c>
      <c r="O94" s="3">
        <v>0.84936856017282236</v>
      </c>
      <c r="P94" s="3">
        <v>0.4630727529750262</v>
      </c>
      <c r="Q94" s="3">
        <v>0</v>
      </c>
    </row>
    <row r="95" spans="1:17" x14ac:dyDescent="0.2">
      <c r="A95" s="2">
        <v>91</v>
      </c>
      <c r="B95" s="2">
        <f t="shared" ca="1" si="3"/>
        <v>-0.67756577721712619</v>
      </c>
      <c r="F95" s="4">
        <v>91</v>
      </c>
      <c r="G95" s="3">
        <v>3.96</v>
      </c>
      <c r="H95" s="3">
        <v>3.5474834630135934</v>
      </c>
      <c r="I95" s="3">
        <v>3.0042886908027162</v>
      </c>
      <c r="J95" s="3">
        <v>2.8797245360970929</v>
      </c>
      <c r="K95" s="3">
        <v>2.0246033866300599</v>
      </c>
      <c r="L95" s="3">
        <v>1.8993752984717076</v>
      </c>
      <c r="M95" s="3">
        <v>1.7911711113693012</v>
      </c>
      <c r="N95" s="3">
        <v>1.3668734415855557</v>
      </c>
      <c r="O95" s="3">
        <v>0.6345474711440805</v>
      </c>
      <c r="P95" s="3">
        <v>0.39330798779833442</v>
      </c>
      <c r="Q95" s="3">
        <v>0</v>
      </c>
    </row>
    <row r="96" spans="1:17" x14ac:dyDescent="0.2">
      <c r="A96" s="2">
        <v>92</v>
      </c>
      <c r="B96" s="2">
        <f t="shared" ca="1" si="3"/>
        <v>-0.59381213467685368</v>
      </c>
      <c r="F96" s="4">
        <v>92</v>
      </c>
      <c r="G96" s="3">
        <v>3.96</v>
      </c>
      <c r="H96" s="3">
        <v>3.639034600559341</v>
      </c>
      <c r="I96" s="3">
        <v>2.8751197281846887</v>
      </c>
      <c r="J96" s="3">
        <v>2.7987771533493349</v>
      </c>
      <c r="K96" s="3">
        <v>2.2610138839403335</v>
      </c>
      <c r="L96" s="3">
        <v>2.0810848938647473</v>
      </c>
      <c r="M96" s="3">
        <v>1.7785495501072774</v>
      </c>
      <c r="N96" s="3">
        <v>1.2710386626739241</v>
      </c>
      <c r="O96" s="3">
        <v>0.81393410277401368</v>
      </c>
      <c r="P96" s="3">
        <v>0.56554158313417535</v>
      </c>
      <c r="Q96" s="3">
        <v>0</v>
      </c>
    </row>
    <row r="97" spans="1:17" x14ac:dyDescent="0.2">
      <c r="A97" s="2">
        <v>93</v>
      </c>
      <c r="B97" s="2">
        <f t="shared" ca="1" si="3"/>
        <v>-0.24112927900414718</v>
      </c>
      <c r="F97" s="4">
        <v>93</v>
      </c>
      <c r="G97" s="3">
        <v>3.9600000000000004</v>
      </c>
      <c r="H97" s="3">
        <v>3.3420826450604304</v>
      </c>
      <c r="I97" s="3">
        <v>3.4546618033982508</v>
      </c>
      <c r="J97" s="3">
        <v>2.6348096571627182</v>
      </c>
      <c r="K97" s="3">
        <v>2.4404457664839048</v>
      </c>
      <c r="L97" s="3">
        <v>1.6129396616302234</v>
      </c>
      <c r="M97" s="3">
        <v>1.6847131906085628</v>
      </c>
      <c r="N97" s="3">
        <v>1.4165469409497622</v>
      </c>
      <c r="O97" s="3">
        <v>0.75926254909674962</v>
      </c>
      <c r="P97" s="3">
        <v>0.34119358199452593</v>
      </c>
      <c r="Q97" s="3">
        <v>0</v>
      </c>
    </row>
    <row r="98" spans="1:17" x14ac:dyDescent="0.2">
      <c r="A98" s="2">
        <v>94</v>
      </c>
      <c r="B98" s="2">
        <f t="shared" ca="1" si="3"/>
        <v>5.0685288824964508E-2</v>
      </c>
      <c r="F98" s="4">
        <v>94</v>
      </c>
      <c r="G98" s="3">
        <v>3.96</v>
      </c>
      <c r="H98" s="3">
        <v>3.4023074115583691</v>
      </c>
      <c r="I98" s="3">
        <v>3.2293913068477234</v>
      </c>
      <c r="J98" s="3">
        <v>2.8021435473364722</v>
      </c>
      <c r="K98" s="3">
        <v>2.435445623460216</v>
      </c>
      <c r="L98" s="3">
        <v>1.911858986088109</v>
      </c>
      <c r="M98" s="3">
        <v>1.5106047393328033</v>
      </c>
      <c r="N98" s="3">
        <v>0.98741955655625802</v>
      </c>
      <c r="O98" s="3">
        <v>0.70966876010608437</v>
      </c>
      <c r="P98" s="3">
        <v>0.57462398605608778</v>
      </c>
      <c r="Q98" s="3">
        <v>0</v>
      </c>
    </row>
    <row r="99" spans="1:17" x14ac:dyDescent="0.2">
      <c r="A99" s="2">
        <v>95</v>
      </c>
      <c r="B99" s="2">
        <f t="shared" ca="1" si="3"/>
        <v>1.7801643295718319</v>
      </c>
      <c r="F99" s="4">
        <v>95</v>
      </c>
      <c r="G99" s="3">
        <v>3.96</v>
      </c>
      <c r="H99" s="3">
        <v>3.5257411537264938</v>
      </c>
      <c r="I99" s="3">
        <v>3.1558203667812763</v>
      </c>
      <c r="J99" s="3">
        <v>2.9383937211524125</v>
      </c>
      <c r="K99" s="3">
        <v>2.1981605827648858</v>
      </c>
      <c r="L99" s="3">
        <v>1.9153260840800275</v>
      </c>
      <c r="M99" s="3">
        <v>1.8996393779827669</v>
      </c>
      <c r="N99" s="3">
        <v>1.2228682085497482</v>
      </c>
      <c r="O99" s="3">
        <v>0.85603208023181721</v>
      </c>
      <c r="P99" s="3">
        <v>0.46270083369003706</v>
      </c>
      <c r="Q99" s="3">
        <v>0</v>
      </c>
    </row>
    <row r="100" spans="1:17" x14ac:dyDescent="0.2">
      <c r="A100" s="2">
        <v>96</v>
      </c>
      <c r="B100" s="2">
        <f t="shared" ca="1" si="3"/>
        <v>0.22076922802558113</v>
      </c>
      <c r="F100" s="4">
        <v>96</v>
      </c>
      <c r="G100" s="3">
        <v>3.96</v>
      </c>
      <c r="H100" s="3">
        <v>3.4942900387480051</v>
      </c>
      <c r="I100" s="3">
        <v>3.3278883282628784</v>
      </c>
      <c r="J100" s="3">
        <v>2.9069102205469202</v>
      </c>
      <c r="K100" s="3">
        <v>2.3384886350160974</v>
      </c>
      <c r="L100" s="3">
        <v>1.8732209676645291</v>
      </c>
      <c r="M100" s="3">
        <v>1.3610755255398912</v>
      </c>
      <c r="N100" s="3">
        <v>1.1278584512691874</v>
      </c>
      <c r="O100" s="3">
        <v>0.81668042893748216</v>
      </c>
      <c r="P100" s="3">
        <v>0.515859068048653</v>
      </c>
      <c r="Q100" s="3">
        <v>0</v>
      </c>
    </row>
    <row r="101" spans="1:17" x14ac:dyDescent="0.2">
      <c r="A101" s="2">
        <v>97</v>
      </c>
      <c r="B101" s="2">
        <f t="shared" ca="1" si="3"/>
        <v>-1.1849059257446168</v>
      </c>
      <c r="F101" s="4">
        <v>97</v>
      </c>
      <c r="G101" s="3">
        <v>3.96</v>
      </c>
      <c r="H101" s="3">
        <v>3.6146253902008554</v>
      </c>
      <c r="I101" s="3">
        <v>3.1003895787145814</v>
      </c>
      <c r="J101" s="3">
        <v>2.684272586045271</v>
      </c>
      <c r="K101" s="3">
        <v>2.0482749022568472</v>
      </c>
      <c r="L101" s="3">
        <v>1.8442644484425033</v>
      </c>
      <c r="M101" s="3">
        <v>1.7215391776273679</v>
      </c>
      <c r="N101" s="3">
        <v>1.1827854327679455</v>
      </c>
      <c r="O101" s="3">
        <v>0.62409924555762952</v>
      </c>
      <c r="P101" s="3">
        <v>0.36118651394706952</v>
      </c>
      <c r="Q101" s="3">
        <v>0</v>
      </c>
    </row>
    <row r="102" spans="1:17" x14ac:dyDescent="0.2">
      <c r="A102" s="2">
        <v>98</v>
      </c>
      <c r="B102" s="2">
        <f t="shared" ca="1" si="3"/>
        <v>-2.6676154631226176E-2</v>
      </c>
      <c r="F102" s="4">
        <v>98</v>
      </c>
      <c r="G102" s="3">
        <v>3.9599999999999995</v>
      </c>
      <c r="H102" s="3">
        <v>3.6969834642848292</v>
      </c>
      <c r="I102" s="3">
        <v>3.1151697998687546</v>
      </c>
      <c r="J102" s="3">
        <v>2.881325066912535</v>
      </c>
      <c r="K102" s="3">
        <v>2.1233971435294379</v>
      </c>
      <c r="L102" s="3">
        <v>1.6640442704713254</v>
      </c>
      <c r="M102" s="3">
        <v>1.6633027673518059</v>
      </c>
      <c r="N102" s="3">
        <v>0.96131208074525587</v>
      </c>
      <c r="O102" s="3">
        <v>0.71633514529294884</v>
      </c>
      <c r="P102" s="3">
        <v>0.38723136044647477</v>
      </c>
      <c r="Q102" s="3">
        <v>0</v>
      </c>
    </row>
    <row r="103" spans="1:17" x14ac:dyDescent="0.2">
      <c r="A103" s="2">
        <v>99</v>
      </c>
      <c r="B103" s="2">
        <f t="shared" ca="1" si="3"/>
        <v>-0.61390978138437824</v>
      </c>
      <c r="F103" s="4">
        <v>99</v>
      </c>
      <c r="G103" s="3">
        <v>3.96</v>
      </c>
      <c r="H103" s="3">
        <v>3.4362198148306504</v>
      </c>
      <c r="I103" s="3">
        <v>2.8622625942903932</v>
      </c>
      <c r="J103" s="3">
        <v>3.1495923328218343</v>
      </c>
      <c r="K103" s="3">
        <v>2.2648186395994485</v>
      </c>
      <c r="L103" s="3">
        <v>2.0293776100147731</v>
      </c>
      <c r="M103" s="3">
        <v>1.8992068102678517</v>
      </c>
      <c r="N103" s="3">
        <v>1.2376549447337684</v>
      </c>
      <c r="O103" s="3">
        <v>0.83063083361835777</v>
      </c>
      <c r="P103" s="3">
        <v>0.71786207722795159</v>
      </c>
      <c r="Q103" s="3">
        <v>0</v>
      </c>
    </row>
    <row r="104" spans="1:17" x14ac:dyDescent="0.2">
      <c r="A104" s="2">
        <v>100</v>
      </c>
      <c r="B104" s="2">
        <f t="shared" ca="1" si="3"/>
        <v>0.15780703317668013</v>
      </c>
      <c r="F104" s="4">
        <v>100</v>
      </c>
      <c r="G104" s="3">
        <v>3.96</v>
      </c>
      <c r="H104" s="3">
        <v>3.391447519796102</v>
      </c>
      <c r="I104" s="3">
        <v>3.2754691483976934</v>
      </c>
      <c r="J104" s="3">
        <v>2.8331035610087367</v>
      </c>
      <c r="K104" s="3">
        <v>2.4504233479583442</v>
      </c>
      <c r="L104" s="3">
        <v>1.9476421600353195</v>
      </c>
      <c r="M104" s="3">
        <v>1.3376081258170598</v>
      </c>
      <c r="N104" s="3">
        <v>1.1762504301406509</v>
      </c>
      <c r="O104" s="3">
        <v>0.77613298335445868</v>
      </c>
      <c r="P104" s="3">
        <v>0.41774112608550312</v>
      </c>
      <c r="Q104" s="3">
        <v>0</v>
      </c>
    </row>
  </sheetData>
  <hyperlinks>
    <hyperlink ref="A1" r:id="rId1" display="https://drive.google.com/open?id=1HnEBe_Quq9jy91IT4hE_RP9DuBXof7r2&amp;authuser=davethemovie%40gmail.com&amp;usp=drive_fs" xr:uid="{B8A8C044-01D0-1D44-9B77-BA1A65D368E8}"/>
    <hyperlink ref="A2" r:id="rId2" display="https://drive.google.com/open?id=1Hwe9CFM3oUzuFZSMaNQggm-wOkkccOkw&amp;authuser=davethemovie%40gmail.com&amp;usp=drive_fs" xr:uid="{5DF32564-1225-2347-8D50-7CFB57B78F4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</v>
      </c>
    </row>
    <row r="2" spans="1:1" x14ac:dyDescent="0.3">
      <c r="A2" s="1" t="s">
        <v>52</v>
      </c>
    </row>
    <row r="3" spans="1:1" x14ac:dyDescent="0.3">
      <c r="A3" s="1" t="s">
        <v>53</v>
      </c>
    </row>
    <row r="4" spans="1:1" x14ac:dyDescent="0.3">
      <c r="A4" s="1" t="s">
        <v>54</v>
      </c>
    </row>
    <row r="5" spans="1:1" x14ac:dyDescent="0.3">
      <c r="A5" s="1" t="s">
        <v>55</v>
      </c>
    </row>
    <row r="6" spans="1:1" x14ac:dyDescent="0.3">
      <c r="A6" s="1" t="s">
        <v>56</v>
      </c>
    </row>
    <row r="7" spans="1:1" x14ac:dyDescent="0.3">
      <c r="A7" s="1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259</v>
      </c>
    </row>
    <row r="2" spans="1:5" x14ac:dyDescent="0.3">
      <c r="B2" s="14" t="s">
        <v>42</v>
      </c>
      <c r="C2" s="13" t="s">
        <v>41</v>
      </c>
      <c r="D2" s="13" t="s">
        <v>40</v>
      </c>
      <c r="E2" s="13" t="s">
        <v>39</v>
      </c>
    </row>
    <row r="3" spans="1:5" x14ac:dyDescent="0.3">
      <c r="B3" s="1" t="s">
        <v>38</v>
      </c>
      <c r="C3" s="12">
        <f t="shared" ref="C3:C22" ca="1" si="0">RAND()</f>
        <v>4.829508233978197E-2</v>
      </c>
      <c r="D3" s="12">
        <f t="shared" ref="D3:D12" ca="1" si="1">C3+RAND()*(1-C3)</f>
        <v>0.46848374570961354</v>
      </c>
      <c r="E3" s="12"/>
    </row>
    <row r="4" spans="1:5" x14ac:dyDescent="0.3">
      <c r="B4" s="1" t="s">
        <v>38</v>
      </c>
      <c r="C4" s="12">
        <f t="shared" ca="1" si="0"/>
        <v>0.11115490963603203</v>
      </c>
      <c r="D4" s="12">
        <f t="shared" ca="1" si="1"/>
        <v>0.25331112206913131</v>
      </c>
      <c r="E4" s="12"/>
    </row>
    <row r="5" spans="1:5" x14ac:dyDescent="0.3">
      <c r="B5" s="1" t="s">
        <v>38</v>
      </c>
      <c r="C5" s="12">
        <f t="shared" ca="1" si="0"/>
        <v>0.41674154174854405</v>
      </c>
      <c r="D5" s="12">
        <f t="shared" ca="1" si="1"/>
        <v>0.48785641011975178</v>
      </c>
      <c r="E5" s="12"/>
    </row>
    <row r="6" spans="1:5" x14ac:dyDescent="0.3">
      <c r="B6" s="1" t="s">
        <v>38</v>
      </c>
      <c r="C6" s="12">
        <f t="shared" ca="1" si="0"/>
        <v>0.79915126142418191</v>
      </c>
      <c r="D6" s="12">
        <f t="shared" ca="1" si="1"/>
        <v>0.9984486589172471</v>
      </c>
      <c r="E6" s="12"/>
    </row>
    <row r="7" spans="1:5" x14ac:dyDescent="0.3">
      <c r="B7" s="1" t="s">
        <v>38</v>
      </c>
      <c r="C7" s="12">
        <f t="shared" ca="1" si="0"/>
        <v>0.80171021121353148</v>
      </c>
      <c r="D7" s="12">
        <f t="shared" ca="1" si="1"/>
        <v>0.80233292560828862</v>
      </c>
      <c r="E7" s="12"/>
    </row>
    <row r="8" spans="1:5" x14ac:dyDescent="0.3">
      <c r="B8" s="1" t="s">
        <v>38</v>
      </c>
      <c r="C8" s="12">
        <f t="shared" ca="1" si="0"/>
        <v>0.21649047930923704</v>
      </c>
      <c r="D8" s="12">
        <f t="shared" ca="1" si="1"/>
        <v>0.32124203973043219</v>
      </c>
      <c r="E8" s="12"/>
    </row>
    <row r="9" spans="1:5" x14ac:dyDescent="0.3">
      <c r="B9" s="1" t="s">
        <v>38</v>
      </c>
      <c r="C9" s="12">
        <f t="shared" ca="1" si="0"/>
        <v>0.74200837351250148</v>
      </c>
      <c r="D9" s="12">
        <f t="shared" ca="1" si="1"/>
        <v>0.91634380088052259</v>
      </c>
      <c r="E9" s="12"/>
    </row>
    <row r="10" spans="1:5" x14ac:dyDescent="0.3">
      <c r="B10" s="1" t="s">
        <v>38</v>
      </c>
      <c r="C10" s="12">
        <f t="shared" ca="1" si="0"/>
        <v>0.29358998611091758</v>
      </c>
      <c r="D10" s="12">
        <f t="shared" ca="1" si="1"/>
        <v>0.4670135600452765</v>
      </c>
      <c r="E10" s="12"/>
    </row>
    <row r="11" spans="1:5" x14ac:dyDescent="0.3">
      <c r="B11" s="1" t="s">
        <v>38</v>
      </c>
      <c r="C11" s="12">
        <f t="shared" ca="1" si="0"/>
        <v>0.93726974089155646</v>
      </c>
      <c r="D11" s="12">
        <f t="shared" ca="1" si="1"/>
        <v>0.95372965580358005</v>
      </c>
      <c r="E11" s="12"/>
    </row>
    <row r="12" spans="1:5" x14ac:dyDescent="0.3">
      <c r="B12" s="1" t="s">
        <v>38</v>
      </c>
      <c r="C12" s="12">
        <f t="shared" ca="1" si="0"/>
        <v>0.30281249782703645</v>
      </c>
      <c r="D12" s="12">
        <f t="shared" ca="1" si="1"/>
        <v>0.78541310102729445</v>
      </c>
      <c r="E12" s="12"/>
    </row>
    <row r="13" spans="1:5" x14ac:dyDescent="0.3">
      <c r="B13" s="1" t="s">
        <v>37</v>
      </c>
      <c r="C13" s="12">
        <f t="shared" ca="1" si="0"/>
        <v>5.0692453342296551E-2</v>
      </c>
      <c r="D13" s="12"/>
      <c r="E13" s="12">
        <f t="shared" ref="E13:E22" ca="1" si="2">RAND()*C13</f>
        <v>1.3096031025508001E-2</v>
      </c>
    </row>
    <row r="14" spans="1:5" x14ac:dyDescent="0.3">
      <c r="B14" s="1" t="s">
        <v>37</v>
      </c>
      <c r="C14" s="12">
        <f t="shared" ca="1" si="0"/>
        <v>0.20208133489014946</v>
      </c>
      <c r="D14" s="12"/>
      <c r="E14" s="12">
        <f t="shared" ca="1" si="2"/>
        <v>7.5032236597466051E-2</v>
      </c>
    </row>
    <row r="15" spans="1:5" x14ac:dyDescent="0.3">
      <c r="B15" s="1" t="s">
        <v>37</v>
      </c>
      <c r="C15" s="12">
        <f t="shared" ca="1" si="0"/>
        <v>0.73133002266670488</v>
      </c>
      <c r="D15" s="12"/>
      <c r="E15" s="12">
        <f t="shared" ca="1" si="2"/>
        <v>0.45000953922476822</v>
      </c>
    </row>
    <row r="16" spans="1:5" x14ac:dyDescent="0.3">
      <c r="B16" s="1" t="s">
        <v>37</v>
      </c>
      <c r="C16" s="12">
        <f t="shared" ca="1" si="0"/>
        <v>0.26391015020305042</v>
      </c>
      <c r="D16" s="12"/>
      <c r="E16" s="12">
        <f t="shared" ca="1" si="2"/>
        <v>3.6842941823533389E-3</v>
      </c>
    </row>
    <row r="17" spans="2:5" x14ac:dyDescent="0.3">
      <c r="B17" s="1" t="s">
        <v>37</v>
      </c>
      <c r="C17" s="12">
        <f t="shared" ca="1" si="0"/>
        <v>0.53151353944740221</v>
      </c>
      <c r="D17" s="12"/>
      <c r="E17" s="12">
        <f t="shared" ca="1" si="2"/>
        <v>0.36501617661151531</v>
      </c>
    </row>
    <row r="18" spans="2:5" x14ac:dyDescent="0.3">
      <c r="B18" s="1" t="s">
        <v>37</v>
      </c>
      <c r="C18" s="12">
        <f t="shared" ca="1" si="0"/>
        <v>0.31577182208916332</v>
      </c>
      <c r="D18" s="12"/>
      <c r="E18" s="12">
        <f t="shared" ca="1" si="2"/>
        <v>1.5354931946449804E-2</v>
      </c>
    </row>
    <row r="19" spans="2:5" x14ac:dyDescent="0.3">
      <c r="B19" s="1" t="s">
        <v>37</v>
      </c>
      <c r="C19" s="12">
        <f t="shared" ca="1" si="0"/>
        <v>0.11160250475332856</v>
      </c>
      <c r="D19" s="12"/>
      <c r="E19" s="12">
        <f t="shared" ca="1" si="2"/>
        <v>5.1363213420059235E-2</v>
      </c>
    </row>
    <row r="20" spans="2:5" x14ac:dyDescent="0.3">
      <c r="B20" s="1" t="s">
        <v>37</v>
      </c>
      <c r="C20" s="12">
        <f t="shared" ca="1" si="0"/>
        <v>0.39534949327892666</v>
      </c>
      <c r="D20" s="12"/>
      <c r="E20" s="12">
        <f t="shared" ca="1" si="2"/>
        <v>8.6905667208103707E-2</v>
      </c>
    </row>
    <row r="21" spans="2:5" x14ac:dyDescent="0.3">
      <c r="B21" s="1" t="s">
        <v>37</v>
      </c>
      <c r="C21" s="12">
        <f t="shared" ca="1" si="0"/>
        <v>0.54200448344582552</v>
      </c>
      <c r="D21" s="12"/>
      <c r="E21" s="12">
        <f t="shared" ca="1" si="2"/>
        <v>0.21851982924550875</v>
      </c>
    </row>
    <row r="22" spans="2:5" x14ac:dyDescent="0.3">
      <c r="B22" s="1" t="s">
        <v>37</v>
      </c>
      <c r="C22" s="12">
        <f t="shared" ca="1" si="0"/>
        <v>0.11537330304723714</v>
      </c>
      <c r="D22" s="12"/>
      <c r="E22" s="12">
        <f t="shared" ca="1" si="2"/>
        <v>1.4622278054982984E-2</v>
      </c>
    </row>
  </sheetData>
  <hyperlinks>
    <hyperlink ref="A1" r:id="rId1" xr:uid="{53EB670A-AE78-A243-977D-014A4AD5466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260</v>
      </c>
    </row>
    <row r="2" spans="1:6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</row>
    <row r="3" spans="1:6" x14ac:dyDescent="0.3">
      <c r="B3" s="1" t="s">
        <v>38</v>
      </c>
      <c r="C3" s="12">
        <f t="shared" ref="C3:C25" ca="1" si="0">RAND()</f>
        <v>6.3503360571592893E-4</v>
      </c>
      <c r="D3" s="12">
        <f t="shared" ref="D3:D12" ca="1" si="1">C3+RAND()*(1-C3)</f>
        <v>0.9830320882279332</v>
      </c>
      <c r="E3" s="12"/>
    </row>
    <row r="4" spans="1:6" x14ac:dyDescent="0.3">
      <c r="B4" s="1" t="s">
        <v>38</v>
      </c>
      <c r="C4" s="12">
        <f t="shared" ca="1" si="0"/>
        <v>0.88686105323360143</v>
      </c>
      <c r="D4" s="12">
        <f t="shared" ca="1" si="1"/>
        <v>0.92584182036407636</v>
      </c>
      <c r="E4" s="12"/>
    </row>
    <row r="5" spans="1:6" x14ac:dyDescent="0.3">
      <c r="B5" s="1" t="s">
        <v>38</v>
      </c>
      <c r="C5" s="12">
        <f t="shared" ca="1" si="0"/>
        <v>0.65228237600175787</v>
      </c>
      <c r="D5" s="12">
        <f t="shared" ca="1" si="1"/>
        <v>0.96005672125317509</v>
      </c>
      <c r="E5" s="12"/>
    </row>
    <row r="6" spans="1:6" x14ac:dyDescent="0.3">
      <c r="B6" s="1" t="s">
        <v>38</v>
      </c>
      <c r="C6" s="12">
        <f t="shared" ca="1" si="0"/>
        <v>0.46624423759164046</v>
      </c>
      <c r="D6" s="12">
        <f t="shared" ca="1" si="1"/>
        <v>0.4709215101153677</v>
      </c>
      <c r="E6" s="12"/>
    </row>
    <row r="7" spans="1:6" x14ac:dyDescent="0.3">
      <c r="B7" s="1" t="s">
        <v>38</v>
      </c>
      <c r="C7" s="12">
        <f t="shared" ca="1" si="0"/>
        <v>0.58245907492643745</v>
      </c>
      <c r="D7" s="12">
        <f t="shared" ca="1" si="1"/>
        <v>0.84942262210776365</v>
      </c>
      <c r="E7" s="12"/>
    </row>
    <row r="8" spans="1:6" x14ac:dyDescent="0.3">
      <c r="B8" s="1" t="s">
        <v>38</v>
      </c>
      <c r="C8" s="12">
        <f t="shared" ca="1" si="0"/>
        <v>0.7072680532627833</v>
      </c>
      <c r="D8" s="12">
        <f t="shared" ca="1" si="1"/>
        <v>0.71505670152348744</v>
      </c>
      <c r="E8" s="12"/>
    </row>
    <row r="9" spans="1:6" x14ac:dyDescent="0.3">
      <c r="B9" s="1" t="s">
        <v>38</v>
      </c>
      <c r="C9" s="12">
        <f t="shared" ca="1" si="0"/>
        <v>0.2040214974464003</v>
      </c>
      <c r="D9" s="12">
        <f t="shared" ca="1" si="1"/>
        <v>0.69049022100045276</v>
      </c>
      <c r="E9" s="12"/>
    </row>
    <row r="10" spans="1:6" x14ac:dyDescent="0.3">
      <c r="B10" s="1" t="s">
        <v>38</v>
      </c>
      <c r="C10" s="12">
        <f t="shared" ca="1" si="0"/>
        <v>0.52491276812971766</v>
      </c>
      <c r="D10" s="12">
        <f t="shared" ca="1" si="1"/>
        <v>0.93477509746874943</v>
      </c>
      <c r="E10" s="12"/>
    </row>
    <row r="11" spans="1:6" x14ac:dyDescent="0.3">
      <c r="B11" s="1" t="s">
        <v>38</v>
      </c>
      <c r="C11" s="12">
        <f t="shared" ca="1" si="0"/>
        <v>0.94161602693179292</v>
      </c>
      <c r="D11" s="12">
        <f t="shared" ca="1" si="1"/>
        <v>0.99117106767445362</v>
      </c>
      <c r="E11" s="12"/>
    </row>
    <row r="12" spans="1:6" x14ac:dyDescent="0.3">
      <c r="B12" s="1" t="s">
        <v>38</v>
      </c>
      <c r="C12" s="12">
        <f t="shared" ca="1" si="0"/>
        <v>0.21138396657098391</v>
      </c>
      <c r="D12" s="12">
        <f t="shared" ca="1" si="1"/>
        <v>0.65650595451707949</v>
      </c>
      <c r="E12" s="12"/>
    </row>
    <row r="13" spans="1:6" x14ac:dyDescent="0.3">
      <c r="B13" s="1" t="s">
        <v>37</v>
      </c>
      <c r="C13" s="12">
        <f t="shared" ca="1" si="0"/>
        <v>0.88698293734319245</v>
      </c>
      <c r="D13" s="12"/>
      <c r="E13" s="12">
        <f t="shared" ref="E13:E22" ca="1" si="2">RAND()*C13</f>
        <v>0.14642646905710219</v>
      </c>
    </row>
    <row r="14" spans="1:6" x14ac:dyDescent="0.3">
      <c r="B14" s="1" t="s">
        <v>37</v>
      </c>
      <c r="C14" s="12">
        <f t="shared" ca="1" si="0"/>
        <v>0.42415727235324774</v>
      </c>
      <c r="D14" s="12"/>
      <c r="E14" s="12">
        <f t="shared" ca="1" si="2"/>
        <v>0.41573689862389884</v>
      </c>
    </row>
    <row r="15" spans="1:6" x14ac:dyDescent="0.3">
      <c r="B15" s="1" t="s">
        <v>37</v>
      </c>
      <c r="C15" s="12">
        <f t="shared" ca="1" si="0"/>
        <v>0.51544887998697098</v>
      </c>
      <c r="D15" s="12"/>
      <c r="E15" s="12">
        <f t="shared" ca="1" si="2"/>
        <v>1.022193037423833E-2</v>
      </c>
    </row>
    <row r="16" spans="1:6" x14ac:dyDescent="0.3">
      <c r="B16" s="1" t="s">
        <v>37</v>
      </c>
      <c r="C16" s="12">
        <f t="shared" ca="1" si="0"/>
        <v>0.75177353863282625</v>
      </c>
      <c r="D16" s="12"/>
      <c r="E16" s="12">
        <f t="shared" ca="1" si="2"/>
        <v>0.563484506466706</v>
      </c>
    </row>
    <row r="17" spans="2:6" x14ac:dyDescent="0.3">
      <c r="B17" s="1" t="s">
        <v>37</v>
      </c>
      <c r="C17" s="12">
        <f t="shared" ca="1" si="0"/>
        <v>0.92624650188386748</v>
      </c>
      <c r="D17" s="12"/>
      <c r="E17" s="12">
        <f t="shared" ca="1" si="2"/>
        <v>0.6018711996167837</v>
      </c>
    </row>
    <row r="18" spans="2:6" x14ac:dyDescent="0.3">
      <c r="B18" s="1" t="s">
        <v>37</v>
      </c>
      <c r="C18" s="12">
        <f t="shared" ca="1" si="0"/>
        <v>0.5154925428999888</v>
      </c>
      <c r="D18" s="12"/>
      <c r="E18" s="12">
        <f t="shared" ca="1" si="2"/>
        <v>0.26164671869846851</v>
      </c>
    </row>
    <row r="19" spans="2:6" x14ac:dyDescent="0.3">
      <c r="B19" s="1" t="s">
        <v>37</v>
      </c>
      <c r="C19" s="12">
        <f t="shared" ca="1" si="0"/>
        <v>0.48631158582187473</v>
      </c>
      <c r="D19" s="12"/>
      <c r="E19" s="12">
        <f t="shared" ca="1" si="2"/>
        <v>0.12418231704157029</v>
      </c>
    </row>
    <row r="20" spans="2:6" x14ac:dyDescent="0.3">
      <c r="B20" s="1" t="s">
        <v>37</v>
      </c>
      <c r="C20" s="12">
        <f t="shared" ca="1" si="0"/>
        <v>0.23440591242286546</v>
      </c>
      <c r="D20" s="12"/>
      <c r="E20" s="12">
        <f t="shared" ca="1" si="2"/>
        <v>8.6109265397677853E-2</v>
      </c>
    </row>
    <row r="21" spans="2:6" x14ac:dyDescent="0.3">
      <c r="B21" s="1" t="s">
        <v>37</v>
      </c>
      <c r="C21" s="12">
        <f t="shared" ca="1" si="0"/>
        <v>0.87382313675639867</v>
      </c>
      <c r="D21" s="12"/>
      <c r="E21" s="12">
        <f t="shared" ca="1" si="2"/>
        <v>0.80342583472965545</v>
      </c>
    </row>
    <row r="22" spans="2:6" x14ac:dyDescent="0.3">
      <c r="B22" s="1" t="s">
        <v>37</v>
      </c>
      <c r="C22" s="12">
        <f t="shared" ca="1" si="0"/>
        <v>0.5901639413184272</v>
      </c>
      <c r="D22" s="12"/>
      <c r="E22" s="12">
        <f t="shared" ca="1" si="2"/>
        <v>0.13315963929321073</v>
      </c>
    </row>
    <row r="23" spans="2:6" x14ac:dyDescent="0.3">
      <c r="B23" s="1" t="s">
        <v>45</v>
      </c>
      <c r="C23" s="12">
        <f t="shared" ca="1" si="0"/>
        <v>0.59688191799886736</v>
      </c>
      <c r="F23" s="12">
        <f ca="1">RAND()</f>
        <v>0.21628978962809076</v>
      </c>
    </row>
    <row r="24" spans="2:6" x14ac:dyDescent="0.3">
      <c r="B24" s="1" t="s">
        <v>44</v>
      </c>
      <c r="C24" s="12">
        <f t="shared" ca="1" si="0"/>
        <v>0.15413402785597441</v>
      </c>
      <c r="F24" s="12">
        <f ca="1">RAND()</f>
        <v>0.69880979380525921</v>
      </c>
    </row>
    <row r="25" spans="2:6" x14ac:dyDescent="0.3">
      <c r="B25" s="1" t="s">
        <v>43</v>
      </c>
      <c r="C25" s="12">
        <f t="shared" ca="1" si="0"/>
        <v>3.3272875622880616E-4</v>
      </c>
      <c r="F25" s="12">
        <f ca="1">RAND()</f>
        <v>0.66860341571796456</v>
      </c>
    </row>
  </sheetData>
  <hyperlinks>
    <hyperlink ref="A1" r:id="rId1" xr:uid="{775BDABB-A618-2345-9C27-337A73297E2C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>
      <selection activeCell="C1" sqref="C1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261</v>
      </c>
      <c r="C1" s="9" t="s">
        <v>271</v>
      </c>
    </row>
    <row r="2" spans="1:9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  <c r="G2" s="16" t="s">
        <v>49</v>
      </c>
      <c r="H2" s="16" t="s">
        <v>48</v>
      </c>
      <c r="I2" s="15" t="s">
        <v>47</v>
      </c>
    </row>
    <row r="3" spans="1:9" x14ac:dyDescent="0.3">
      <c r="B3" s="1" t="s">
        <v>38</v>
      </c>
      <c r="C3" s="12">
        <f t="shared" ref="C3:C25" ca="1" si="0">RAND()</f>
        <v>0.88337504757031993</v>
      </c>
      <c r="D3" s="12">
        <f t="shared" ref="D3:D12" ca="1" si="1">C3+RAND()*(1-C3)</f>
        <v>0.89688913706485407</v>
      </c>
      <c r="E3" s="12"/>
      <c r="G3" s="12">
        <f t="shared" ref="G3:G12" ca="1" si="2">SUMSQ($C3-$C$23,$D3-$F$23)</f>
        <v>0.33017684400725139</v>
      </c>
      <c r="H3" s="12">
        <f t="shared" ref="H3:H12" ca="1" si="3">SUMSQ($C3-$C$24,$D3-$F$24)</f>
        <v>1.0452398589094747</v>
      </c>
      <c r="I3" s="12">
        <f t="shared" ref="I3:I12" ca="1" si="4">SUMSQ($C3-$C$25,$D3-$F$25)</f>
        <v>1.224456516194971</v>
      </c>
    </row>
    <row r="4" spans="1:9" x14ac:dyDescent="0.3">
      <c r="B4" s="1" t="s">
        <v>38</v>
      </c>
      <c r="C4" s="12">
        <f t="shared" ca="1" si="0"/>
        <v>0.25964932542577035</v>
      </c>
      <c r="D4" s="12">
        <f t="shared" ca="1" si="1"/>
        <v>0.80433712718481187</v>
      </c>
      <c r="E4" s="12"/>
      <c r="G4" s="12">
        <f t="shared" ca="1" si="2"/>
        <v>7.450959649843153E-2</v>
      </c>
      <c r="H4" s="12">
        <f t="shared" ca="1" si="3"/>
        <v>0.43647765701858715</v>
      </c>
      <c r="I4" s="12">
        <f t="shared" ca="1" si="4"/>
        <v>0.63567842295837407</v>
      </c>
    </row>
    <row r="5" spans="1:9" x14ac:dyDescent="0.3">
      <c r="B5" s="1" t="s">
        <v>38</v>
      </c>
      <c r="C5" s="12">
        <f t="shared" ca="1" si="0"/>
        <v>0.86657113366217764</v>
      </c>
      <c r="D5" s="12">
        <f t="shared" ca="1" si="1"/>
        <v>0.99527195576231564</v>
      </c>
      <c r="E5" s="12"/>
      <c r="G5" s="12">
        <f t="shared" ca="1" si="2"/>
        <v>0.38750737306371674</v>
      </c>
      <c r="H5" s="12">
        <f t="shared" ca="1" si="3"/>
        <v>1.1792621989685332</v>
      </c>
      <c r="I5" s="12">
        <f t="shared" ca="1" si="4"/>
        <v>1.3872170540247302</v>
      </c>
    </row>
    <row r="6" spans="1:9" x14ac:dyDescent="0.3">
      <c r="B6" s="1" t="s">
        <v>38</v>
      </c>
      <c r="C6" s="12">
        <f t="shared" ca="1" si="0"/>
        <v>0.44212808312965479</v>
      </c>
      <c r="D6" s="12">
        <f t="shared" ca="1" si="1"/>
        <v>0.59054500875255811</v>
      </c>
      <c r="E6" s="12"/>
      <c r="G6" s="12">
        <f t="shared" ca="1" si="2"/>
        <v>1.4464728091354692E-3</v>
      </c>
      <c r="H6" s="12">
        <f t="shared" ca="1" si="3"/>
        <v>0.26088008660558265</v>
      </c>
      <c r="I6" s="12">
        <f t="shared" ca="1" si="4"/>
        <v>0.38689960732334983</v>
      </c>
    </row>
    <row r="7" spans="1:9" x14ac:dyDescent="0.3">
      <c r="B7" s="1" t="s">
        <v>38</v>
      </c>
      <c r="C7" s="12">
        <f t="shared" ca="1" si="0"/>
        <v>0.56566907713819292</v>
      </c>
      <c r="D7" s="12">
        <f t="shared" ca="1" si="1"/>
        <v>0.63098094536851013</v>
      </c>
      <c r="E7" s="12"/>
      <c r="G7" s="12">
        <f t="shared" ca="1" si="2"/>
        <v>2.817339894847351E-2</v>
      </c>
      <c r="H7" s="12">
        <f t="shared" ca="1" si="3"/>
        <v>0.37643365415726782</v>
      </c>
      <c r="I7" s="12">
        <f t="shared" ca="1" si="4"/>
        <v>0.50467413135644679</v>
      </c>
    </row>
    <row r="8" spans="1:9" x14ac:dyDescent="0.3">
      <c r="B8" s="1" t="s">
        <v>38</v>
      </c>
      <c r="C8" s="12">
        <f t="shared" ca="1" si="0"/>
        <v>0.48456721476780196</v>
      </c>
      <c r="D8" s="12">
        <f t="shared" ca="1" si="1"/>
        <v>0.84715467954173285</v>
      </c>
      <c r="E8" s="12"/>
      <c r="G8" s="12">
        <f t="shared" ca="1" si="2"/>
        <v>8.0083370937924392E-2</v>
      </c>
      <c r="H8" s="12">
        <f t="shared" ca="1" si="3"/>
        <v>0.57744836706897218</v>
      </c>
      <c r="I8" s="12">
        <f t="shared" ca="1" si="4"/>
        <v>0.77208254609906835</v>
      </c>
    </row>
    <row r="9" spans="1:9" x14ac:dyDescent="0.3">
      <c r="B9" s="1" t="s">
        <v>38</v>
      </c>
      <c r="C9" s="12">
        <f t="shared" ca="1" si="0"/>
        <v>0.40275706011204926</v>
      </c>
      <c r="D9" s="12">
        <f t="shared" ca="1" si="1"/>
        <v>0.79763563623835687</v>
      </c>
      <c r="E9" s="12"/>
      <c r="G9" s="12">
        <f t="shared" ca="1" si="2"/>
        <v>4.9648093696925924E-2</v>
      </c>
      <c r="H9" s="12">
        <f t="shared" ca="1" si="3"/>
        <v>0.46875684729379197</v>
      </c>
      <c r="I9" s="12">
        <f t="shared" ca="1" si="4"/>
        <v>0.6555628132286051</v>
      </c>
    </row>
    <row r="10" spans="1:9" x14ac:dyDescent="0.3">
      <c r="B10" s="1" t="s">
        <v>38</v>
      </c>
      <c r="C10" s="12">
        <f t="shared" ca="1" si="0"/>
        <v>0.84968364158557552</v>
      </c>
      <c r="D10" s="12">
        <f t="shared" ca="1" si="1"/>
        <v>0.97792109298526986</v>
      </c>
      <c r="E10" s="12"/>
      <c r="G10" s="12">
        <f t="shared" ca="1" si="2"/>
        <v>0.3579989527283961</v>
      </c>
      <c r="H10" s="12">
        <f t="shared" ca="1" si="3"/>
        <v>1.1275077560192308</v>
      </c>
      <c r="I10" s="12">
        <f t="shared" ca="1" si="4"/>
        <v>1.3318537888135513</v>
      </c>
    </row>
    <row r="11" spans="1:9" x14ac:dyDescent="0.3">
      <c r="B11" s="1" t="s">
        <v>38</v>
      </c>
      <c r="C11" s="12">
        <f t="shared" ca="1" si="0"/>
        <v>0.46685176825900543</v>
      </c>
      <c r="D11" s="12">
        <f t="shared" ca="1" si="1"/>
        <v>0.51641741181489453</v>
      </c>
      <c r="E11" s="12"/>
      <c r="G11" s="12">
        <f t="shared" ca="1" si="2"/>
        <v>6.9416951480195587E-3</v>
      </c>
      <c r="H11" s="12">
        <f t="shared" ca="1" si="3"/>
        <v>0.21389015712549334</v>
      </c>
      <c r="I11" s="12">
        <f t="shared" ca="1" si="4"/>
        <v>0.31736971967721933</v>
      </c>
    </row>
    <row r="12" spans="1:9" x14ac:dyDescent="0.3">
      <c r="B12" s="1" t="s">
        <v>38</v>
      </c>
      <c r="C12" s="12">
        <f t="shared" ca="1" si="0"/>
        <v>0.83271487776008313</v>
      </c>
      <c r="D12" s="12">
        <f t="shared" ca="1" si="1"/>
        <v>0.94104904466989936</v>
      </c>
      <c r="E12" s="12"/>
      <c r="G12" s="12">
        <f t="shared" ca="1" si="2"/>
        <v>0.3149161984686637</v>
      </c>
      <c r="H12" s="12">
        <f t="shared" ca="1" si="3"/>
        <v>1.0454612953910618</v>
      </c>
      <c r="I12" s="12">
        <f t="shared" ca="1" si="4"/>
        <v>1.2407473650314109</v>
      </c>
    </row>
    <row r="13" spans="1:9" x14ac:dyDescent="0.3">
      <c r="B13" s="1" t="s">
        <v>37</v>
      </c>
      <c r="C13" s="12">
        <f t="shared" ca="1" si="0"/>
        <v>0.16911075183877311</v>
      </c>
      <c r="D13" s="12"/>
      <c r="E13" s="12">
        <f t="shared" ref="E13:E22" ca="1" si="5">RAND()*C13</f>
        <v>0.10777399833391936</v>
      </c>
      <c r="G13" s="12">
        <f t="shared" ref="G13:G22" ca="1" si="6">SUMSQ(C13-$C$23,E13-$F$23)</f>
        <v>0.27499459478682975</v>
      </c>
      <c r="H13" s="12">
        <f t="shared" ref="H13:H22" ca="1" si="7">SUMSQ($C13-$C$24,$E13-$F$24)</f>
        <v>1.9354461047970438E-3</v>
      </c>
      <c r="I13" s="12">
        <f t="shared" ref="I13:I22" ca="1" si="8">SUMSQ($C13-$C$25,$E13-$F$25)</f>
        <v>1.3069585248766188E-2</v>
      </c>
    </row>
    <row r="14" spans="1:9" x14ac:dyDescent="0.3">
      <c r="B14" s="1" t="s">
        <v>37</v>
      </c>
      <c r="C14" s="12">
        <f t="shared" ca="1" si="0"/>
        <v>0.19347601038702344</v>
      </c>
      <c r="D14" s="12"/>
      <c r="E14" s="12">
        <f t="shared" ca="1" si="5"/>
        <v>0.1227050388201766</v>
      </c>
      <c r="G14" s="12">
        <f t="shared" ca="1" si="6"/>
        <v>0.25024709871904594</v>
      </c>
      <c r="H14" s="12">
        <f t="shared" ca="1" si="7"/>
        <v>6.5109194889113127E-4</v>
      </c>
      <c r="I14" s="12">
        <f t="shared" ca="1" si="8"/>
        <v>1.4167823823792631E-2</v>
      </c>
    </row>
    <row r="15" spans="1:9" x14ac:dyDescent="0.3">
      <c r="B15" s="1" t="s">
        <v>37</v>
      </c>
      <c r="C15" s="12">
        <f t="shared" ca="1" si="0"/>
        <v>0.63308771628570748</v>
      </c>
      <c r="D15" s="12"/>
      <c r="E15" s="12">
        <f t="shared" ca="1" si="5"/>
        <v>0.24841154766937507</v>
      </c>
      <c r="G15" s="12">
        <f t="shared" ca="1" si="6"/>
        <v>0.1574732973574125</v>
      </c>
      <c r="H15" s="12">
        <f t="shared" ca="1" si="7"/>
        <v>0.2084230369245087</v>
      </c>
      <c r="I15" s="12">
        <f t="shared" ca="1" si="8"/>
        <v>0.22476017464551853</v>
      </c>
    </row>
    <row r="16" spans="1:9" x14ac:dyDescent="0.3">
      <c r="B16" s="1" t="s">
        <v>37</v>
      </c>
      <c r="C16" s="12">
        <f t="shared" ca="1" si="0"/>
        <v>0.80331602712602468</v>
      </c>
      <c r="D16" s="12"/>
      <c r="E16" s="12">
        <f t="shared" ca="1" si="5"/>
        <v>0.39429095533862618</v>
      </c>
      <c r="G16" s="12">
        <f t="shared" ca="1" si="6"/>
        <v>0.18929604543738043</v>
      </c>
      <c r="H16" s="12">
        <f t="shared" ca="1" si="7"/>
        <v>0.43968979310808554</v>
      </c>
      <c r="I16" s="12">
        <f t="shared" ca="1" si="8"/>
        <v>0.48429194689249877</v>
      </c>
    </row>
    <row r="17" spans="2:9" x14ac:dyDescent="0.3">
      <c r="B17" s="1" t="s">
        <v>37</v>
      </c>
      <c r="C17" s="12">
        <f t="shared" ca="1" si="0"/>
        <v>0.43404054543592963</v>
      </c>
      <c r="D17" s="12"/>
      <c r="E17" s="12">
        <f t="shared" ca="1" si="5"/>
        <v>4.3177805038352009E-2</v>
      </c>
      <c r="G17" s="12">
        <f t="shared" ca="1" si="6"/>
        <v>0.2833991306695498</v>
      </c>
      <c r="H17" s="12">
        <f t="shared" ca="1" si="7"/>
        <v>7.1522972722088227E-2</v>
      </c>
      <c r="I17" s="12">
        <f t="shared" ca="1" si="8"/>
        <v>4.5121473799932928E-2</v>
      </c>
    </row>
    <row r="18" spans="2:9" x14ac:dyDescent="0.3">
      <c r="B18" s="1" t="s">
        <v>37</v>
      </c>
      <c r="C18" s="12">
        <f t="shared" ca="1" si="0"/>
        <v>0.72814437196005677</v>
      </c>
      <c r="D18" s="12"/>
      <c r="E18" s="12">
        <f t="shared" ca="1" si="5"/>
        <v>0.52050302304900542</v>
      </c>
      <c r="G18" s="12">
        <f t="shared" ca="1" si="6"/>
        <v>0.10578282356384941</v>
      </c>
      <c r="H18" s="12">
        <f t="shared" ca="1" si="7"/>
        <v>0.43100902192846913</v>
      </c>
      <c r="I18" s="12">
        <f t="shared" ca="1" si="8"/>
        <v>0.51642024402190045</v>
      </c>
    </row>
    <row r="19" spans="2:9" x14ac:dyDescent="0.3">
      <c r="B19" s="1" t="s">
        <v>37</v>
      </c>
      <c r="C19" s="12">
        <f t="shared" ca="1" si="0"/>
        <v>0.94149894255604349</v>
      </c>
      <c r="D19" s="12"/>
      <c r="E19" s="12">
        <f t="shared" ca="1" si="5"/>
        <v>4.6144546934343722E-2</v>
      </c>
      <c r="G19" s="12">
        <f t="shared" ca="1" si="6"/>
        <v>0.56472666749626621</v>
      </c>
      <c r="H19" s="12">
        <f t="shared" ca="1" si="7"/>
        <v>0.57831321599814745</v>
      </c>
      <c r="I19" s="12">
        <f t="shared" ca="1" si="8"/>
        <v>0.51543226863009517</v>
      </c>
    </row>
    <row r="20" spans="2:9" x14ac:dyDescent="0.3">
      <c r="B20" s="1" t="s">
        <v>37</v>
      </c>
      <c r="C20" s="12">
        <f t="shared" ca="1" si="0"/>
        <v>0.8985354502477696</v>
      </c>
      <c r="D20" s="12"/>
      <c r="E20" s="12">
        <f t="shared" ca="1" si="5"/>
        <v>0.33215632677295515</v>
      </c>
      <c r="G20" s="12">
        <f t="shared" ca="1" si="6"/>
        <v>0.30004663138622945</v>
      </c>
      <c r="H20" s="12">
        <f t="shared" ca="1" si="7"/>
        <v>0.5391728255032</v>
      </c>
      <c r="I20" s="12">
        <f t="shared" ca="1" si="8"/>
        <v>0.55940472629938742</v>
      </c>
    </row>
    <row r="21" spans="2:9" x14ac:dyDescent="0.3">
      <c r="B21" s="1" t="s">
        <v>37</v>
      </c>
      <c r="C21" s="12">
        <f t="shared" ca="1" si="0"/>
        <v>0.70707890318443878</v>
      </c>
      <c r="D21" s="12"/>
      <c r="E21" s="12">
        <f t="shared" ca="1" si="5"/>
        <v>0.25606844365497844</v>
      </c>
      <c r="G21" s="12">
        <f t="shared" ca="1" si="6"/>
        <v>0.19139371291160831</v>
      </c>
      <c r="H21" s="12">
        <f t="shared" ca="1" si="7"/>
        <v>0.28139118382104533</v>
      </c>
      <c r="I21" s="12">
        <f t="shared" ca="1" si="8"/>
        <v>0.29442889611064016</v>
      </c>
    </row>
    <row r="22" spans="2:9" x14ac:dyDescent="0.3">
      <c r="B22" s="1" t="s">
        <v>37</v>
      </c>
      <c r="C22" s="12">
        <f t="shared" ca="1" si="0"/>
        <v>0.74056656937351417</v>
      </c>
      <c r="D22" s="12"/>
      <c r="E22" s="12">
        <f t="shared" ca="1" si="5"/>
        <v>0.59434670449980309</v>
      </c>
      <c r="G22" s="12">
        <f t="shared" ca="1" si="6"/>
        <v>0.11132791337358673</v>
      </c>
      <c r="H22" s="12">
        <f t="shared" ca="1" si="7"/>
        <v>0.50511489932397557</v>
      </c>
      <c r="I22" s="12">
        <f t="shared" ca="1" si="8"/>
        <v>0.61025571287302349</v>
      </c>
    </row>
    <row r="23" spans="2:9" x14ac:dyDescent="0.3">
      <c r="B23" s="1" t="s">
        <v>45</v>
      </c>
      <c r="C23" s="12">
        <f t="shared" ca="1" si="0"/>
        <v>0.40747730347205369</v>
      </c>
      <c r="F23" s="12">
        <f ca="1">RAND()</f>
        <v>0.57486711736832385</v>
      </c>
    </row>
    <row r="24" spans="2:9" x14ac:dyDescent="0.3">
      <c r="B24" s="1" t="s">
        <v>44</v>
      </c>
      <c r="C24" s="12">
        <f t="shared" ca="1" si="0"/>
        <v>0.18782633764422496</v>
      </c>
      <c r="F24" s="12">
        <f ca="1">RAND()</f>
        <v>0.14758822886467071</v>
      </c>
    </row>
    <row r="25" spans="2:9" x14ac:dyDescent="0.3">
      <c r="B25" s="1" t="s">
        <v>43</v>
      </c>
      <c r="C25" s="12">
        <f t="shared" ca="1" si="0"/>
        <v>0.22458678597823745</v>
      </c>
      <c r="F25" s="12">
        <f ca="1">RAND()</f>
        <v>7.8140319227446575E-3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0B0BB821-1DA9-794B-A41E-8EC9079C933E}"/>
    <hyperlink ref="C1" r:id="rId2" xr:uid="{C92F1198-FEF4-B44D-9354-9F9764C24244}"/>
  </hyperlinks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32" t="s">
        <v>262</v>
      </c>
    </row>
    <row r="2" spans="1:10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10" x14ac:dyDescent="0.25">
      <c r="B3" s="8" t="s">
        <v>38</v>
      </c>
      <c r="C3" s="18">
        <f t="shared" ref="C3:C22" ca="1" si="0">RAND()</f>
        <v>7.9313533416088822E-3</v>
      </c>
      <c r="D3" s="18">
        <f t="shared" ref="D3:D12" ca="1" si="1">C3+RAND()*(1-C3)</f>
        <v>0.68958098656839728</v>
      </c>
      <c r="E3" s="18"/>
      <c r="H3" s="18">
        <f t="shared" ref="H3:H12" ca="1" si="2">SUMSQ($C3-$C$24,$D3-$F$24)</f>
        <v>1.1504805773206455</v>
      </c>
      <c r="I3" s="18">
        <f t="shared" ref="I3:I12" ca="1" si="3">SUMSQ($C3-$C$25,$D3-$F$25)</f>
        <v>3.0309750745644515E-2</v>
      </c>
      <c r="J3" s="18">
        <f t="shared" ref="J3:J12" ca="1" si="4">SUMSQ($C3-$C$26,$D3-$F$26)</f>
        <v>0.60342854185740591</v>
      </c>
    </row>
    <row r="4" spans="1:10" x14ac:dyDescent="0.25">
      <c r="B4" s="8" t="s">
        <v>38</v>
      </c>
      <c r="C4" s="18">
        <f t="shared" ca="1" si="0"/>
        <v>0.37358413771090071</v>
      </c>
      <c r="D4" s="18">
        <f t="shared" ca="1" si="1"/>
        <v>0.3780646984076918</v>
      </c>
      <c r="E4" s="18"/>
      <c r="H4" s="18">
        <f t="shared" ca="1" si="2"/>
        <v>0.35086268019097677</v>
      </c>
      <c r="I4" s="18">
        <f t="shared" ca="1" si="3"/>
        <v>9.6947729925820736E-2</v>
      </c>
      <c r="J4" s="18">
        <f t="shared" ca="1" si="4"/>
        <v>0.1280829968500608</v>
      </c>
    </row>
    <row r="5" spans="1:10" x14ac:dyDescent="0.25">
      <c r="B5" s="8" t="s">
        <v>38</v>
      </c>
      <c r="C5" s="18">
        <f t="shared" ca="1" si="0"/>
        <v>0.63986406648049654</v>
      </c>
      <c r="D5" s="18">
        <f t="shared" ca="1" si="1"/>
        <v>0.94429061684023941</v>
      </c>
      <c r="E5" s="18"/>
      <c r="H5" s="18">
        <f t="shared" ca="1" si="2"/>
        <v>0.91850767930878918</v>
      </c>
      <c r="I5" s="18">
        <f t="shared" ca="1" si="3"/>
        <v>0.34600696879315918</v>
      </c>
      <c r="J5" s="18">
        <f t="shared" ca="1" si="4"/>
        <v>0.29968695614466534</v>
      </c>
    </row>
    <row r="6" spans="1:10" x14ac:dyDescent="0.25">
      <c r="B6" s="8" t="s">
        <v>38</v>
      </c>
      <c r="C6" s="18">
        <f t="shared" ca="1" si="0"/>
        <v>0.13714655063508974</v>
      </c>
      <c r="D6" s="18">
        <f t="shared" ca="1" si="1"/>
        <v>0.45280761423122307</v>
      </c>
      <c r="E6" s="18"/>
      <c r="H6" s="18">
        <f t="shared" ca="1" si="2"/>
        <v>0.68588357664454269</v>
      </c>
      <c r="I6" s="18">
        <f t="shared" ca="1" si="3"/>
        <v>2.3495213160215418E-2</v>
      </c>
      <c r="J6" s="18">
        <f t="shared" ca="1" si="4"/>
        <v>0.35441079664178898</v>
      </c>
    </row>
    <row r="7" spans="1:10" x14ac:dyDescent="0.25">
      <c r="B7" s="8" t="s">
        <v>38</v>
      </c>
      <c r="C7" s="18">
        <f t="shared" ca="1" si="0"/>
        <v>0.74226360827108151</v>
      </c>
      <c r="D7" s="18">
        <f t="shared" ca="1" si="1"/>
        <v>0.90672748040108375</v>
      </c>
      <c r="E7" s="18"/>
      <c r="H7" s="18">
        <f t="shared" ca="1" si="2"/>
        <v>0.82006956431597056</v>
      </c>
      <c r="I7" s="18">
        <f t="shared" ca="1" si="3"/>
        <v>0.43069202603966261</v>
      </c>
      <c r="J7" s="18">
        <f t="shared" ca="1" si="4"/>
        <v>0.25246215691040058</v>
      </c>
    </row>
    <row r="8" spans="1:10" x14ac:dyDescent="0.25">
      <c r="B8" s="8" t="s">
        <v>38</v>
      </c>
      <c r="C8" s="18">
        <f t="shared" ca="1" si="0"/>
        <v>0.65348314890251435</v>
      </c>
      <c r="D8" s="18">
        <f t="shared" ca="1" si="1"/>
        <v>0.91754699861706035</v>
      </c>
      <c r="E8" s="18"/>
      <c r="H8" s="18">
        <f t="shared" ca="1" si="2"/>
        <v>0.86391581195341971</v>
      </c>
      <c r="I8" s="18">
        <f t="shared" ca="1" si="3"/>
        <v>0.34180521574947609</v>
      </c>
      <c r="J8" s="18">
        <f t="shared" ca="1" si="4"/>
        <v>0.26924212730145747</v>
      </c>
    </row>
    <row r="9" spans="1:10" x14ac:dyDescent="0.25">
      <c r="B9" s="8" t="s">
        <v>38</v>
      </c>
      <c r="C9" s="18">
        <f t="shared" ca="1" si="0"/>
        <v>0.25768253293167753</v>
      </c>
      <c r="D9" s="18">
        <f t="shared" ca="1" si="1"/>
        <v>0.2619488151648432</v>
      </c>
      <c r="E9" s="18"/>
      <c r="H9" s="18">
        <f t="shared" ca="1" si="2"/>
        <v>0.39814744379831446</v>
      </c>
      <c r="I9" s="18">
        <f t="shared" ca="1" si="3"/>
        <v>0.12686610349755775</v>
      </c>
      <c r="J9" s="18">
        <f t="shared" ca="1" si="4"/>
        <v>0.24385133404226561</v>
      </c>
    </row>
    <row r="10" spans="1:10" x14ac:dyDescent="0.25">
      <c r="B10" s="8" t="s">
        <v>38</v>
      </c>
      <c r="C10" s="18">
        <f t="shared" ca="1" si="0"/>
        <v>0.3849192323678805</v>
      </c>
      <c r="D10" s="18">
        <f t="shared" ca="1" si="1"/>
        <v>0.63278159260286804</v>
      </c>
      <c r="E10" s="18"/>
      <c r="H10" s="18">
        <f t="shared" ca="1" si="2"/>
        <v>0.59504675192144063</v>
      </c>
      <c r="I10" s="18">
        <f t="shared" ca="1" si="3"/>
        <v>5.1496109370801936E-2</v>
      </c>
      <c r="J10" s="18">
        <f t="shared" ca="1" si="4"/>
        <v>0.17158010807592922</v>
      </c>
    </row>
    <row r="11" spans="1:10" x14ac:dyDescent="0.25">
      <c r="B11" s="8" t="s">
        <v>38</v>
      </c>
      <c r="C11" s="18">
        <f t="shared" ca="1" si="0"/>
        <v>0.5431996288155152</v>
      </c>
      <c r="D11" s="18">
        <f t="shared" ca="1" si="1"/>
        <v>0.58338823528549699</v>
      </c>
      <c r="E11" s="18"/>
      <c r="H11" s="18">
        <f t="shared" ca="1" si="2"/>
        <v>0.41833038917793303</v>
      </c>
      <c r="I11" s="18">
        <f t="shared" ca="1" si="3"/>
        <v>0.14745847018214431</v>
      </c>
      <c r="J11" s="18">
        <f t="shared" ca="1" si="4"/>
        <v>6.7114986944609711E-2</v>
      </c>
    </row>
    <row r="12" spans="1:10" x14ac:dyDescent="0.25">
      <c r="B12" s="8" t="s">
        <v>38</v>
      </c>
      <c r="C12" s="18">
        <f t="shared" ca="1" si="0"/>
        <v>0.18651259792640418</v>
      </c>
      <c r="D12" s="18">
        <f t="shared" ca="1" si="1"/>
        <v>0.30506290399326114</v>
      </c>
      <c r="E12" s="18"/>
      <c r="H12" s="18">
        <f t="shared" ca="1" si="2"/>
        <v>0.50923913720947289</v>
      </c>
      <c r="I12" s="18">
        <f t="shared" ca="1" si="3"/>
        <v>9.0323744887719187E-2</v>
      </c>
      <c r="J12" s="18">
        <f t="shared" ca="1" si="4"/>
        <v>0.30579201365891628</v>
      </c>
    </row>
    <row r="13" spans="1:10" x14ac:dyDescent="0.25">
      <c r="B13" s="8" t="s">
        <v>37</v>
      </c>
      <c r="C13" s="18">
        <f t="shared" ca="1" si="0"/>
        <v>0.33981402306800101</v>
      </c>
      <c r="D13" s="18"/>
      <c r="E13" s="18">
        <f t="shared" ref="E13:E22" ca="1" si="5">RAND()*C13</f>
        <v>2.6457249117745718E-2</v>
      </c>
      <c r="H13" s="18">
        <f t="shared" ref="H13:H22" ca="1" si="6">SUMSQ(C13-$C$24,E13-$F$24)</f>
        <v>0.24500215101895287</v>
      </c>
      <c r="I13" s="18">
        <f t="shared" ref="I13:I22" ca="1" si="7">SUMSQ($C13-$C$25,$E13-$F$25)</f>
        <v>0.36644445077037902</v>
      </c>
      <c r="J13" s="18">
        <f t="shared" ref="J13:J22" ca="1" si="8">SUMSQ($C13-$C$26,$E13-$F$26)</f>
        <v>0.29548316005416225</v>
      </c>
    </row>
    <row r="14" spans="1:10" x14ac:dyDescent="0.25">
      <c r="B14" s="8" t="s">
        <v>37</v>
      </c>
      <c r="C14" s="18">
        <f t="shared" ca="1" si="0"/>
        <v>0.32481794079177206</v>
      </c>
      <c r="D14" s="18"/>
      <c r="E14" s="18">
        <f t="shared" ca="1" si="5"/>
        <v>2.3966006032067376E-3</v>
      </c>
      <c r="H14" s="18">
        <f t="shared" ca="1" si="6"/>
        <v>0.2596466590694268</v>
      </c>
      <c r="I14" s="18">
        <f t="shared" ca="1" si="7"/>
        <v>0.3896602427720654</v>
      </c>
      <c r="J14" s="18">
        <f t="shared" ca="1" si="8"/>
        <v>0.32619200933859815</v>
      </c>
    </row>
    <row r="15" spans="1:10" x14ac:dyDescent="0.25">
      <c r="B15" s="8" t="s">
        <v>37</v>
      </c>
      <c r="C15" s="18">
        <f t="shared" ca="1" si="0"/>
        <v>0.45384904601195875</v>
      </c>
      <c r="D15" s="18"/>
      <c r="E15" s="18">
        <f t="shared" ca="1" si="5"/>
        <v>0.12942539717424931</v>
      </c>
      <c r="H15" s="18">
        <f t="shared" ca="1" si="6"/>
        <v>0.16006169717708763</v>
      </c>
      <c r="I15" s="18">
        <f t="shared" ca="1" si="7"/>
        <v>0.31209155816595446</v>
      </c>
      <c r="J15" s="18">
        <f t="shared" ca="1" si="8"/>
        <v>0.15215180520245181</v>
      </c>
    </row>
    <row r="16" spans="1:10" x14ac:dyDescent="0.25">
      <c r="B16" s="8" t="s">
        <v>37</v>
      </c>
      <c r="C16" s="18">
        <f t="shared" ca="1" si="0"/>
        <v>0.67294456599700458</v>
      </c>
      <c r="D16" s="18"/>
      <c r="E16" s="18">
        <f t="shared" ca="1" si="5"/>
        <v>0.21993052536231641</v>
      </c>
      <c r="H16" s="18">
        <f t="shared" ca="1" si="6"/>
        <v>7.1887668052119713E-2</v>
      </c>
      <c r="I16" s="18">
        <f t="shared" ca="1" si="7"/>
        <v>0.41117031097968199</v>
      </c>
      <c r="J16" s="18">
        <f t="shared" ca="1" si="8"/>
        <v>3.7344971072265254E-2</v>
      </c>
    </row>
    <row r="17" spans="2:27" x14ac:dyDescent="0.25">
      <c r="B17" s="8" t="s">
        <v>37</v>
      </c>
      <c r="C17" s="18">
        <f t="shared" ca="1" si="0"/>
        <v>0.13346646426182296</v>
      </c>
      <c r="D17" s="18"/>
      <c r="E17" s="18">
        <f t="shared" ca="1" si="5"/>
        <v>0.10163942089739758</v>
      </c>
      <c r="H17" s="18">
        <f t="shared" ca="1" si="6"/>
        <v>0.50043040719766829</v>
      </c>
      <c r="I17" s="18">
        <f t="shared" ca="1" si="7"/>
        <v>0.25347027447096099</v>
      </c>
      <c r="J17" s="18">
        <f t="shared" ca="1" si="8"/>
        <v>0.44811857210698941</v>
      </c>
    </row>
    <row r="18" spans="2:27" x14ac:dyDescent="0.25">
      <c r="B18" s="8" t="s">
        <v>37</v>
      </c>
      <c r="C18" s="18">
        <f t="shared" ca="1" si="0"/>
        <v>0.87029970557262903</v>
      </c>
      <c r="D18" s="18"/>
      <c r="E18" s="18">
        <f t="shared" ca="1" si="5"/>
        <v>0.25243239418181235</v>
      </c>
      <c r="H18" s="18">
        <f t="shared" ca="1" si="6"/>
        <v>6.2096417365816815E-2</v>
      </c>
      <c r="I18" s="18">
        <f t="shared" ca="1" si="7"/>
        <v>0.62873751702648495</v>
      </c>
      <c r="J18" s="18">
        <f t="shared" ca="1" si="8"/>
        <v>4.2640855867465521E-2</v>
      </c>
    </row>
    <row r="19" spans="2:27" x14ac:dyDescent="0.25">
      <c r="B19" s="8" t="s">
        <v>37</v>
      </c>
      <c r="C19" s="18">
        <f t="shared" ca="1" si="0"/>
        <v>0.64986688146185545</v>
      </c>
      <c r="D19" s="18"/>
      <c r="E19" s="18">
        <f t="shared" ca="1" si="5"/>
        <v>8.6988364174664629E-2</v>
      </c>
      <c r="H19" s="18">
        <f t="shared" ca="1" si="6"/>
        <v>4.0622398909516695E-2</v>
      </c>
      <c r="I19" s="18">
        <f t="shared" ca="1" si="7"/>
        <v>0.50791792225885635</v>
      </c>
      <c r="J19" s="18">
        <f t="shared" ca="1" si="8"/>
        <v>0.10725761896675229</v>
      </c>
    </row>
    <row r="20" spans="2:27" x14ac:dyDescent="0.25">
      <c r="B20" s="8" t="s">
        <v>37</v>
      </c>
      <c r="C20" s="18">
        <f t="shared" ca="1" si="0"/>
        <v>0.43150609891473179</v>
      </c>
      <c r="D20" s="18"/>
      <c r="E20" s="18">
        <f t="shared" ca="1" si="5"/>
        <v>0.41968403080889399</v>
      </c>
      <c r="H20" s="18">
        <f t="shared" ca="1" si="6"/>
        <v>0.33355452281683057</v>
      </c>
      <c r="I20" s="18">
        <f t="shared" ca="1" si="7"/>
        <v>0.10796297728509302</v>
      </c>
      <c r="J20" s="18">
        <f t="shared" ca="1" si="8"/>
        <v>8.9630708574208337E-2</v>
      </c>
    </row>
    <row r="21" spans="2:27" x14ac:dyDescent="0.25">
      <c r="B21" s="8" t="s">
        <v>37</v>
      </c>
      <c r="C21" s="18">
        <f t="shared" ca="1" si="0"/>
        <v>0.12337357085153322</v>
      </c>
      <c r="D21" s="18"/>
      <c r="E21" s="18">
        <f t="shared" ca="1" si="5"/>
        <v>5.6736602532882874E-2</v>
      </c>
      <c r="H21" s="18">
        <f t="shared" ca="1" si="6"/>
        <v>0.50809386390239175</v>
      </c>
      <c r="I21" s="18">
        <f t="shared" ca="1" si="7"/>
        <v>0.30127104126249976</v>
      </c>
      <c r="J21" s="18">
        <f t="shared" ca="1" si="8"/>
        <v>0.48947871643578278</v>
      </c>
    </row>
    <row r="22" spans="2:27" x14ac:dyDescent="0.25">
      <c r="B22" s="8" t="s">
        <v>37</v>
      </c>
      <c r="C22" s="18">
        <f t="shared" ca="1" si="0"/>
        <v>0.1419000595131541</v>
      </c>
      <c r="D22" s="18"/>
      <c r="E22" s="18">
        <f t="shared" ca="1" si="5"/>
        <v>0.10814089011490352</v>
      </c>
      <c r="H22" s="18">
        <f t="shared" ca="1" si="6"/>
        <v>0.48996726623764519</v>
      </c>
      <c r="I22" s="18">
        <f t="shared" ca="1" si="7"/>
        <v>0.24660246918768594</v>
      </c>
      <c r="J22" s="18">
        <f t="shared" ca="1" si="8"/>
        <v>0.43422479223041577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0.8343616199940882</v>
      </c>
      <c r="F24" s="18">
        <f ca="1">RAND()</f>
        <v>5.8459562522978903E-3</v>
      </c>
      <c r="G24" s="20" t="s">
        <v>49</v>
      </c>
      <c r="H24" s="17" t="str">
        <f t="shared" ref="H24:AA24" ca="1" si="9">OFFSET($B$2,MATCH(SMALL($H$3:$H$22,H$27),$H$3:$H$22,0),0)</f>
        <v>Orange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>Orange</v>
      </c>
      <c r="O24" s="17" t="str">
        <f t="shared" ca="1" si="9"/>
        <v>Blue</v>
      </c>
      <c r="P24" s="17" t="str">
        <f t="shared" ca="1" si="9"/>
        <v>Blue</v>
      </c>
      <c r="Q24" s="17" t="str">
        <f t="shared" ca="1" si="9"/>
        <v>Blue</v>
      </c>
      <c r="R24" s="17" t="str">
        <f t="shared" ca="1" si="9"/>
        <v>Orange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Blue</v>
      </c>
      <c r="V24" s="17" t="str">
        <f t="shared" ca="1" si="9"/>
        <v>Blue</v>
      </c>
      <c r="W24" s="17" t="str">
        <f t="shared" ca="1" si="9"/>
        <v>Blue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44</v>
      </c>
      <c r="C25" s="18">
        <f ca="1">RAND()</f>
        <v>0.15977225035871712</v>
      </c>
      <c r="F25" s="18">
        <f ca="1">RAND()</f>
        <v>0.60441002474052752</v>
      </c>
      <c r="G25" s="19" t="s">
        <v>48</v>
      </c>
      <c r="H25" s="17" t="str">
        <f t="shared" ref="H25:Q25" ca="1" si="10">OFFSET($B$2,MATCH(SMALL($I$3:$I$22,H$27),$I$3:$I$22,0),0)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Orange</v>
      </c>
      <c r="N25" s="17" t="str">
        <f t="shared" ca="1" si="10"/>
        <v>Blue</v>
      </c>
      <c r="O25" s="17" t="str">
        <f t="shared" ca="1" si="10"/>
        <v>Blue</v>
      </c>
      <c r="P25" s="17" t="str">
        <f t="shared" ca="1" si="10"/>
        <v>Orange</v>
      </c>
      <c r="Q25" s="17" t="str">
        <f t="shared" ca="1" si="10"/>
        <v>Orange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Orange</v>
      </c>
      <c r="T25" s="17" t="str">
        <f t="shared" ca="1" si="11"/>
        <v>Blue</v>
      </c>
      <c r="U25" s="17" t="str">
        <f t="shared" ca="1" si="11"/>
        <v>Blue</v>
      </c>
      <c r="V25" s="17" t="str">
        <f t="shared" ca="1" si="11"/>
        <v>Orange</v>
      </c>
      <c r="W25" s="17" t="str">
        <f t="shared" ca="1" si="11"/>
        <v>Orange</v>
      </c>
      <c r="X25" s="17" t="str">
        <f t="shared" ca="1" si="11"/>
        <v>Orange</v>
      </c>
      <c r="Y25" s="17" t="str">
        <f t="shared" ca="1" si="11"/>
        <v>Blue</v>
      </c>
      <c r="Z25" s="17" t="str">
        <f t="shared" ca="1" si="11"/>
        <v>Orange</v>
      </c>
      <c r="AA25" s="17" t="str">
        <f t="shared" ca="1" si="11"/>
        <v>Orange</v>
      </c>
    </row>
    <row r="26" spans="2:27" x14ac:dyDescent="0.25">
      <c r="B26" s="8" t="s">
        <v>43</v>
      </c>
      <c r="C26" s="18">
        <f ca="1">RAND()</f>
        <v>0.73050005277190899</v>
      </c>
      <c r="F26" s="18">
        <f ca="1">RAND()</f>
        <v>0.40440907971042772</v>
      </c>
      <c r="G26" s="16" t="s">
        <v>47</v>
      </c>
      <c r="H26" s="17" t="str">
        <f ca="1">OFFSET($B$2,MATCH(SMALL($J$3:$J$22,H$27),$J$3:$J$22,0),0)</f>
        <v>Orange</v>
      </c>
      <c r="I26" s="17" t="str">
        <f t="shared" ref="I26:AA26" ca="1" si="12">OFFSET($B$2,MATCH(SMALL($J$3:$J$22,I$27),$J$3:$J$22,0),0)</f>
        <v>Orange</v>
      </c>
      <c r="J26" s="17" t="str">
        <f t="shared" ca="1" si="12"/>
        <v>Blue</v>
      </c>
      <c r="K26" s="17" t="str">
        <f t="shared" ca="1" si="12"/>
        <v>Orange</v>
      </c>
      <c r="L26" s="17" t="str">
        <f t="shared" ca="1" si="12"/>
        <v>Orange</v>
      </c>
      <c r="M26" s="17" t="str">
        <f t="shared" ca="1" si="12"/>
        <v>Blue</v>
      </c>
      <c r="N26" s="17" t="str">
        <f t="shared" ca="1" si="12"/>
        <v>Orange</v>
      </c>
      <c r="O26" s="17" t="str">
        <f t="shared" ca="1" si="12"/>
        <v>Blue</v>
      </c>
      <c r="P26" s="17" t="str">
        <f t="shared" ca="1" si="12"/>
        <v>Blue</v>
      </c>
      <c r="Q26" s="17" t="str">
        <f t="shared" ca="1" si="12"/>
        <v>Blue</v>
      </c>
      <c r="R26" s="17" t="str">
        <f t="shared" ca="1" si="12"/>
        <v>Blue</v>
      </c>
      <c r="S26" s="17" t="str">
        <f t="shared" ca="1" si="12"/>
        <v>Orange</v>
      </c>
      <c r="T26" s="17" t="str">
        <f t="shared" ca="1" si="12"/>
        <v>Blue</v>
      </c>
      <c r="U26" s="17" t="str">
        <f t="shared" ca="1" si="12"/>
        <v>Blue</v>
      </c>
      <c r="V26" s="17" t="str">
        <f t="shared" ca="1" si="12"/>
        <v>Orange</v>
      </c>
      <c r="W26" s="17" t="str">
        <f t="shared" ca="1" si="12"/>
        <v>Blue</v>
      </c>
      <c r="X26" s="17" t="str">
        <f t="shared" ca="1" si="12"/>
        <v>Orange</v>
      </c>
      <c r="Y26" s="17" t="str">
        <f t="shared" ca="1" si="12"/>
        <v>Orange</v>
      </c>
      <c r="Z26" s="17" t="str">
        <f t="shared" ca="1" si="12"/>
        <v>Orange</v>
      </c>
      <c r="AA26" s="17" t="str">
        <f t="shared" ca="1" si="12"/>
        <v>Blue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display="https://drive.google.com/open?id=1JZszUinBBViGZC8yMf-YzTp0f_H7K9Ys&amp;authuser=davethemovie%40gmail.com&amp;usp=drive_fs" xr:uid="{3888FDFE-C3FB-2A4F-83BD-537A2B3AB126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263</v>
      </c>
    </row>
    <row r="2" spans="1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28" x14ac:dyDescent="0.25">
      <c r="B3" s="8" t="s">
        <v>38</v>
      </c>
      <c r="C3" s="18">
        <f t="shared" ref="C3:C22" ca="1" si="0">RAND()</f>
        <v>0.41466361890591119</v>
      </c>
      <c r="D3" s="18">
        <f t="shared" ref="D3:D12" ca="1" si="1">C3+RAND()*(1-C3)</f>
        <v>0.91228504279246814</v>
      </c>
      <c r="E3" s="18"/>
      <c r="H3" s="18">
        <f t="shared" ref="H3:H12" ca="1" si="2">SUMSQ($C3-$C$24,$D3-$F$24)</f>
        <v>0.41482038678637168</v>
      </c>
      <c r="I3" s="18">
        <f t="shared" ref="I3:I12" ca="1" si="3">SUMSQ($C3-$C$25,$D3-$F$25)</f>
        <v>0.37391382411397273</v>
      </c>
      <c r="J3" s="18">
        <f t="shared" ref="J3:J12" ca="1" si="4">SUMSQ($C3-$C$26,$D3-$F$26)</f>
        <v>0.56622337185895266</v>
      </c>
      <c r="AB3" s="19" t="s">
        <v>50</v>
      </c>
    </row>
    <row r="4" spans="1:28" x14ac:dyDescent="0.25">
      <c r="B4" s="8" t="s">
        <v>38</v>
      </c>
      <c r="C4" s="18">
        <f t="shared" ca="1" si="0"/>
        <v>0.73798420410510313</v>
      </c>
      <c r="D4" s="18">
        <f t="shared" ca="1" si="1"/>
        <v>0.91803762524284083</v>
      </c>
      <c r="E4" s="18"/>
      <c r="H4" s="18">
        <f t="shared" ca="1" si="2"/>
        <v>0.72273717297217055</v>
      </c>
      <c r="I4" s="18">
        <f t="shared" ca="1" si="3"/>
        <v>0.12965711792200652</v>
      </c>
      <c r="J4" s="18">
        <f t="shared" ca="1" si="4"/>
        <v>0.85835688585762582</v>
      </c>
      <c r="AB4" s="23">
        <v>6</v>
      </c>
    </row>
    <row r="5" spans="1:28" x14ac:dyDescent="0.25">
      <c r="B5" s="8" t="s">
        <v>38</v>
      </c>
      <c r="C5" s="18">
        <f t="shared" ca="1" si="0"/>
        <v>0.34228035909271948</v>
      </c>
      <c r="D5" s="18">
        <f t="shared" ca="1" si="1"/>
        <v>0.97452802244154046</v>
      </c>
      <c r="E5" s="18"/>
      <c r="H5" s="18">
        <f t="shared" ca="1" si="2"/>
        <v>0.45053096750078575</v>
      </c>
      <c r="I5" s="18">
        <f t="shared" ca="1" si="3"/>
        <v>0.49650340629026246</v>
      </c>
      <c r="J5" s="18">
        <f t="shared" ca="1" si="4"/>
        <v>0.62221230532590188</v>
      </c>
    </row>
    <row r="6" spans="1:28" x14ac:dyDescent="0.25">
      <c r="B6" s="8" t="s">
        <v>38</v>
      </c>
      <c r="C6" s="18">
        <f t="shared" ca="1" si="0"/>
        <v>0.33388493267365793</v>
      </c>
      <c r="D6" s="18">
        <f t="shared" ca="1" si="1"/>
        <v>0.82175847224192533</v>
      </c>
      <c r="E6" s="18"/>
      <c r="H6" s="18">
        <f t="shared" ca="1" si="2"/>
        <v>0.27760025419267698</v>
      </c>
      <c r="I6" s="18">
        <f t="shared" ca="1" si="3"/>
        <v>0.42616775596382678</v>
      </c>
      <c r="J6" s="18">
        <f t="shared" ca="1" si="4"/>
        <v>0.40946518819124594</v>
      </c>
    </row>
    <row r="7" spans="1:28" x14ac:dyDescent="0.25">
      <c r="B7" s="8" t="s">
        <v>38</v>
      </c>
      <c r="C7" s="18">
        <f t="shared" ca="1" si="0"/>
        <v>0.74443803321529989</v>
      </c>
      <c r="D7" s="18">
        <f t="shared" ca="1" si="1"/>
        <v>0.99729687459318983</v>
      </c>
      <c r="E7" s="18"/>
      <c r="H7" s="18">
        <f t="shared" ca="1" si="2"/>
        <v>0.82805131509217911</v>
      </c>
      <c r="I7" s="18">
        <f t="shared" ca="1" si="3"/>
        <v>0.17818164994811619</v>
      </c>
      <c r="J7" s="18">
        <f t="shared" ca="1" si="4"/>
        <v>0.98421614263652235</v>
      </c>
    </row>
    <row r="8" spans="1:28" x14ac:dyDescent="0.25">
      <c r="B8" s="8" t="s">
        <v>38</v>
      </c>
      <c r="C8" s="18">
        <f t="shared" ca="1" si="0"/>
        <v>0.88219542542278695</v>
      </c>
      <c r="D8" s="18">
        <f t="shared" ca="1" si="1"/>
        <v>0.95830058369642601</v>
      </c>
      <c r="E8" s="18"/>
      <c r="H8" s="18">
        <f t="shared" ca="1" si="2"/>
        <v>0.97236520108555835</v>
      </c>
      <c r="I8" s="18">
        <f t="shared" ca="1" si="3"/>
        <v>0.11119879002171079</v>
      </c>
      <c r="J8" s="18">
        <f t="shared" ca="1" si="4"/>
        <v>1.1108809394452566</v>
      </c>
    </row>
    <row r="9" spans="1:28" x14ac:dyDescent="0.25">
      <c r="B9" s="8" t="s">
        <v>38</v>
      </c>
      <c r="C9" s="18">
        <f t="shared" ca="1" si="0"/>
        <v>0.98325454774553256</v>
      </c>
      <c r="D9" s="18">
        <f t="shared" ca="1" si="1"/>
        <v>0.99970905798535259</v>
      </c>
      <c r="E9" s="18"/>
      <c r="H9" s="18">
        <f t="shared" ca="1" si="2"/>
        <v>1.1911264362921992</v>
      </c>
      <c r="I9" s="18">
        <f t="shared" ca="1" si="3"/>
        <v>0.13446328929424203</v>
      </c>
      <c r="J9" s="18">
        <f t="shared" ca="1" si="4"/>
        <v>1.3351490068524943</v>
      </c>
    </row>
    <row r="10" spans="1:28" x14ac:dyDescent="0.25">
      <c r="B10" s="8" t="s">
        <v>38</v>
      </c>
      <c r="C10" s="18">
        <f t="shared" ca="1" si="0"/>
        <v>0.65270709354852696</v>
      </c>
      <c r="D10" s="18">
        <f t="shared" ca="1" si="1"/>
        <v>0.67602030942216274</v>
      </c>
      <c r="E10" s="18"/>
      <c r="H10" s="18">
        <f t="shared" ca="1" si="2"/>
        <v>0.40399973744361561</v>
      </c>
      <c r="I10" s="18">
        <f t="shared" ca="1" si="3"/>
        <v>9.563401866753897E-2</v>
      </c>
      <c r="J10" s="18">
        <f t="shared" ca="1" si="4"/>
        <v>0.480393539466268</v>
      </c>
    </row>
    <row r="11" spans="1:28" x14ac:dyDescent="0.25">
      <c r="B11" s="8" t="s">
        <v>38</v>
      </c>
      <c r="C11" s="18">
        <f t="shared" ca="1" si="0"/>
        <v>0.17795169916534781</v>
      </c>
      <c r="D11" s="18">
        <f t="shared" ca="1" si="1"/>
        <v>0.54555238545135454</v>
      </c>
      <c r="E11" s="18"/>
      <c r="H11" s="18">
        <f t="shared" ca="1" si="2"/>
        <v>4.4928816345007581E-2</v>
      </c>
      <c r="I11" s="18">
        <f t="shared" ca="1" si="3"/>
        <v>0.61792233072058023</v>
      </c>
      <c r="J11" s="18">
        <f t="shared" ca="1" si="4"/>
        <v>0.11233717799085496</v>
      </c>
    </row>
    <row r="12" spans="1:28" x14ac:dyDescent="0.25">
      <c r="B12" s="8" t="s">
        <v>38</v>
      </c>
      <c r="C12" s="18">
        <f t="shared" ca="1" si="0"/>
        <v>0.17123635535129944</v>
      </c>
      <c r="D12" s="18">
        <f t="shared" ca="1" si="1"/>
        <v>0.41472988500225472</v>
      </c>
      <c r="E12" s="18"/>
      <c r="H12" s="18">
        <f t="shared" ca="1" si="2"/>
        <v>8.6213922592198837E-3</v>
      </c>
      <c r="I12" s="18">
        <f t="shared" ca="1" si="3"/>
        <v>0.66866643843734996</v>
      </c>
      <c r="J12" s="18">
        <f t="shared" ca="1" si="4"/>
        <v>4.1908059629237465E-2</v>
      </c>
    </row>
    <row r="13" spans="1:28" x14ac:dyDescent="0.25">
      <c r="B13" s="8" t="s">
        <v>37</v>
      </c>
      <c r="C13" s="18">
        <f t="shared" ca="1" si="0"/>
        <v>0.89628441254692715</v>
      </c>
      <c r="D13" s="18"/>
      <c r="E13" s="18">
        <f t="shared" ref="E13:E22" ca="1" si="5">RAND()*C13</f>
        <v>0.52318828660241401</v>
      </c>
      <c r="H13" s="18">
        <f t="shared" ref="H13:H22" ca="1" si="6">SUMSQ(C13-$C$24,E13-$F$24)</f>
        <v>0.64964554442896405</v>
      </c>
      <c r="I13" s="18">
        <f t="shared" ref="I13:I22" ca="1" si="7">SUMSQ($C13-$C$25,$E13-$F$25)</f>
        <v>1.6179333817213024E-2</v>
      </c>
      <c r="J13" s="18">
        <f t="shared" ref="J13:J22" ca="1" si="8">SUMSQ($C13-$C$26,$E13-$F$26)</f>
        <v>0.6727245053593025</v>
      </c>
    </row>
    <row r="14" spans="1:28" x14ac:dyDescent="0.25">
      <c r="B14" s="8" t="s">
        <v>37</v>
      </c>
      <c r="C14" s="18">
        <f t="shared" ca="1" si="0"/>
        <v>0.59379542435155941</v>
      </c>
      <c r="D14" s="18"/>
      <c r="E14" s="18">
        <f t="shared" ca="1" si="5"/>
        <v>0.43069092434711048</v>
      </c>
      <c r="H14" s="18">
        <f t="shared" ca="1" si="6"/>
        <v>0.24117093824269886</v>
      </c>
      <c r="I14" s="18">
        <f t="shared" ca="1" si="7"/>
        <v>0.17467869069395608</v>
      </c>
      <c r="J14" s="18">
        <f t="shared" ca="1" si="8"/>
        <v>0.25605516366973124</v>
      </c>
    </row>
    <row r="15" spans="1:28" x14ac:dyDescent="0.25">
      <c r="B15" s="8" t="s">
        <v>37</v>
      </c>
      <c r="C15" s="18">
        <f t="shared" ca="1" si="0"/>
        <v>0.37050729170088592</v>
      </c>
      <c r="D15" s="18"/>
      <c r="E15" s="18">
        <f t="shared" ca="1" si="5"/>
        <v>0.22832686968252092</v>
      </c>
      <c r="H15" s="18">
        <f t="shared" ca="1" si="6"/>
        <v>8.1247310175905668E-2</v>
      </c>
      <c r="I15" s="18">
        <f t="shared" ca="1" si="7"/>
        <v>0.5108167768489118</v>
      </c>
      <c r="J15" s="18">
        <f t="shared" ca="1" si="8"/>
        <v>5.4741442800449229E-2</v>
      </c>
    </row>
    <row r="16" spans="1:28" x14ac:dyDescent="0.25">
      <c r="B16" s="8" t="s">
        <v>37</v>
      </c>
      <c r="C16" s="18">
        <f t="shared" ca="1" si="0"/>
        <v>0.17991676805997125</v>
      </c>
      <c r="D16" s="18"/>
      <c r="E16" s="18">
        <f t="shared" ca="1" si="5"/>
        <v>9.6010113234795885E-2</v>
      </c>
      <c r="H16" s="18">
        <f t="shared" ca="1" si="6"/>
        <v>6.6681726111525702E-2</v>
      </c>
      <c r="I16" s="18">
        <f t="shared" ca="1" si="7"/>
        <v>0.89630073919818987</v>
      </c>
      <c r="J16" s="18">
        <f t="shared" ca="1" si="8"/>
        <v>1.5498687302574532E-2</v>
      </c>
    </row>
    <row r="17" spans="2:27" x14ac:dyDescent="0.25">
      <c r="B17" s="8" t="s">
        <v>37</v>
      </c>
      <c r="C17" s="18">
        <f t="shared" ca="1" si="0"/>
        <v>0.99507860871876586</v>
      </c>
      <c r="D17" s="18"/>
      <c r="E17" s="18">
        <f t="shared" ca="1" si="5"/>
        <v>0.41037924081623423</v>
      </c>
      <c r="H17" s="18">
        <f t="shared" ca="1" si="6"/>
        <v>0.78715836937044681</v>
      </c>
      <c r="I17" s="18">
        <f t="shared" ca="1" si="7"/>
        <v>5.1221100162164218E-2</v>
      </c>
      <c r="J17" s="18">
        <f t="shared" ca="1" si="8"/>
        <v>0.77521809941954656</v>
      </c>
    </row>
    <row r="18" spans="2:27" x14ac:dyDescent="0.25">
      <c r="B18" s="8" t="s">
        <v>37</v>
      </c>
      <c r="C18" s="18">
        <f t="shared" ca="1" si="0"/>
        <v>0.28717232858909292</v>
      </c>
      <c r="D18" s="18"/>
      <c r="E18" s="18">
        <f t="shared" ca="1" si="5"/>
        <v>3.5014487427334713E-2</v>
      </c>
      <c r="H18" s="18">
        <f t="shared" ca="1" si="6"/>
        <v>0.12717554503887141</v>
      </c>
      <c r="I18" s="18">
        <f t="shared" ca="1" si="7"/>
        <v>0.80999740680817234</v>
      </c>
      <c r="J18" s="18">
        <f t="shared" ca="1" si="8"/>
        <v>5.4177053727149149E-2</v>
      </c>
    </row>
    <row r="19" spans="2:27" x14ac:dyDescent="0.25">
      <c r="B19" s="8" t="s">
        <v>37</v>
      </c>
      <c r="C19" s="18">
        <f t="shared" ca="1" si="0"/>
        <v>3.074313369970505E-2</v>
      </c>
      <c r="D19" s="18"/>
      <c r="E19" s="18">
        <f t="shared" ca="1" si="5"/>
        <v>2.8481960521386438E-2</v>
      </c>
      <c r="H19" s="18">
        <f t="shared" ca="1" si="6"/>
        <v>0.10630704864515424</v>
      </c>
      <c r="I19" s="18">
        <f t="shared" ca="1" si="7"/>
        <v>1.2282031844859922</v>
      </c>
      <c r="J19" s="18">
        <f t="shared" ca="1" si="8"/>
        <v>4.5307190012730821E-2</v>
      </c>
    </row>
    <row r="20" spans="2:27" x14ac:dyDescent="0.25">
      <c r="B20" s="8" t="s">
        <v>37</v>
      </c>
      <c r="C20" s="18">
        <f t="shared" ca="1" si="0"/>
        <v>0.27074188020967638</v>
      </c>
      <c r="D20" s="18"/>
      <c r="E20" s="18">
        <f t="shared" ca="1" si="5"/>
        <v>0.24683563982534948</v>
      </c>
      <c r="H20" s="18">
        <f t="shared" ca="1" si="6"/>
        <v>3.531577072925858E-2</v>
      </c>
      <c r="I20" s="18">
        <f t="shared" ca="1" si="7"/>
        <v>0.62353691962957591</v>
      </c>
      <c r="J20" s="18">
        <f t="shared" ca="1" si="8"/>
        <v>1.9026291904493328E-2</v>
      </c>
    </row>
    <row r="21" spans="2:27" x14ac:dyDescent="0.25">
      <c r="B21" s="8" t="s">
        <v>37</v>
      </c>
      <c r="C21" s="18">
        <f t="shared" ca="1" si="0"/>
        <v>0.26127109286317596</v>
      </c>
      <c r="D21" s="18"/>
      <c r="E21" s="18">
        <f t="shared" ca="1" si="5"/>
        <v>0.14316444701873834</v>
      </c>
      <c r="H21" s="18">
        <f t="shared" ca="1" si="6"/>
        <v>6.3400468488562983E-2</v>
      </c>
      <c r="I21" s="18">
        <f t="shared" ca="1" si="7"/>
        <v>0.72764954571786744</v>
      </c>
      <c r="J21" s="18">
        <f t="shared" ca="1" si="8"/>
        <v>2.0293021649327985E-2</v>
      </c>
    </row>
    <row r="22" spans="2:27" x14ac:dyDescent="0.25">
      <c r="B22" s="8" t="s">
        <v>37</v>
      </c>
      <c r="C22" s="18">
        <f t="shared" ca="1" si="0"/>
        <v>0.17320812979971512</v>
      </c>
      <c r="D22" s="18"/>
      <c r="E22" s="18">
        <f t="shared" ca="1" si="5"/>
        <v>6.357951771068733E-2</v>
      </c>
      <c r="H22" s="18">
        <f t="shared" ca="1" si="6"/>
        <v>8.2973093076915527E-2</v>
      </c>
      <c r="I22" s="18">
        <f t="shared" ca="1" si="7"/>
        <v>0.94273419306242046</v>
      </c>
      <c r="J22" s="18">
        <f t="shared" ca="1" si="8"/>
        <v>2.3601243450241866E-2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0.11029534895624937</v>
      </c>
      <c r="F24" s="18">
        <f ca="1">RAND()</f>
        <v>0.344675720252553</v>
      </c>
      <c r="G24" s="20" t="s">
        <v>49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Orange</v>
      </c>
      <c r="J24" s="17" t="str">
        <f t="shared" ca="1" si="9"/>
        <v>Blue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44</v>
      </c>
      <c r="C25" s="18">
        <f ca="1">RAND()</f>
        <v>0.95906111679732753</v>
      </c>
      <c r="F25" s="18">
        <f ca="1">RAND()</f>
        <v>0.63381567570959119</v>
      </c>
      <c r="G25" s="19" t="s">
        <v>48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43</v>
      </c>
      <c r="C26" s="18">
        <f ca="1">RAND()</f>
        <v>0.13704818541710284</v>
      </c>
      <c r="F26" s="18">
        <f ca="1">RAND()</f>
        <v>0.21289027376157688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>Blue</v>
      </c>
      <c r="M26" s="17" t="str">
        <f t="shared" ca="1" si="11"/>
        <v>Orange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6D14D686-2C13-804B-A80B-F58C23C9D5EB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0.980306756320515</v>
      </c>
      <c r="D3" s="18">
        <f t="shared" ref="D3:D12" ca="1" si="1">C3+RAND()*(1-C3)</f>
        <v>0.99302264061108536</v>
      </c>
      <c r="E3" s="18"/>
      <c r="H3" s="18">
        <f t="shared" ref="H3:H12" ca="1" si="2">SUMSQ($C3-$C$24,$D3-$F$24)</f>
        <v>0.52103854163051322</v>
      </c>
      <c r="I3" s="18">
        <f t="shared" ref="I3:I12" ca="1" si="3">SUMSQ($C3-$C$25,$D3-$F$25)</f>
        <v>0.92784221574195269</v>
      </c>
      <c r="J3" s="18">
        <f t="shared" ref="J3:J12" ca="1" si="4">SUMSQ($C3-$C$26,$D3-$F$26)</f>
        <v>0.41569985415382382</v>
      </c>
      <c r="AB3" s="19" t="s">
        <v>50</v>
      </c>
    </row>
    <row r="4" spans="2:28" x14ac:dyDescent="0.25">
      <c r="B4" s="8" t="s">
        <v>38</v>
      </c>
      <c r="C4" s="18">
        <f t="shared" ca="1" si="0"/>
        <v>0.58234877232164428</v>
      </c>
      <c r="D4" s="18">
        <f t="shared" ca="1" si="1"/>
        <v>0.77696549329102904</v>
      </c>
      <c r="E4" s="18"/>
      <c r="H4" s="18">
        <f t="shared" ca="1" si="2"/>
        <v>0.13760355608871677</v>
      </c>
      <c r="I4" s="18">
        <f t="shared" ca="1" si="3"/>
        <v>0.27167513238409385</v>
      </c>
      <c r="J4" s="18">
        <f t="shared" ca="1" si="4"/>
        <v>4.4039650906820375E-2</v>
      </c>
      <c r="AB4" s="23">
        <v>4</v>
      </c>
    </row>
    <row r="5" spans="2:28" x14ac:dyDescent="0.25">
      <c r="B5" s="8" t="s">
        <v>38</v>
      </c>
      <c r="C5" s="18">
        <f t="shared" ca="1" si="0"/>
        <v>0.12167874508858412</v>
      </c>
      <c r="D5" s="18">
        <f t="shared" ca="1" si="1"/>
        <v>0.73437898537360291</v>
      </c>
      <c r="E5" s="18"/>
      <c r="H5" s="18">
        <f t="shared" ca="1" si="2"/>
        <v>6.9491215423516814E-2</v>
      </c>
      <c r="I5" s="18">
        <f t="shared" ca="1" si="3"/>
        <v>0.11812580596164865</v>
      </c>
      <c r="J5" s="18">
        <f t="shared" ca="1" si="4"/>
        <v>0.13846707981749856</v>
      </c>
    </row>
    <row r="6" spans="2:28" x14ac:dyDescent="0.25">
      <c r="B6" s="8" t="s">
        <v>38</v>
      </c>
      <c r="C6" s="18">
        <f t="shared" ca="1" si="0"/>
        <v>0.95407373925289019</v>
      </c>
      <c r="D6" s="18">
        <f t="shared" ca="1" si="1"/>
        <v>0.9758537068824481</v>
      </c>
      <c r="E6" s="18"/>
      <c r="H6" s="18">
        <f t="shared" ca="1" si="2"/>
        <v>0.48303125798088264</v>
      </c>
      <c r="I6" s="18">
        <f t="shared" ca="1" si="3"/>
        <v>0.86860911432357768</v>
      </c>
      <c r="J6" s="18">
        <f t="shared" ca="1" si="4"/>
        <v>0.37636866568806743</v>
      </c>
    </row>
    <row r="7" spans="2:28" x14ac:dyDescent="0.25">
      <c r="B7" s="8" t="s">
        <v>38</v>
      </c>
      <c r="C7" s="18">
        <f t="shared" ca="1" si="0"/>
        <v>0.8995888736407105</v>
      </c>
      <c r="D7" s="18">
        <f t="shared" ca="1" si="1"/>
        <v>0.94530304003707277</v>
      </c>
      <c r="E7" s="18"/>
      <c r="H7" s="18">
        <f t="shared" ca="1" si="2"/>
        <v>0.41020500321576109</v>
      </c>
      <c r="I7" s="18">
        <f t="shared" ca="1" si="3"/>
        <v>0.75736639166815056</v>
      </c>
      <c r="J7" s="18">
        <f t="shared" ca="1" si="4"/>
        <v>0.30445843024567443</v>
      </c>
    </row>
    <row r="8" spans="2:28" x14ac:dyDescent="0.25">
      <c r="B8" s="8" t="s">
        <v>38</v>
      </c>
      <c r="C8" s="18">
        <f t="shared" ca="1" si="0"/>
        <v>0.36786321987224646</v>
      </c>
      <c r="D8" s="18">
        <f t="shared" ca="1" si="1"/>
        <v>0.60039144966002878</v>
      </c>
      <c r="E8" s="18"/>
      <c r="H8" s="18">
        <f t="shared" ca="1" si="2"/>
        <v>0.14056194662721622</v>
      </c>
      <c r="I8" s="18">
        <f t="shared" ca="1" si="3"/>
        <v>6.0920393156173674E-2</v>
      </c>
      <c r="J8" s="18">
        <f t="shared" ca="1" si="4"/>
        <v>1.0198858973197849E-2</v>
      </c>
    </row>
    <row r="9" spans="2:28" x14ac:dyDescent="0.25">
      <c r="B9" s="8" t="s">
        <v>38</v>
      </c>
      <c r="C9" s="18">
        <f t="shared" ca="1" si="0"/>
        <v>0.8344716509213671</v>
      </c>
      <c r="D9" s="18">
        <f t="shared" ca="1" si="1"/>
        <v>0.85756945796731332</v>
      </c>
      <c r="E9" s="18"/>
      <c r="H9" s="18">
        <f t="shared" ca="1" si="2"/>
        <v>0.34119527590526738</v>
      </c>
      <c r="I9" s="18">
        <f t="shared" ca="1" si="3"/>
        <v>0.58560561889095541</v>
      </c>
      <c r="J9" s="18">
        <f t="shared" ca="1" si="4"/>
        <v>0.19978850616026156</v>
      </c>
    </row>
    <row r="10" spans="2:28" x14ac:dyDescent="0.25">
      <c r="B10" s="8" t="s">
        <v>38</v>
      </c>
      <c r="C10" s="18">
        <f t="shared" ca="1" si="0"/>
        <v>0.53364152892328176</v>
      </c>
      <c r="D10" s="18">
        <f t="shared" ca="1" si="1"/>
        <v>0.67309241848448575</v>
      </c>
      <c r="E10" s="18"/>
      <c r="H10" s="18">
        <f t="shared" ca="1" si="2"/>
        <v>0.15715869500587201</v>
      </c>
      <c r="I10" s="18">
        <f t="shared" ca="1" si="3"/>
        <v>0.17193001107404193</v>
      </c>
      <c r="J10" s="18">
        <f t="shared" ca="1" si="4"/>
        <v>9.4747526383004432E-3</v>
      </c>
    </row>
    <row r="11" spans="2:28" x14ac:dyDescent="0.25">
      <c r="B11" s="8" t="s">
        <v>38</v>
      </c>
      <c r="C11" s="18">
        <f t="shared" ca="1" si="0"/>
        <v>0.11750626047652657</v>
      </c>
      <c r="D11" s="18">
        <f t="shared" ca="1" si="1"/>
        <v>0.86289290640238614</v>
      </c>
      <c r="E11" s="18"/>
      <c r="H11" s="18">
        <f t="shared" ca="1" si="2"/>
        <v>2.937826001096154E-2</v>
      </c>
      <c r="I11" s="18">
        <f t="shared" ca="1" si="3"/>
        <v>0.22027326774825384</v>
      </c>
      <c r="J11" s="18">
        <f t="shared" ca="1" si="4"/>
        <v>0.19232135201354639</v>
      </c>
    </row>
    <row r="12" spans="2:28" x14ac:dyDescent="0.25">
      <c r="B12" s="8" t="s">
        <v>38</v>
      </c>
      <c r="C12" s="18">
        <f t="shared" ca="1" si="0"/>
        <v>0.63155662675400648</v>
      </c>
      <c r="D12" s="18">
        <f t="shared" ca="1" si="1"/>
        <v>0.70195785867093941</v>
      </c>
      <c r="E12" s="18"/>
      <c r="H12" s="18">
        <f t="shared" ca="1" si="2"/>
        <v>0.20479061876640403</v>
      </c>
      <c r="I12" s="18">
        <f t="shared" ca="1" si="3"/>
        <v>0.25970790524964965</v>
      </c>
      <c r="J12" s="18">
        <f t="shared" ca="1" si="4"/>
        <v>3.6776761414797979E-2</v>
      </c>
    </row>
    <row r="13" spans="2:28" x14ac:dyDescent="0.25">
      <c r="B13" s="8" t="s">
        <v>37</v>
      </c>
      <c r="C13" s="18">
        <f t="shared" ca="1" si="0"/>
        <v>0.95995831542004295</v>
      </c>
      <c r="D13" s="18"/>
      <c r="E13" s="18">
        <f t="shared" ref="E13:E22" ca="1" si="5">RAND()*C13</f>
        <v>0.91212530931149705</v>
      </c>
      <c r="H13" s="18">
        <f t="shared" ref="H13:H22" ca="1" si="6">SUMSQ(C13-$C$24,E13-$F$24)</f>
        <v>0.49318635970092495</v>
      </c>
      <c r="I13" s="18">
        <f t="shared" ref="I13:I22" ca="1" si="7">SUMSQ($C13-$C$25,$E13-$F$25)</f>
        <v>0.80853533869219829</v>
      </c>
      <c r="J13" s="18">
        <f t="shared" ref="J13:J22" ca="1" si="8">SUMSQ($C13-$C$26,$E13-$F$26)</f>
        <v>0.33832729162366521</v>
      </c>
    </row>
    <row r="14" spans="2:28" x14ac:dyDescent="0.25">
      <c r="B14" s="8" t="s">
        <v>37</v>
      </c>
      <c r="C14" s="18">
        <f t="shared" ca="1" si="0"/>
        <v>0.97154796159638324</v>
      </c>
      <c r="D14" s="18"/>
      <c r="E14" s="18">
        <f t="shared" ca="1" si="5"/>
        <v>0.35512234760814904</v>
      </c>
      <c r="H14" s="18">
        <f t="shared" ca="1" si="6"/>
        <v>0.87229545604678671</v>
      </c>
      <c r="I14" s="18">
        <f t="shared" ca="1" si="7"/>
        <v>0.57052334939313909</v>
      </c>
      <c r="J14" s="18">
        <f t="shared" ca="1" si="8"/>
        <v>0.31288751322612518</v>
      </c>
    </row>
    <row r="15" spans="2:28" x14ac:dyDescent="0.25">
      <c r="B15" s="8" t="s">
        <v>37</v>
      </c>
      <c r="C15" s="18">
        <f t="shared" ca="1" si="0"/>
        <v>0.7134727399868297</v>
      </c>
      <c r="D15" s="18"/>
      <c r="E15" s="18">
        <f t="shared" ca="1" si="5"/>
        <v>0.63687384489140231</v>
      </c>
      <c r="H15" s="18">
        <f t="shared" ca="1" si="6"/>
        <v>0.3102189967407758</v>
      </c>
      <c r="I15" s="18">
        <f t="shared" ca="1" si="7"/>
        <v>0.29970467873594875</v>
      </c>
      <c r="J15" s="18">
        <f t="shared" ca="1" si="8"/>
        <v>6.1165821129928376E-2</v>
      </c>
    </row>
    <row r="16" spans="2:28" x14ac:dyDescent="0.25">
      <c r="B16" s="8" t="s">
        <v>37</v>
      </c>
      <c r="C16" s="18">
        <f t="shared" ca="1" si="0"/>
        <v>0.41999796374271259</v>
      </c>
      <c r="D16" s="18"/>
      <c r="E16" s="18">
        <f t="shared" ca="1" si="5"/>
        <v>0.12208818229586739</v>
      </c>
      <c r="H16" s="18">
        <f t="shared" ca="1" si="6"/>
        <v>0.72664967822072712</v>
      </c>
      <c r="I16" s="18">
        <f t="shared" ca="1" si="7"/>
        <v>0.12057702463267223</v>
      </c>
      <c r="J16" s="18">
        <f t="shared" ca="1" si="8"/>
        <v>0.23121531040342116</v>
      </c>
    </row>
    <row r="17" spans="2:28" x14ac:dyDescent="0.25">
      <c r="B17" s="8" t="s">
        <v>37</v>
      </c>
      <c r="C17" s="18">
        <f t="shared" ca="1" si="0"/>
        <v>0.92753302526036352</v>
      </c>
      <c r="D17" s="18"/>
      <c r="E17" s="18">
        <f t="shared" ca="1" si="5"/>
        <v>0.55689801599790334</v>
      </c>
      <c r="H17" s="18">
        <f t="shared" ca="1" si="6"/>
        <v>0.60845362387604796</v>
      </c>
      <c r="I17" s="18">
        <f t="shared" ca="1" si="7"/>
        <v>0.52693510039557168</v>
      </c>
      <c r="J17" s="18">
        <f t="shared" ca="1" si="8"/>
        <v>0.21228436804358911</v>
      </c>
    </row>
    <row r="18" spans="2:28" x14ac:dyDescent="0.25">
      <c r="B18" s="8" t="s">
        <v>37</v>
      </c>
      <c r="C18" s="18">
        <f t="shared" ca="1" si="0"/>
        <v>0.45102922248979094</v>
      </c>
      <c r="D18" s="18"/>
      <c r="E18" s="18">
        <f t="shared" ca="1" si="5"/>
        <v>0.12271163693326571</v>
      </c>
      <c r="H18" s="18">
        <f t="shared" ca="1" si="6"/>
        <v>0.73654446883292368</v>
      </c>
      <c r="I18" s="18">
        <f t="shared" ca="1" si="7"/>
        <v>0.13373552514581799</v>
      </c>
      <c r="J18" s="18">
        <f t="shared" ca="1" si="8"/>
        <v>0.22855012430716093</v>
      </c>
    </row>
    <row r="19" spans="2:28" x14ac:dyDescent="0.25">
      <c r="B19" s="8" t="s">
        <v>37</v>
      </c>
      <c r="C19" s="18">
        <f t="shared" ca="1" si="0"/>
        <v>0.67682418996161386</v>
      </c>
      <c r="D19" s="18"/>
      <c r="E19" s="18">
        <f t="shared" ca="1" si="5"/>
        <v>0.66564216932211917</v>
      </c>
      <c r="H19" s="18">
        <f t="shared" ca="1" si="6"/>
        <v>0.26055022897912933</v>
      </c>
      <c r="I19" s="18">
        <f t="shared" ca="1" si="7"/>
        <v>0.27892139862845056</v>
      </c>
      <c r="J19" s="18">
        <f t="shared" ca="1" si="8"/>
        <v>4.7502403093516325E-2</v>
      </c>
    </row>
    <row r="20" spans="2:28" x14ac:dyDescent="0.25">
      <c r="B20" s="8" t="s">
        <v>37</v>
      </c>
      <c r="C20" s="18">
        <f t="shared" ca="1" si="0"/>
        <v>0.43614206728509208</v>
      </c>
      <c r="D20" s="18"/>
      <c r="E20" s="18">
        <f t="shared" ca="1" si="5"/>
        <v>0.25129291573741486</v>
      </c>
      <c r="H20" s="18">
        <f t="shared" ca="1" si="6"/>
        <v>0.53246707971762719</v>
      </c>
      <c r="I20" s="18">
        <f t="shared" ca="1" si="7"/>
        <v>7.1105258712997055E-2</v>
      </c>
      <c r="J20" s="18">
        <f t="shared" ca="1" si="8"/>
        <v>0.12297955815079578</v>
      </c>
    </row>
    <row r="21" spans="2:28" x14ac:dyDescent="0.25">
      <c r="B21" s="8" t="s">
        <v>37</v>
      </c>
      <c r="C21" s="18">
        <f t="shared" ca="1" si="0"/>
        <v>0.45480488506308192</v>
      </c>
      <c r="D21" s="18"/>
      <c r="E21" s="18">
        <f t="shared" ca="1" si="5"/>
        <v>0.28799980610508913</v>
      </c>
      <c r="H21" s="18">
        <f t="shared" ca="1" si="6"/>
        <v>0.48879197768968047</v>
      </c>
      <c r="I21" s="18">
        <f t="shared" ca="1" si="7"/>
        <v>6.9708961247543569E-2</v>
      </c>
      <c r="J21" s="18">
        <f t="shared" ca="1" si="8"/>
        <v>9.7821486167324778E-2</v>
      </c>
    </row>
    <row r="22" spans="2:28" x14ac:dyDescent="0.25">
      <c r="B22" s="8" t="s">
        <v>37</v>
      </c>
      <c r="C22" s="18">
        <f t="shared" ca="1" si="0"/>
        <v>0.16403219613242648</v>
      </c>
      <c r="D22" s="18"/>
      <c r="E22" s="18">
        <f t="shared" ca="1" si="5"/>
        <v>0.15012015160615183</v>
      </c>
      <c r="H22" s="18">
        <f t="shared" ca="1" si="6"/>
        <v>0.66373740584968954</v>
      </c>
      <c r="I22" s="18">
        <f t="shared" ca="1" si="7"/>
        <v>6.7555993545923607E-2</v>
      </c>
      <c r="J22" s="18">
        <f t="shared" ca="1" si="8"/>
        <v>0.2957110469019959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45</v>
      </c>
      <c r="C24" s="18">
        <f ca="1">RAND()</f>
        <v>0.25926794527050545</v>
      </c>
      <c r="F24" s="18">
        <f ca="1">RAND()</f>
        <v>0.95923544495796975</v>
      </c>
      <c r="G24" s="20" t="s">
        <v>49</v>
      </c>
      <c r="H24" s="17" t="str">
        <f ca="1">IF(H27&lt;=k,OFFSET($B$2,MATCH(SMALL($H$3:$H$22,H$27),$H$3:$H$22,0),0),"")</f>
        <v>Blue</v>
      </c>
      <c r="I24" s="17" t="str">
        <f t="shared" ref="I24:AA24" ca="1" si="9">IF(I27&lt;=k,OFFSET($B$2,MATCH(SMALL($H$3:$H$22,I$27),$H$3:$H$22,0),0),"")</f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44</v>
      </c>
      <c r="C25" s="18">
        <f ca="1">RAND()</f>
        <v>0.21782763853153975</v>
      </c>
      <c r="F25" s="18">
        <f ca="1">RAND()</f>
        <v>0.40440747713184</v>
      </c>
      <c r="G25" s="19" t="s">
        <v>48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43</v>
      </c>
      <c r="C26" s="18">
        <f ca="1">RAND()</f>
        <v>0.46885260409402163</v>
      </c>
      <c r="F26" s="18">
        <f ca="1">RAND()</f>
        <v>0.60044843829501016</v>
      </c>
      <c r="G26" s="16" t="s">
        <v>47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264</v>
      </c>
    </row>
  </sheetData>
  <hyperlinks>
    <hyperlink ref="A1" r:id="rId1" xr:uid="{D4AE401E-A4FD-4E44-8273-65D0D911F352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B1930-0224-7843-AA79-F98E4374C18C}">
  <sheetPr codeName="Sheet16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237</v>
      </c>
    </row>
    <row r="2" spans="1:1" x14ac:dyDescent="0.3">
      <c r="A2" s="1" t="s">
        <v>293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FF000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252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0A12-017F-5143-9B13-8568AC09A00D}">
  <sheetPr codeName="Sheet48">
    <tabColor rgb="FFFF000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252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0470185D-1474-6D46-8080-F0CB841D042D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35</v>
      </c>
    </row>
    <row r="2" spans="1:1" x14ac:dyDescent="0.3">
      <c r="A2" s="1" t="s">
        <v>36</v>
      </c>
    </row>
    <row r="3" spans="1:1" x14ac:dyDescent="0.3">
      <c r="A3" s="1" t="s">
        <v>29</v>
      </c>
    </row>
    <row r="4" spans="1:1" x14ac:dyDescent="0.3">
      <c r="A4" s="1" t="s">
        <v>28</v>
      </c>
    </row>
    <row r="5" spans="1:1" x14ac:dyDescent="0.3">
      <c r="A5" s="1" t="s">
        <v>27</v>
      </c>
    </row>
    <row r="6" spans="1:1" x14ac:dyDescent="0.3">
      <c r="A6" s="1" t="s">
        <v>26</v>
      </c>
    </row>
    <row r="7" spans="1:1" x14ac:dyDescent="0.3">
      <c r="A7" s="1" t="s">
        <v>253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30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29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254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255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257</v>
      </c>
    </row>
    <row r="2" spans="1:1" x14ac:dyDescent="0.3">
      <c r="A2" s="9" t="s">
        <v>258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256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158</v>
      </c>
    </row>
    <row r="2" spans="1:1" x14ac:dyDescent="0.3">
      <c r="A2" s="1" t="s">
        <v>159</v>
      </c>
    </row>
    <row r="3" spans="1:1" x14ac:dyDescent="0.3">
      <c r="A3" s="1" t="s">
        <v>160</v>
      </c>
    </row>
    <row r="4" spans="1:1" x14ac:dyDescent="0.3">
      <c r="A4" s="1" t="s">
        <v>161</v>
      </c>
    </row>
  </sheetData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158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5"/>
    <col min="2" max="2" width="20.83203125" style="25" bestFit="1" customWidth="1"/>
    <col min="3" max="16384" width="14.5" style="25"/>
  </cols>
  <sheetData>
    <row r="1" spans="1:11" x14ac:dyDescent="0.2">
      <c r="A1" s="24" t="s">
        <v>57</v>
      </c>
      <c r="B1" s="24" t="s">
        <v>58</v>
      </c>
      <c r="C1" s="24" t="s">
        <v>59</v>
      </c>
      <c r="D1" s="24" t="s">
        <v>60</v>
      </c>
      <c r="E1" s="24" t="s">
        <v>61</v>
      </c>
      <c r="F1" s="24" t="s">
        <v>62</v>
      </c>
      <c r="G1" s="24" t="s">
        <v>63</v>
      </c>
      <c r="H1" s="24" t="s">
        <v>64</v>
      </c>
      <c r="I1" s="24" t="s">
        <v>65</v>
      </c>
      <c r="J1" s="24" t="s">
        <v>66</v>
      </c>
      <c r="K1" s="24" t="s">
        <v>67</v>
      </c>
    </row>
    <row r="2" spans="1:11" x14ac:dyDescent="0.2">
      <c r="A2" s="24" t="s">
        <v>68</v>
      </c>
      <c r="B2" s="24" t="s">
        <v>69</v>
      </c>
      <c r="C2" s="24">
        <v>1.8</v>
      </c>
      <c r="D2" s="24">
        <v>1999</v>
      </c>
      <c r="E2" s="24">
        <v>4</v>
      </c>
      <c r="F2" s="24" t="s">
        <v>70</v>
      </c>
      <c r="G2" s="24" t="s">
        <v>71</v>
      </c>
      <c r="H2" s="24">
        <v>18</v>
      </c>
      <c r="I2" s="24">
        <v>29</v>
      </c>
      <c r="J2" s="24" t="s">
        <v>5</v>
      </c>
      <c r="K2" s="24" t="s">
        <v>72</v>
      </c>
    </row>
    <row r="3" spans="1:11" x14ac:dyDescent="0.2">
      <c r="A3" s="24" t="s">
        <v>68</v>
      </c>
      <c r="B3" s="24" t="s">
        <v>69</v>
      </c>
      <c r="C3" s="24">
        <v>1.8</v>
      </c>
      <c r="D3" s="24">
        <v>1999</v>
      </c>
      <c r="E3" s="24">
        <v>4</v>
      </c>
      <c r="F3" s="24" t="s">
        <v>73</v>
      </c>
      <c r="G3" s="24" t="s">
        <v>71</v>
      </c>
      <c r="H3" s="24">
        <v>21</v>
      </c>
      <c r="I3" s="24">
        <v>29</v>
      </c>
      <c r="J3" s="24" t="s">
        <v>5</v>
      </c>
      <c r="K3" s="24" t="s">
        <v>72</v>
      </c>
    </row>
    <row r="4" spans="1:11" x14ac:dyDescent="0.2">
      <c r="A4" s="24" t="s">
        <v>68</v>
      </c>
      <c r="B4" s="24" t="s">
        <v>69</v>
      </c>
      <c r="C4" s="24">
        <v>2</v>
      </c>
      <c r="D4" s="24">
        <v>2008</v>
      </c>
      <c r="E4" s="24">
        <v>4</v>
      </c>
      <c r="F4" s="24" t="s">
        <v>74</v>
      </c>
      <c r="G4" s="24" t="s">
        <v>71</v>
      </c>
      <c r="H4" s="24">
        <v>20</v>
      </c>
      <c r="I4" s="24">
        <v>31</v>
      </c>
      <c r="J4" s="24" t="s">
        <v>5</v>
      </c>
      <c r="K4" s="24" t="s">
        <v>72</v>
      </c>
    </row>
    <row r="5" spans="1:11" x14ac:dyDescent="0.2">
      <c r="A5" s="24" t="s">
        <v>68</v>
      </c>
      <c r="B5" s="24" t="s">
        <v>69</v>
      </c>
      <c r="C5" s="24">
        <v>2</v>
      </c>
      <c r="D5" s="24">
        <v>2008</v>
      </c>
      <c r="E5" s="24">
        <v>4</v>
      </c>
      <c r="F5" s="24" t="s">
        <v>75</v>
      </c>
      <c r="G5" s="24" t="s">
        <v>71</v>
      </c>
      <c r="H5" s="24">
        <v>21</v>
      </c>
      <c r="I5" s="24">
        <v>30</v>
      </c>
      <c r="J5" s="24" t="s">
        <v>5</v>
      </c>
      <c r="K5" s="24" t="s">
        <v>72</v>
      </c>
    </row>
    <row r="6" spans="1:11" x14ac:dyDescent="0.2">
      <c r="A6" s="24" t="s">
        <v>68</v>
      </c>
      <c r="B6" s="24" t="s">
        <v>69</v>
      </c>
      <c r="C6" s="24">
        <v>2.8</v>
      </c>
      <c r="D6" s="24">
        <v>1999</v>
      </c>
      <c r="E6" s="24">
        <v>6</v>
      </c>
      <c r="F6" s="24" t="s">
        <v>70</v>
      </c>
      <c r="G6" s="24" t="s">
        <v>71</v>
      </c>
      <c r="H6" s="24">
        <v>16</v>
      </c>
      <c r="I6" s="24">
        <v>26</v>
      </c>
      <c r="J6" s="24" t="s">
        <v>5</v>
      </c>
      <c r="K6" s="24" t="s">
        <v>72</v>
      </c>
    </row>
    <row r="7" spans="1:11" x14ac:dyDescent="0.2">
      <c r="A7" s="24" t="s">
        <v>68</v>
      </c>
      <c r="B7" s="24" t="s">
        <v>69</v>
      </c>
      <c r="C7" s="24">
        <v>2.8</v>
      </c>
      <c r="D7" s="24">
        <v>1999</v>
      </c>
      <c r="E7" s="24">
        <v>6</v>
      </c>
      <c r="F7" s="24" t="s">
        <v>73</v>
      </c>
      <c r="G7" s="24" t="s">
        <v>71</v>
      </c>
      <c r="H7" s="24">
        <v>18</v>
      </c>
      <c r="I7" s="24">
        <v>26</v>
      </c>
      <c r="J7" s="24" t="s">
        <v>5</v>
      </c>
      <c r="K7" s="24" t="s">
        <v>72</v>
      </c>
    </row>
    <row r="8" spans="1:11" x14ac:dyDescent="0.2">
      <c r="A8" s="24" t="s">
        <v>68</v>
      </c>
      <c r="B8" s="24" t="s">
        <v>69</v>
      </c>
      <c r="C8" s="24">
        <v>3.1</v>
      </c>
      <c r="D8" s="24">
        <v>2008</v>
      </c>
      <c r="E8" s="24">
        <v>6</v>
      </c>
      <c r="F8" s="24" t="s">
        <v>75</v>
      </c>
      <c r="G8" s="24" t="s">
        <v>71</v>
      </c>
      <c r="H8" s="24">
        <v>18</v>
      </c>
      <c r="I8" s="24">
        <v>27</v>
      </c>
      <c r="J8" s="24" t="s">
        <v>5</v>
      </c>
      <c r="K8" s="24" t="s">
        <v>72</v>
      </c>
    </row>
    <row r="9" spans="1:11" x14ac:dyDescent="0.2">
      <c r="A9" s="24" t="s">
        <v>68</v>
      </c>
      <c r="B9" s="24" t="s">
        <v>76</v>
      </c>
      <c r="C9" s="24">
        <v>1.8</v>
      </c>
      <c r="D9" s="24">
        <v>1999</v>
      </c>
      <c r="E9" s="24">
        <v>4</v>
      </c>
      <c r="F9" s="24" t="s">
        <v>73</v>
      </c>
      <c r="G9" s="24">
        <v>4</v>
      </c>
      <c r="H9" s="24">
        <v>18</v>
      </c>
      <c r="I9" s="24">
        <v>26</v>
      </c>
      <c r="J9" s="24" t="s">
        <v>5</v>
      </c>
      <c r="K9" s="24" t="s">
        <v>72</v>
      </c>
    </row>
    <row r="10" spans="1:11" x14ac:dyDescent="0.2">
      <c r="A10" s="24" t="s">
        <v>68</v>
      </c>
      <c r="B10" s="24" t="s">
        <v>76</v>
      </c>
      <c r="C10" s="24">
        <v>1.8</v>
      </c>
      <c r="D10" s="24">
        <v>1999</v>
      </c>
      <c r="E10" s="24">
        <v>4</v>
      </c>
      <c r="F10" s="24" t="s">
        <v>70</v>
      </c>
      <c r="G10" s="24">
        <v>4</v>
      </c>
      <c r="H10" s="24">
        <v>16</v>
      </c>
      <c r="I10" s="24">
        <v>25</v>
      </c>
      <c r="J10" s="24" t="s">
        <v>5</v>
      </c>
      <c r="K10" s="24" t="s">
        <v>72</v>
      </c>
    </row>
    <row r="11" spans="1:11" x14ac:dyDescent="0.2">
      <c r="A11" s="24" t="s">
        <v>68</v>
      </c>
      <c r="B11" s="24" t="s">
        <v>76</v>
      </c>
      <c r="C11" s="24">
        <v>2</v>
      </c>
      <c r="D11" s="24">
        <v>2008</v>
      </c>
      <c r="E11" s="24">
        <v>4</v>
      </c>
      <c r="F11" s="24" t="s">
        <v>74</v>
      </c>
      <c r="G11" s="24">
        <v>4</v>
      </c>
      <c r="H11" s="24">
        <v>20</v>
      </c>
      <c r="I11" s="24">
        <v>28</v>
      </c>
      <c r="J11" s="24" t="s">
        <v>5</v>
      </c>
      <c r="K11" s="24" t="s">
        <v>72</v>
      </c>
    </row>
    <row r="12" spans="1:11" x14ac:dyDescent="0.2">
      <c r="A12" s="24" t="s">
        <v>68</v>
      </c>
      <c r="B12" s="24" t="s">
        <v>76</v>
      </c>
      <c r="C12" s="24">
        <v>2</v>
      </c>
      <c r="D12" s="24">
        <v>2008</v>
      </c>
      <c r="E12" s="24">
        <v>4</v>
      </c>
      <c r="F12" s="24" t="s">
        <v>77</v>
      </c>
      <c r="G12" s="24">
        <v>4</v>
      </c>
      <c r="H12" s="24">
        <v>19</v>
      </c>
      <c r="I12" s="24">
        <v>27</v>
      </c>
      <c r="J12" s="24" t="s">
        <v>5</v>
      </c>
      <c r="K12" s="24" t="s">
        <v>72</v>
      </c>
    </row>
    <row r="13" spans="1:11" x14ac:dyDescent="0.2">
      <c r="A13" s="24" t="s">
        <v>68</v>
      </c>
      <c r="B13" s="24" t="s">
        <v>76</v>
      </c>
      <c r="C13" s="24">
        <v>2.8</v>
      </c>
      <c r="D13" s="24">
        <v>1999</v>
      </c>
      <c r="E13" s="24">
        <v>6</v>
      </c>
      <c r="F13" s="24" t="s">
        <v>70</v>
      </c>
      <c r="G13" s="24">
        <v>4</v>
      </c>
      <c r="H13" s="24">
        <v>15</v>
      </c>
      <c r="I13" s="24">
        <v>25</v>
      </c>
      <c r="J13" s="24" t="s">
        <v>5</v>
      </c>
      <c r="K13" s="24" t="s">
        <v>72</v>
      </c>
    </row>
    <row r="14" spans="1:11" x14ac:dyDescent="0.2">
      <c r="A14" s="24" t="s">
        <v>68</v>
      </c>
      <c r="B14" s="24" t="s">
        <v>76</v>
      </c>
      <c r="C14" s="24">
        <v>2.8</v>
      </c>
      <c r="D14" s="24">
        <v>1999</v>
      </c>
      <c r="E14" s="24">
        <v>6</v>
      </c>
      <c r="F14" s="24" t="s">
        <v>73</v>
      </c>
      <c r="G14" s="24">
        <v>4</v>
      </c>
      <c r="H14" s="24">
        <v>17</v>
      </c>
      <c r="I14" s="24">
        <v>25</v>
      </c>
      <c r="J14" s="24" t="s">
        <v>5</v>
      </c>
      <c r="K14" s="24" t="s">
        <v>72</v>
      </c>
    </row>
    <row r="15" spans="1:11" x14ac:dyDescent="0.2">
      <c r="A15" s="24" t="s">
        <v>68</v>
      </c>
      <c r="B15" s="24" t="s">
        <v>76</v>
      </c>
      <c r="C15" s="24">
        <v>3.1</v>
      </c>
      <c r="D15" s="24">
        <v>2008</v>
      </c>
      <c r="E15" s="24">
        <v>6</v>
      </c>
      <c r="F15" s="24" t="s">
        <v>77</v>
      </c>
      <c r="G15" s="24">
        <v>4</v>
      </c>
      <c r="H15" s="24">
        <v>17</v>
      </c>
      <c r="I15" s="24">
        <v>25</v>
      </c>
      <c r="J15" s="24" t="s">
        <v>5</v>
      </c>
      <c r="K15" s="24" t="s">
        <v>72</v>
      </c>
    </row>
    <row r="16" spans="1:11" x14ac:dyDescent="0.2">
      <c r="A16" s="24" t="s">
        <v>68</v>
      </c>
      <c r="B16" s="24" t="s">
        <v>76</v>
      </c>
      <c r="C16" s="24">
        <v>3.1</v>
      </c>
      <c r="D16" s="24">
        <v>2008</v>
      </c>
      <c r="E16" s="24">
        <v>6</v>
      </c>
      <c r="F16" s="24" t="s">
        <v>74</v>
      </c>
      <c r="G16" s="24">
        <v>4</v>
      </c>
      <c r="H16" s="24">
        <v>15</v>
      </c>
      <c r="I16" s="24">
        <v>25</v>
      </c>
      <c r="J16" s="24" t="s">
        <v>5</v>
      </c>
      <c r="K16" s="24" t="s">
        <v>72</v>
      </c>
    </row>
    <row r="17" spans="1:11" x14ac:dyDescent="0.2">
      <c r="A17" s="24" t="s">
        <v>68</v>
      </c>
      <c r="B17" s="24" t="s">
        <v>78</v>
      </c>
      <c r="C17" s="24">
        <v>2.8</v>
      </c>
      <c r="D17" s="24">
        <v>1999</v>
      </c>
      <c r="E17" s="24">
        <v>6</v>
      </c>
      <c r="F17" s="24" t="s">
        <v>70</v>
      </c>
      <c r="G17" s="24">
        <v>4</v>
      </c>
      <c r="H17" s="24">
        <v>15</v>
      </c>
      <c r="I17" s="24">
        <v>24</v>
      </c>
      <c r="J17" s="24" t="s">
        <v>5</v>
      </c>
      <c r="K17" s="24" t="s">
        <v>79</v>
      </c>
    </row>
    <row r="18" spans="1:11" x14ac:dyDescent="0.2">
      <c r="A18" s="24" t="s">
        <v>68</v>
      </c>
      <c r="B18" s="24" t="s">
        <v>78</v>
      </c>
      <c r="C18" s="24">
        <v>3.1</v>
      </c>
      <c r="D18" s="24">
        <v>2008</v>
      </c>
      <c r="E18" s="24">
        <v>6</v>
      </c>
      <c r="F18" s="24" t="s">
        <v>77</v>
      </c>
      <c r="G18" s="24">
        <v>4</v>
      </c>
      <c r="H18" s="24">
        <v>17</v>
      </c>
      <c r="I18" s="24">
        <v>25</v>
      </c>
      <c r="J18" s="24" t="s">
        <v>5</v>
      </c>
      <c r="K18" s="24" t="s">
        <v>79</v>
      </c>
    </row>
    <row r="19" spans="1:11" x14ac:dyDescent="0.2">
      <c r="A19" s="24" t="s">
        <v>68</v>
      </c>
      <c r="B19" s="24" t="s">
        <v>78</v>
      </c>
      <c r="C19" s="24">
        <v>4.2</v>
      </c>
      <c r="D19" s="24">
        <v>2008</v>
      </c>
      <c r="E19" s="24">
        <v>8</v>
      </c>
      <c r="F19" s="24" t="s">
        <v>77</v>
      </c>
      <c r="G19" s="24">
        <v>4</v>
      </c>
      <c r="H19" s="24">
        <v>16</v>
      </c>
      <c r="I19" s="24">
        <v>23</v>
      </c>
      <c r="J19" s="24" t="s">
        <v>5</v>
      </c>
      <c r="K19" s="24" t="s">
        <v>79</v>
      </c>
    </row>
    <row r="20" spans="1:11" x14ac:dyDescent="0.2">
      <c r="A20" s="24" t="s">
        <v>80</v>
      </c>
      <c r="B20" s="24" t="s">
        <v>81</v>
      </c>
      <c r="C20" s="24">
        <v>5.3</v>
      </c>
      <c r="D20" s="24">
        <v>2008</v>
      </c>
      <c r="E20" s="24">
        <v>8</v>
      </c>
      <c r="F20" s="24" t="s">
        <v>82</v>
      </c>
      <c r="G20" s="24" t="s">
        <v>83</v>
      </c>
      <c r="H20" s="24">
        <v>14</v>
      </c>
      <c r="I20" s="24">
        <v>20</v>
      </c>
      <c r="J20" s="24" t="s">
        <v>83</v>
      </c>
      <c r="K20" s="24" t="s">
        <v>84</v>
      </c>
    </row>
    <row r="21" spans="1:11" x14ac:dyDescent="0.2">
      <c r="A21" s="24" t="s">
        <v>80</v>
      </c>
      <c r="B21" s="24" t="s">
        <v>81</v>
      </c>
      <c r="C21" s="24">
        <v>5.3</v>
      </c>
      <c r="D21" s="24">
        <v>2008</v>
      </c>
      <c r="E21" s="24">
        <v>8</v>
      </c>
      <c r="F21" s="24" t="s">
        <v>82</v>
      </c>
      <c r="G21" s="24" t="s">
        <v>83</v>
      </c>
      <c r="H21" s="24">
        <v>11</v>
      </c>
      <c r="I21" s="24">
        <v>15</v>
      </c>
      <c r="J21" s="24" t="s">
        <v>85</v>
      </c>
      <c r="K21" s="24" t="s">
        <v>84</v>
      </c>
    </row>
    <row r="22" spans="1:11" x14ac:dyDescent="0.2">
      <c r="A22" s="24" t="s">
        <v>80</v>
      </c>
      <c r="B22" s="24" t="s">
        <v>81</v>
      </c>
      <c r="C22" s="24">
        <v>5.3</v>
      </c>
      <c r="D22" s="24">
        <v>2008</v>
      </c>
      <c r="E22" s="24">
        <v>8</v>
      </c>
      <c r="F22" s="24" t="s">
        <v>82</v>
      </c>
      <c r="G22" s="24" t="s">
        <v>83</v>
      </c>
      <c r="H22" s="24">
        <v>14</v>
      </c>
      <c r="I22" s="24">
        <v>20</v>
      </c>
      <c r="J22" s="24" t="s">
        <v>83</v>
      </c>
      <c r="K22" s="24" t="s">
        <v>84</v>
      </c>
    </row>
    <row r="23" spans="1:11" x14ac:dyDescent="0.2">
      <c r="A23" s="24" t="s">
        <v>80</v>
      </c>
      <c r="B23" s="24" t="s">
        <v>81</v>
      </c>
      <c r="C23" s="24">
        <v>5.7</v>
      </c>
      <c r="D23" s="24">
        <v>1999</v>
      </c>
      <c r="E23" s="24">
        <v>8</v>
      </c>
      <c r="F23" s="24" t="s">
        <v>82</v>
      </c>
      <c r="G23" s="24" t="s">
        <v>83</v>
      </c>
      <c r="H23" s="24">
        <v>13</v>
      </c>
      <c r="I23" s="24">
        <v>17</v>
      </c>
      <c r="J23" s="24" t="s">
        <v>83</v>
      </c>
      <c r="K23" s="24" t="s">
        <v>84</v>
      </c>
    </row>
    <row r="24" spans="1:11" x14ac:dyDescent="0.2">
      <c r="A24" s="24" t="s">
        <v>80</v>
      </c>
      <c r="B24" s="24" t="s">
        <v>81</v>
      </c>
      <c r="C24" s="24">
        <v>6</v>
      </c>
      <c r="D24" s="24">
        <v>2008</v>
      </c>
      <c r="E24" s="24">
        <v>8</v>
      </c>
      <c r="F24" s="24" t="s">
        <v>82</v>
      </c>
      <c r="G24" s="24" t="s">
        <v>83</v>
      </c>
      <c r="H24" s="24">
        <v>12</v>
      </c>
      <c r="I24" s="24">
        <v>17</v>
      </c>
      <c r="J24" s="24" t="s">
        <v>83</v>
      </c>
      <c r="K24" s="24" t="s">
        <v>84</v>
      </c>
    </row>
    <row r="25" spans="1:11" x14ac:dyDescent="0.2">
      <c r="A25" s="24" t="s">
        <v>80</v>
      </c>
      <c r="B25" s="24" t="s">
        <v>86</v>
      </c>
      <c r="C25" s="24">
        <v>5.7</v>
      </c>
      <c r="D25" s="24">
        <v>1999</v>
      </c>
      <c r="E25" s="24">
        <v>8</v>
      </c>
      <c r="F25" s="24" t="s">
        <v>74</v>
      </c>
      <c r="G25" s="24" t="s">
        <v>83</v>
      </c>
      <c r="H25" s="24">
        <v>16</v>
      </c>
      <c r="I25" s="24">
        <v>26</v>
      </c>
      <c r="J25" s="24" t="s">
        <v>5</v>
      </c>
      <c r="K25" s="24" t="s">
        <v>87</v>
      </c>
    </row>
    <row r="26" spans="1:11" x14ac:dyDescent="0.2">
      <c r="A26" s="24" t="s">
        <v>80</v>
      </c>
      <c r="B26" s="24" t="s">
        <v>86</v>
      </c>
      <c r="C26" s="24">
        <v>5.7</v>
      </c>
      <c r="D26" s="24">
        <v>1999</v>
      </c>
      <c r="E26" s="24">
        <v>8</v>
      </c>
      <c r="F26" s="24" t="s">
        <v>82</v>
      </c>
      <c r="G26" s="24" t="s">
        <v>83</v>
      </c>
      <c r="H26" s="24">
        <v>15</v>
      </c>
      <c r="I26" s="24">
        <v>23</v>
      </c>
      <c r="J26" s="24" t="s">
        <v>5</v>
      </c>
      <c r="K26" s="24" t="s">
        <v>87</v>
      </c>
    </row>
    <row r="27" spans="1:11" x14ac:dyDescent="0.2">
      <c r="A27" s="24" t="s">
        <v>80</v>
      </c>
      <c r="B27" s="24" t="s">
        <v>86</v>
      </c>
      <c r="C27" s="24">
        <v>6.2</v>
      </c>
      <c r="D27" s="24">
        <v>2008</v>
      </c>
      <c r="E27" s="24">
        <v>8</v>
      </c>
      <c r="F27" s="24" t="s">
        <v>74</v>
      </c>
      <c r="G27" s="24" t="s">
        <v>83</v>
      </c>
      <c r="H27" s="24">
        <v>16</v>
      </c>
      <c r="I27" s="24">
        <v>26</v>
      </c>
      <c r="J27" s="24" t="s">
        <v>5</v>
      </c>
      <c r="K27" s="24" t="s">
        <v>87</v>
      </c>
    </row>
    <row r="28" spans="1:11" x14ac:dyDescent="0.2">
      <c r="A28" s="24" t="s">
        <v>80</v>
      </c>
      <c r="B28" s="24" t="s">
        <v>86</v>
      </c>
      <c r="C28" s="24">
        <v>6.2</v>
      </c>
      <c r="D28" s="24">
        <v>2008</v>
      </c>
      <c r="E28" s="24">
        <v>8</v>
      </c>
      <c r="F28" s="24" t="s">
        <v>77</v>
      </c>
      <c r="G28" s="24" t="s">
        <v>83</v>
      </c>
      <c r="H28" s="24">
        <v>15</v>
      </c>
      <c r="I28" s="24">
        <v>25</v>
      </c>
      <c r="J28" s="24" t="s">
        <v>5</v>
      </c>
      <c r="K28" s="24" t="s">
        <v>87</v>
      </c>
    </row>
    <row r="29" spans="1:11" x14ac:dyDescent="0.2">
      <c r="A29" s="24" t="s">
        <v>80</v>
      </c>
      <c r="B29" s="24" t="s">
        <v>86</v>
      </c>
      <c r="C29" s="24">
        <v>7</v>
      </c>
      <c r="D29" s="24">
        <v>2008</v>
      </c>
      <c r="E29" s="24">
        <v>8</v>
      </c>
      <c r="F29" s="24" t="s">
        <v>74</v>
      </c>
      <c r="G29" s="24" t="s">
        <v>83</v>
      </c>
      <c r="H29" s="24">
        <v>15</v>
      </c>
      <c r="I29" s="24">
        <v>24</v>
      </c>
      <c r="J29" s="24" t="s">
        <v>5</v>
      </c>
      <c r="K29" s="24" t="s">
        <v>87</v>
      </c>
    </row>
    <row r="30" spans="1:11" x14ac:dyDescent="0.2">
      <c r="A30" s="24" t="s">
        <v>80</v>
      </c>
      <c r="B30" s="24" t="s">
        <v>88</v>
      </c>
      <c r="C30" s="24">
        <v>5.3</v>
      </c>
      <c r="D30" s="24">
        <v>2008</v>
      </c>
      <c r="E30" s="24">
        <v>8</v>
      </c>
      <c r="F30" s="24" t="s">
        <v>82</v>
      </c>
      <c r="G30" s="24">
        <v>4</v>
      </c>
      <c r="H30" s="24">
        <v>14</v>
      </c>
      <c r="I30" s="24">
        <v>19</v>
      </c>
      <c r="J30" s="24" t="s">
        <v>83</v>
      </c>
      <c r="K30" s="24" t="s">
        <v>84</v>
      </c>
    </row>
    <row r="31" spans="1:11" x14ac:dyDescent="0.2">
      <c r="A31" s="24" t="s">
        <v>80</v>
      </c>
      <c r="B31" s="24" t="s">
        <v>88</v>
      </c>
      <c r="C31" s="24">
        <v>5.3</v>
      </c>
      <c r="D31" s="24">
        <v>2008</v>
      </c>
      <c r="E31" s="24">
        <v>8</v>
      </c>
      <c r="F31" s="24" t="s">
        <v>82</v>
      </c>
      <c r="G31" s="24">
        <v>4</v>
      </c>
      <c r="H31" s="24">
        <v>11</v>
      </c>
      <c r="I31" s="24">
        <v>14</v>
      </c>
      <c r="J31" s="24" t="s">
        <v>85</v>
      </c>
      <c r="K31" s="24" t="s">
        <v>84</v>
      </c>
    </row>
    <row r="32" spans="1:11" x14ac:dyDescent="0.2">
      <c r="A32" s="24" t="s">
        <v>80</v>
      </c>
      <c r="B32" s="24" t="s">
        <v>88</v>
      </c>
      <c r="C32" s="24">
        <v>5.7</v>
      </c>
      <c r="D32" s="24">
        <v>1999</v>
      </c>
      <c r="E32" s="24">
        <v>8</v>
      </c>
      <c r="F32" s="24" t="s">
        <v>82</v>
      </c>
      <c r="G32" s="24">
        <v>4</v>
      </c>
      <c r="H32" s="24">
        <v>11</v>
      </c>
      <c r="I32" s="24">
        <v>15</v>
      </c>
      <c r="J32" s="24" t="s">
        <v>83</v>
      </c>
      <c r="K32" s="24" t="s">
        <v>84</v>
      </c>
    </row>
    <row r="33" spans="1:11" x14ac:dyDescent="0.2">
      <c r="A33" s="24" t="s">
        <v>80</v>
      </c>
      <c r="B33" s="24" t="s">
        <v>88</v>
      </c>
      <c r="C33" s="24">
        <v>6.5</v>
      </c>
      <c r="D33" s="24">
        <v>1999</v>
      </c>
      <c r="E33" s="24">
        <v>8</v>
      </c>
      <c r="F33" s="24" t="s">
        <v>82</v>
      </c>
      <c r="G33" s="24">
        <v>4</v>
      </c>
      <c r="H33" s="24">
        <v>14</v>
      </c>
      <c r="I33" s="24">
        <v>17</v>
      </c>
      <c r="J33" s="24" t="s">
        <v>89</v>
      </c>
      <c r="K33" s="24" t="s">
        <v>84</v>
      </c>
    </row>
    <row r="34" spans="1:11" x14ac:dyDescent="0.2">
      <c r="A34" s="24" t="s">
        <v>80</v>
      </c>
      <c r="B34" s="24" t="s">
        <v>90</v>
      </c>
      <c r="C34" s="24">
        <v>2.4</v>
      </c>
      <c r="D34" s="24">
        <v>1999</v>
      </c>
      <c r="E34" s="24">
        <v>4</v>
      </c>
      <c r="F34" s="24" t="s">
        <v>82</v>
      </c>
      <c r="G34" s="24" t="s">
        <v>71</v>
      </c>
      <c r="H34" s="24">
        <v>19</v>
      </c>
      <c r="I34" s="24">
        <v>27</v>
      </c>
      <c r="J34" s="24" t="s">
        <v>83</v>
      </c>
      <c r="K34" s="24" t="s">
        <v>79</v>
      </c>
    </row>
    <row r="35" spans="1:11" x14ac:dyDescent="0.2">
      <c r="A35" s="24" t="s">
        <v>80</v>
      </c>
      <c r="B35" s="24" t="s">
        <v>90</v>
      </c>
      <c r="C35" s="24">
        <v>2.4</v>
      </c>
      <c r="D35" s="24">
        <v>2008</v>
      </c>
      <c r="E35" s="24">
        <v>4</v>
      </c>
      <c r="F35" s="24" t="s">
        <v>82</v>
      </c>
      <c r="G35" s="24" t="s">
        <v>71</v>
      </c>
      <c r="H35" s="24">
        <v>22</v>
      </c>
      <c r="I35" s="24">
        <v>30</v>
      </c>
      <c r="J35" s="24" t="s">
        <v>83</v>
      </c>
      <c r="K35" s="24" t="s">
        <v>79</v>
      </c>
    </row>
    <row r="36" spans="1:11" x14ac:dyDescent="0.2">
      <c r="A36" s="24" t="s">
        <v>80</v>
      </c>
      <c r="B36" s="24" t="s">
        <v>90</v>
      </c>
      <c r="C36" s="24">
        <v>3.1</v>
      </c>
      <c r="D36" s="24">
        <v>1999</v>
      </c>
      <c r="E36" s="24">
        <v>6</v>
      </c>
      <c r="F36" s="24" t="s">
        <v>82</v>
      </c>
      <c r="G36" s="24" t="s">
        <v>71</v>
      </c>
      <c r="H36" s="24">
        <v>18</v>
      </c>
      <c r="I36" s="24">
        <v>26</v>
      </c>
      <c r="J36" s="24" t="s">
        <v>83</v>
      </c>
      <c r="K36" s="24" t="s">
        <v>79</v>
      </c>
    </row>
    <row r="37" spans="1:11" x14ac:dyDescent="0.2">
      <c r="A37" s="24" t="s">
        <v>80</v>
      </c>
      <c r="B37" s="24" t="s">
        <v>90</v>
      </c>
      <c r="C37" s="24">
        <v>3.5</v>
      </c>
      <c r="D37" s="24">
        <v>2008</v>
      </c>
      <c r="E37" s="24">
        <v>6</v>
      </c>
      <c r="F37" s="24" t="s">
        <v>82</v>
      </c>
      <c r="G37" s="24" t="s">
        <v>71</v>
      </c>
      <c r="H37" s="24">
        <v>18</v>
      </c>
      <c r="I37" s="24">
        <v>29</v>
      </c>
      <c r="J37" s="24" t="s">
        <v>83</v>
      </c>
      <c r="K37" s="24" t="s">
        <v>79</v>
      </c>
    </row>
    <row r="38" spans="1:11" x14ac:dyDescent="0.2">
      <c r="A38" s="24" t="s">
        <v>80</v>
      </c>
      <c r="B38" s="24" t="s">
        <v>90</v>
      </c>
      <c r="C38" s="24">
        <v>3.6</v>
      </c>
      <c r="D38" s="24">
        <v>2008</v>
      </c>
      <c r="E38" s="24">
        <v>6</v>
      </c>
      <c r="F38" s="24" t="s">
        <v>77</v>
      </c>
      <c r="G38" s="24" t="s">
        <v>71</v>
      </c>
      <c r="H38" s="24">
        <v>17</v>
      </c>
      <c r="I38" s="24">
        <v>26</v>
      </c>
      <c r="J38" s="24" t="s">
        <v>83</v>
      </c>
      <c r="K38" s="24" t="s">
        <v>79</v>
      </c>
    </row>
    <row r="39" spans="1:11" x14ac:dyDescent="0.2">
      <c r="A39" s="24" t="s">
        <v>91</v>
      </c>
      <c r="B39" s="24" t="s">
        <v>92</v>
      </c>
      <c r="C39" s="24">
        <v>2.4</v>
      </c>
      <c r="D39" s="24">
        <v>1999</v>
      </c>
      <c r="E39" s="24">
        <v>4</v>
      </c>
      <c r="F39" s="24" t="s">
        <v>93</v>
      </c>
      <c r="G39" s="24" t="s">
        <v>71</v>
      </c>
      <c r="H39" s="24">
        <v>18</v>
      </c>
      <c r="I39" s="24">
        <v>24</v>
      </c>
      <c r="J39" s="24" t="s">
        <v>83</v>
      </c>
      <c r="K39" s="24" t="s">
        <v>94</v>
      </c>
    </row>
    <row r="40" spans="1:11" x14ac:dyDescent="0.2">
      <c r="A40" s="24" t="s">
        <v>91</v>
      </c>
      <c r="B40" s="24" t="s">
        <v>92</v>
      </c>
      <c r="C40" s="24">
        <v>3</v>
      </c>
      <c r="D40" s="24">
        <v>1999</v>
      </c>
      <c r="E40" s="24">
        <v>6</v>
      </c>
      <c r="F40" s="24" t="s">
        <v>82</v>
      </c>
      <c r="G40" s="24" t="s">
        <v>71</v>
      </c>
      <c r="H40" s="24">
        <v>17</v>
      </c>
      <c r="I40" s="24">
        <v>24</v>
      </c>
      <c r="J40" s="24" t="s">
        <v>83</v>
      </c>
      <c r="K40" s="24" t="s">
        <v>94</v>
      </c>
    </row>
    <row r="41" spans="1:11" x14ac:dyDescent="0.2">
      <c r="A41" s="24" t="s">
        <v>91</v>
      </c>
      <c r="B41" s="24" t="s">
        <v>92</v>
      </c>
      <c r="C41" s="24">
        <v>3.3</v>
      </c>
      <c r="D41" s="24">
        <v>1999</v>
      </c>
      <c r="E41" s="24">
        <v>6</v>
      </c>
      <c r="F41" s="24" t="s">
        <v>82</v>
      </c>
      <c r="G41" s="24" t="s">
        <v>71</v>
      </c>
      <c r="H41" s="24">
        <v>16</v>
      </c>
      <c r="I41" s="24">
        <v>22</v>
      </c>
      <c r="J41" s="24" t="s">
        <v>83</v>
      </c>
      <c r="K41" s="24" t="s">
        <v>94</v>
      </c>
    </row>
    <row r="42" spans="1:11" x14ac:dyDescent="0.2">
      <c r="A42" s="24" t="s">
        <v>91</v>
      </c>
      <c r="B42" s="24" t="s">
        <v>92</v>
      </c>
      <c r="C42" s="24">
        <v>3.3</v>
      </c>
      <c r="D42" s="24">
        <v>1999</v>
      </c>
      <c r="E42" s="24">
        <v>6</v>
      </c>
      <c r="F42" s="24" t="s">
        <v>82</v>
      </c>
      <c r="G42" s="24" t="s">
        <v>71</v>
      </c>
      <c r="H42" s="24">
        <v>16</v>
      </c>
      <c r="I42" s="24">
        <v>22</v>
      </c>
      <c r="J42" s="24" t="s">
        <v>83</v>
      </c>
      <c r="K42" s="24" t="s">
        <v>94</v>
      </c>
    </row>
    <row r="43" spans="1:11" x14ac:dyDescent="0.2">
      <c r="A43" s="24" t="s">
        <v>91</v>
      </c>
      <c r="B43" s="24" t="s">
        <v>92</v>
      </c>
      <c r="C43" s="24">
        <v>3.3</v>
      </c>
      <c r="D43" s="24">
        <v>2008</v>
      </c>
      <c r="E43" s="24">
        <v>6</v>
      </c>
      <c r="F43" s="24" t="s">
        <v>82</v>
      </c>
      <c r="G43" s="24" t="s">
        <v>71</v>
      </c>
      <c r="H43" s="24">
        <v>17</v>
      </c>
      <c r="I43" s="24">
        <v>24</v>
      </c>
      <c r="J43" s="24" t="s">
        <v>83</v>
      </c>
      <c r="K43" s="24" t="s">
        <v>94</v>
      </c>
    </row>
    <row r="44" spans="1:11" x14ac:dyDescent="0.2">
      <c r="A44" s="24" t="s">
        <v>91</v>
      </c>
      <c r="B44" s="24" t="s">
        <v>92</v>
      </c>
      <c r="C44" s="24">
        <v>3.3</v>
      </c>
      <c r="D44" s="24">
        <v>2008</v>
      </c>
      <c r="E44" s="24">
        <v>6</v>
      </c>
      <c r="F44" s="24" t="s">
        <v>82</v>
      </c>
      <c r="G44" s="24" t="s">
        <v>71</v>
      </c>
      <c r="H44" s="24">
        <v>17</v>
      </c>
      <c r="I44" s="24">
        <v>24</v>
      </c>
      <c r="J44" s="24" t="s">
        <v>83</v>
      </c>
      <c r="K44" s="24" t="s">
        <v>94</v>
      </c>
    </row>
    <row r="45" spans="1:11" x14ac:dyDescent="0.2">
      <c r="A45" s="24" t="s">
        <v>91</v>
      </c>
      <c r="B45" s="24" t="s">
        <v>92</v>
      </c>
      <c r="C45" s="24">
        <v>3.3</v>
      </c>
      <c r="D45" s="24">
        <v>2008</v>
      </c>
      <c r="E45" s="24">
        <v>6</v>
      </c>
      <c r="F45" s="24" t="s">
        <v>82</v>
      </c>
      <c r="G45" s="24" t="s">
        <v>71</v>
      </c>
      <c r="H45" s="24">
        <v>11</v>
      </c>
      <c r="I45" s="24">
        <v>17</v>
      </c>
      <c r="J45" s="24" t="s">
        <v>85</v>
      </c>
      <c r="K45" s="24" t="s">
        <v>94</v>
      </c>
    </row>
    <row r="46" spans="1:11" x14ac:dyDescent="0.2">
      <c r="A46" s="24" t="s">
        <v>91</v>
      </c>
      <c r="B46" s="24" t="s">
        <v>92</v>
      </c>
      <c r="C46" s="24">
        <v>3.8</v>
      </c>
      <c r="D46" s="24">
        <v>1999</v>
      </c>
      <c r="E46" s="24">
        <v>6</v>
      </c>
      <c r="F46" s="24" t="s">
        <v>82</v>
      </c>
      <c r="G46" s="24" t="s">
        <v>71</v>
      </c>
      <c r="H46" s="24">
        <v>15</v>
      </c>
      <c r="I46" s="24">
        <v>22</v>
      </c>
      <c r="J46" s="24" t="s">
        <v>83</v>
      </c>
      <c r="K46" s="24" t="s">
        <v>94</v>
      </c>
    </row>
    <row r="47" spans="1:11" x14ac:dyDescent="0.2">
      <c r="A47" s="24" t="s">
        <v>91</v>
      </c>
      <c r="B47" s="24" t="s">
        <v>92</v>
      </c>
      <c r="C47" s="24">
        <v>3.8</v>
      </c>
      <c r="D47" s="24">
        <v>1999</v>
      </c>
      <c r="E47" s="24">
        <v>6</v>
      </c>
      <c r="F47" s="24" t="s">
        <v>82</v>
      </c>
      <c r="G47" s="24" t="s">
        <v>71</v>
      </c>
      <c r="H47" s="24">
        <v>15</v>
      </c>
      <c r="I47" s="24">
        <v>21</v>
      </c>
      <c r="J47" s="24" t="s">
        <v>83</v>
      </c>
      <c r="K47" s="24" t="s">
        <v>94</v>
      </c>
    </row>
    <row r="48" spans="1:11" x14ac:dyDescent="0.2">
      <c r="A48" s="24" t="s">
        <v>91</v>
      </c>
      <c r="B48" s="24" t="s">
        <v>92</v>
      </c>
      <c r="C48" s="24">
        <v>3.8</v>
      </c>
      <c r="D48" s="24">
        <v>2008</v>
      </c>
      <c r="E48" s="24">
        <v>6</v>
      </c>
      <c r="F48" s="24" t="s">
        <v>95</v>
      </c>
      <c r="G48" s="24" t="s">
        <v>71</v>
      </c>
      <c r="H48" s="24">
        <v>16</v>
      </c>
      <c r="I48" s="24">
        <v>23</v>
      </c>
      <c r="J48" s="24" t="s">
        <v>83</v>
      </c>
      <c r="K48" s="24" t="s">
        <v>94</v>
      </c>
    </row>
    <row r="49" spans="1:11" x14ac:dyDescent="0.2">
      <c r="A49" s="24" t="s">
        <v>91</v>
      </c>
      <c r="B49" s="24" t="s">
        <v>92</v>
      </c>
      <c r="C49" s="24">
        <v>4</v>
      </c>
      <c r="D49" s="24">
        <v>2008</v>
      </c>
      <c r="E49" s="24">
        <v>6</v>
      </c>
      <c r="F49" s="24" t="s">
        <v>95</v>
      </c>
      <c r="G49" s="24" t="s">
        <v>71</v>
      </c>
      <c r="H49" s="24">
        <v>16</v>
      </c>
      <c r="I49" s="24">
        <v>23</v>
      </c>
      <c r="J49" s="24" t="s">
        <v>83</v>
      </c>
      <c r="K49" s="24" t="s">
        <v>94</v>
      </c>
    </row>
    <row r="50" spans="1:11" x14ac:dyDescent="0.2">
      <c r="A50" s="24" t="s">
        <v>91</v>
      </c>
      <c r="B50" s="24" t="s">
        <v>96</v>
      </c>
      <c r="C50" s="24">
        <v>3.7</v>
      </c>
      <c r="D50" s="24">
        <v>2008</v>
      </c>
      <c r="E50" s="24">
        <v>6</v>
      </c>
      <c r="F50" s="24" t="s">
        <v>74</v>
      </c>
      <c r="G50" s="24">
        <v>4</v>
      </c>
      <c r="H50" s="24">
        <v>15</v>
      </c>
      <c r="I50" s="24">
        <v>19</v>
      </c>
      <c r="J50" s="24" t="s">
        <v>83</v>
      </c>
      <c r="K50" s="24" t="s">
        <v>97</v>
      </c>
    </row>
    <row r="51" spans="1:11" x14ac:dyDescent="0.2">
      <c r="A51" s="24" t="s">
        <v>91</v>
      </c>
      <c r="B51" s="24" t="s">
        <v>96</v>
      </c>
      <c r="C51" s="24">
        <v>3.7</v>
      </c>
      <c r="D51" s="24">
        <v>2008</v>
      </c>
      <c r="E51" s="24">
        <v>6</v>
      </c>
      <c r="F51" s="24" t="s">
        <v>82</v>
      </c>
      <c r="G51" s="24">
        <v>4</v>
      </c>
      <c r="H51" s="24">
        <v>14</v>
      </c>
      <c r="I51" s="24">
        <v>18</v>
      </c>
      <c r="J51" s="24" t="s">
        <v>83</v>
      </c>
      <c r="K51" s="24" t="s">
        <v>97</v>
      </c>
    </row>
    <row r="52" spans="1:11" x14ac:dyDescent="0.2">
      <c r="A52" s="24" t="s">
        <v>91</v>
      </c>
      <c r="B52" s="24" t="s">
        <v>96</v>
      </c>
      <c r="C52" s="24">
        <v>3.9</v>
      </c>
      <c r="D52" s="24">
        <v>1999</v>
      </c>
      <c r="E52" s="24">
        <v>6</v>
      </c>
      <c r="F52" s="24" t="s">
        <v>82</v>
      </c>
      <c r="G52" s="24">
        <v>4</v>
      </c>
      <c r="H52" s="24">
        <v>13</v>
      </c>
      <c r="I52" s="24">
        <v>17</v>
      </c>
      <c r="J52" s="24" t="s">
        <v>83</v>
      </c>
      <c r="K52" s="24" t="s">
        <v>97</v>
      </c>
    </row>
    <row r="53" spans="1:11" x14ac:dyDescent="0.2">
      <c r="A53" s="24" t="s">
        <v>91</v>
      </c>
      <c r="B53" s="24" t="s">
        <v>96</v>
      </c>
      <c r="C53" s="24">
        <v>3.9</v>
      </c>
      <c r="D53" s="24">
        <v>1999</v>
      </c>
      <c r="E53" s="24">
        <v>6</v>
      </c>
      <c r="F53" s="24" t="s">
        <v>73</v>
      </c>
      <c r="G53" s="24">
        <v>4</v>
      </c>
      <c r="H53" s="24">
        <v>14</v>
      </c>
      <c r="I53" s="24">
        <v>17</v>
      </c>
      <c r="J53" s="24" t="s">
        <v>83</v>
      </c>
      <c r="K53" s="24" t="s">
        <v>97</v>
      </c>
    </row>
    <row r="54" spans="1:11" x14ac:dyDescent="0.2">
      <c r="A54" s="24" t="s">
        <v>91</v>
      </c>
      <c r="B54" s="24" t="s">
        <v>96</v>
      </c>
      <c r="C54" s="24">
        <v>4.7</v>
      </c>
      <c r="D54" s="24">
        <v>2008</v>
      </c>
      <c r="E54" s="24">
        <v>8</v>
      </c>
      <c r="F54" s="24" t="s">
        <v>70</v>
      </c>
      <c r="G54" s="24">
        <v>4</v>
      </c>
      <c r="H54" s="24">
        <v>14</v>
      </c>
      <c r="I54" s="24">
        <v>19</v>
      </c>
      <c r="J54" s="24" t="s">
        <v>83</v>
      </c>
      <c r="K54" s="24" t="s">
        <v>97</v>
      </c>
    </row>
    <row r="55" spans="1:11" x14ac:dyDescent="0.2">
      <c r="A55" s="24" t="s">
        <v>91</v>
      </c>
      <c r="B55" s="24" t="s">
        <v>96</v>
      </c>
      <c r="C55" s="24">
        <v>4.7</v>
      </c>
      <c r="D55" s="24">
        <v>2008</v>
      </c>
      <c r="E55" s="24">
        <v>8</v>
      </c>
      <c r="F55" s="24" t="s">
        <v>70</v>
      </c>
      <c r="G55" s="24">
        <v>4</v>
      </c>
      <c r="H55" s="24">
        <v>14</v>
      </c>
      <c r="I55" s="24">
        <v>19</v>
      </c>
      <c r="J55" s="24" t="s">
        <v>83</v>
      </c>
      <c r="K55" s="24" t="s">
        <v>97</v>
      </c>
    </row>
    <row r="56" spans="1:11" x14ac:dyDescent="0.2">
      <c r="A56" s="24" t="s">
        <v>91</v>
      </c>
      <c r="B56" s="24" t="s">
        <v>96</v>
      </c>
      <c r="C56" s="24">
        <v>4.7</v>
      </c>
      <c r="D56" s="24">
        <v>2008</v>
      </c>
      <c r="E56" s="24">
        <v>8</v>
      </c>
      <c r="F56" s="24" t="s">
        <v>70</v>
      </c>
      <c r="G56" s="24">
        <v>4</v>
      </c>
      <c r="H56" s="24">
        <v>9</v>
      </c>
      <c r="I56" s="24">
        <v>12</v>
      </c>
      <c r="J56" s="24" t="s">
        <v>85</v>
      </c>
      <c r="K56" s="24" t="s">
        <v>97</v>
      </c>
    </row>
    <row r="57" spans="1:11" x14ac:dyDescent="0.2">
      <c r="A57" s="24" t="s">
        <v>91</v>
      </c>
      <c r="B57" s="24" t="s">
        <v>96</v>
      </c>
      <c r="C57" s="24">
        <v>5.2</v>
      </c>
      <c r="D57" s="24">
        <v>1999</v>
      </c>
      <c r="E57" s="24">
        <v>8</v>
      </c>
      <c r="F57" s="24" t="s">
        <v>73</v>
      </c>
      <c r="G57" s="24">
        <v>4</v>
      </c>
      <c r="H57" s="24">
        <v>11</v>
      </c>
      <c r="I57" s="24">
        <v>17</v>
      </c>
      <c r="J57" s="24" t="s">
        <v>83</v>
      </c>
      <c r="K57" s="24" t="s">
        <v>97</v>
      </c>
    </row>
    <row r="58" spans="1:11" x14ac:dyDescent="0.2">
      <c r="A58" s="24" t="s">
        <v>91</v>
      </c>
      <c r="B58" s="24" t="s">
        <v>96</v>
      </c>
      <c r="C58" s="24">
        <v>5.2</v>
      </c>
      <c r="D58" s="24">
        <v>1999</v>
      </c>
      <c r="E58" s="24">
        <v>8</v>
      </c>
      <c r="F58" s="24" t="s">
        <v>82</v>
      </c>
      <c r="G58" s="24">
        <v>4</v>
      </c>
      <c r="H58" s="24">
        <v>11</v>
      </c>
      <c r="I58" s="24">
        <v>15</v>
      </c>
      <c r="J58" s="24" t="s">
        <v>83</v>
      </c>
      <c r="K58" s="24" t="s">
        <v>97</v>
      </c>
    </row>
    <row r="59" spans="1:11" x14ac:dyDescent="0.2">
      <c r="A59" s="24" t="s">
        <v>91</v>
      </c>
      <c r="B59" s="24" t="s">
        <v>98</v>
      </c>
      <c r="C59" s="24">
        <v>3.9</v>
      </c>
      <c r="D59" s="24">
        <v>1999</v>
      </c>
      <c r="E59" s="24">
        <v>6</v>
      </c>
      <c r="F59" s="24" t="s">
        <v>82</v>
      </c>
      <c r="G59" s="24">
        <v>4</v>
      </c>
      <c r="H59" s="24">
        <v>13</v>
      </c>
      <c r="I59" s="24">
        <v>17</v>
      </c>
      <c r="J59" s="24" t="s">
        <v>83</v>
      </c>
      <c r="K59" s="24" t="s">
        <v>84</v>
      </c>
    </row>
    <row r="60" spans="1:11" x14ac:dyDescent="0.2">
      <c r="A60" s="24" t="s">
        <v>91</v>
      </c>
      <c r="B60" s="24" t="s">
        <v>98</v>
      </c>
      <c r="C60" s="24">
        <v>4.7</v>
      </c>
      <c r="D60" s="24">
        <v>2008</v>
      </c>
      <c r="E60" s="24">
        <v>8</v>
      </c>
      <c r="F60" s="24" t="s">
        <v>70</v>
      </c>
      <c r="G60" s="24">
        <v>4</v>
      </c>
      <c r="H60" s="24">
        <v>13</v>
      </c>
      <c r="I60" s="24">
        <v>17</v>
      </c>
      <c r="J60" s="24" t="s">
        <v>83</v>
      </c>
      <c r="K60" s="24" t="s">
        <v>84</v>
      </c>
    </row>
    <row r="61" spans="1:11" x14ac:dyDescent="0.2">
      <c r="A61" s="24" t="s">
        <v>91</v>
      </c>
      <c r="B61" s="24" t="s">
        <v>98</v>
      </c>
      <c r="C61" s="24">
        <v>4.7</v>
      </c>
      <c r="D61" s="24">
        <v>2008</v>
      </c>
      <c r="E61" s="24">
        <v>8</v>
      </c>
      <c r="F61" s="24" t="s">
        <v>70</v>
      </c>
      <c r="G61" s="24">
        <v>4</v>
      </c>
      <c r="H61" s="24">
        <v>9</v>
      </c>
      <c r="I61" s="24">
        <v>12</v>
      </c>
      <c r="J61" s="24" t="s">
        <v>85</v>
      </c>
      <c r="K61" s="24" t="s">
        <v>84</v>
      </c>
    </row>
    <row r="62" spans="1:11" x14ac:dyDescent="0.2">
      <c r="A62" s="24" t="s">
        <v>91</v>
      </c>
      <c r="B62" s="24" t="s">
        <v>98</v>
      </c>
      <c r="C62" s="24">
        <v>4.7</v>
      </c>
      <c r="D62" s="24">
        <v>2008</v>
      </c>
      <c r="E62" s="24">
        <v>8</v>
      </c>
      <c r="F62" s="24" t="s">
        <v>70</v>
      </c>
      <c r="G62" s="24">
        <v>4</v>
      </c>
      <c r="H62" s="24">
        <v>13</v>
      </c>
      <c r="I62" s="24">
        <v>17</v>
      </c>
      <c r="J62" s="24" t="s">
        <v>83</v>
      </c>
      <c r="K62" s="24" t="s">
        <v>84</v>
      </c>
    </row>
    <row r="63" spans="1:11" x14ac:dyDescent="0.2">
      <c r="A63" s="24" t="s">
        <v>91</v>
      </c>
      <c r="B63" s="24" t="s">
        <v>98</v>
      </c>
      <c r="C63" s="24">
        <v>5.2</v>
      </c>
      <c r="D63" s="24">
        <v>1999</v>
      </c>
      <c r="E63" s="24">
        <v>8</v>
      </c>
      <c r="F63" s="24" t="s">
        <v>82</v>
      </c>
      <c r="G63" s="24">
        <v>4</v>
      </c>
      <c r="H63" s="24">
        <v>11</v>
      </c>
      <c r="I63" s="24">
        <v>16</v>
      </c>
      <c r="J63" s="24" t="s">
        <v>83</v>
      </c>
      <c r="K63" s="24" t="s">
        <v>84</v>
      </c>
    </row>
    <row r="64" spans="1:11" x14ac:dyDescent="0.2">
      <c r="A64" s="24" t="s">
        <v>91</v>
      </c>
      <c r="B64" s="24" t="s">
        <v>98</v>
      </c>
      <c r="C64" s="24">
        <v>5.7</v>
      </c>
      <c r="D64" s="24">
        <v>2008</v>
      </c>
      <c r="E64" s="24">
        <v>8</v>
      </c>
      <c r="F64" s="24" t="s">
        <v>70</v>
      </c>
      <c r="G64" s="24">
        <v>4</v>
      </c>
      <c r="H64" s="24">
        <v>13</v>
      </c>
      <c r="I64" s="24">
        <v>18</v>
      </c>
      <c r="J64" s="24" t="s">
        <v>83</v>
      </c>
      <c r="K64" s="24" t="s">
        <v>84</v>
      </c>
    </row>
    <row r="65" spans="1:11" x14ac:dyDescent="0.2">
      <c r="A65" s="24" t="s">
        <v>91</v>
      </c>
      <c r="B65" s="24" t="s">
        <v>98</v>
      </c>
      <c r="C65" s="24">
        <v>5.9</v>
      </c>
      <c r="D65" s="24">
        <v>1999</v>
      </c>
      <c r="E65" s="24">
        <v>8</v>
      </c>
      <c r="F65" s="24" t="s">
        <v>82</v>
      </c>
      <c r="G65" s="24">
        <v>4</v>
      </c>
      <c r="H65" s="24">
        <v>11</v>
      </c>
      <c r="I65" s="24">
        <v>15</v>
      </c>
      <c r="J65" s="24" t="s">
        <v>83</v>
      </c>
      <c r="K65" s="24" t="s">
        <v>84</v>
      </c>
    </row>
    <row r="66" spans="1:11" x14ac:dyDescent="0.2">
      <c r="A66" s="24" t="s">
        <v>91</v>
      </c>
      <c r="B66" s="24" t="s">
        <v>99</v>
      </c>
      <c r="C66" s="24">
        <v>4.7</v>
      </c>
      <c r="D66" s="24">
        <v>2008</v>
      </c>
      <c r="E66" s="24">
        <v>8</v>
      </c>
      <c r="F66" s="24" t="s">
        <v>74</v>
      </c>
      <c r="G66" s="24">
        <v>4</v>
      </c>
      <c r="H66" s="24">
        <v>12</v>
      </c>
      <c r="I66" s="24">
        <v>16</v>
      </c>
      <c r="J66" s="24" t="s">
        <v>83</v>
      </c>
      <c r="K66" s="24" t="s">
        <v>97</v>
      </c>
    </row>
    <row r="67" spans="1:11" x14ac:dyDescent="0.2">
      <c r="A67" s="24" t="s">
        <v>91</v>
      </c>
      <c r="B67" s="24" t="s">
        <v>99</v>
      </c>
      <c r="C67" s="24">
        <v>4.7</v>
      </c>
      <c r="D67" s="24">
        <v>2008</v>
      </c>
      <c r="E67" s="24">
        <v>8</v>
      </c>
      <c r="F67" s="24" t="s">
        <v>70</v>
      </c>
      <c r="G67" s="24">
        <v>4</v>
      </c>
      <c r="H67" s="24">
        <v>9</v>
      </c>
      <c r="I67" s="24">
        <v>12</v>
      </c>
      <c r="J67" s="24" t="s">
        <v>85</v>
      </c>
      <c r="K67" s="24" t="s">
        <v>97</v>
      </c>
    </row>
    <row r="68" spans="1:11" x14ac:dyDescent="0.2">
      <c r="A68" s="24" t="s">
        <v>91</v>
      </c>
      <c r="B68" s="24" t="s">
        <v>99</v>
      </c>
      <c r="C68" s="24">
        <v>4.7</v>
      </c>
      <c r="D68" s="24">
        <v>2008</v>
      </c>
      <c r="E68" s="24">
        <v>8</v>
      </c>
      <c r="F68" s="24" t="s">
        <v>70</v>
      </c>
      <c r="G68" s="24">
        <v>4</v>
      </c>
      <c r="H68" s="24">
        <v>13</v>
      </c>
      <c r="I68" s="24">
        <v>17</v>
      </c>
      <c r="J68" s="24" t="s">
        <v>83</v>
      </c>
      <c r="K68" s="24" t="s">
        <v>97</v>
      </c>
    </row>
    <row r="69" spans="1:11" x14ac:dyDescent="0.2">
      <c r="A69" s="24" t="s">
        <v>91</v>
      </c>
      <c r="B69" s="24" t="s">
        <v>99</v>
      </c>
      <c r="C69" s="24">
        <v>4.7</v>
      </c>
      <c r="D69" s="24">
        <v>2008</v>
      </c>
      <c r="E69" s="24">
        <v>8</v>
      </c>
      <c r="F69" s="24" t="s">
        <v>70</v>
      </c>
      <c r="G69" s="24">
        <v>4</v>
      </c>
      <c r="H69" s="24">
        <v>13</v>
      </c>
      <c r="I69" s="24">
        <v>17</v>
      </c>
      <c r="J69" s="24" t="s">
        <v>83</v>
      </c>
      <c r="K69" s="24" t="s">
        <v>97</v>
      </c>
    </row>
    <row r="70" spans="1:11" x14ac:dyDescent="0.2">
      <c r="A70" s="24" t="s">
        <v>91</v>
      </c>
      <c r="B70" s="24" t="s">
        <v>99</v>
      </c>
      <c r="C70" s="24">
        <v>4.7</v>
      </c>
      <c r="D70" s="24">
        <v>2008</v>
      </c>
      <c r="E70" s="24">
        <v>8</v>
      </c>
      <c r="F70" s="24" t="s">
        <v>74</v>
      </c>
      <c r="G70" s="24">
        <v>4</v>
      </c>
      <c r="H70" s="24">
        <v>12</v>
      </c>
      <c r="I70" s="24">
        <v>16</v>
      </c>
      <c r="J70" s="24" t="s">
        <v>83</v>
      </c>
      <c r="K70" s="24" t="s">
        <v>97</v>
      </c>
    </row>
    <row r="71" spans="1:11" x14ac:dyDescent="0.2">
      <c r="A71" s="24" t="s">
        <v>91</v>
      </c>
      <c r="B71" s="24" t="s">
        <v>99</v>
      </c>
      <c r="C71" s="24">
        <v>4.7</v>
      </c>
      <c r="D71" s="24">
        <v>2008</v>
      </c>
      <c r="E71" s="24">
        <v>8</v>
      </c>
      <c r="F71" s="24" t="s">
        <v>74</v>
      </c>
      <c r="G71" s="24">
        <v>4</v>
      </c>
      <c r="H71" s="24">
        <v>9</v>
      </c>
      <c r="I71" s="24">
        <v>12</v>
      </c>
      <c r="J71" s="24" t="s">
        <v>85</v>
      </c>
      <c r="K71" s="24" t="s">
        <v>97</v>
      </c>
    </row>
    <row r="72" spans="1:11" x14ac:dyDescent="0.2">
      <c r="A72" s="24" t="s">
        <v>91</v>
      </c>
      <c r="B72" s="24" t="s">
        <v>99</v>
      </c>
      <c r="C72" s="24">
        <v>5.2</v>
      </c>
      <c r="D72" s="24">
        <v>1999</v>
      </c>
      <c r="E72" s="24">
        <v>8</v>
      </c>
      <c r="F72" s="24" t="s">
        <v>82</v>
      </c>
      <c r="G72" s="24">
        <v>4</v>
      </c>
      <c r="H72" s="24">
        <v>11</v>
      </c>
      <c r="I72" s="24">
        <v>15</v>
      </c>
      <c r="J72" s="24" t="s">
        <v>83</v>
      </c>
      <c r="K72" s="24" t="s">
        <v>97</v>
      </c>
    </row>
    <row r="73" spans="1:11" x14ac:dyDescent="0.2">
      <c r="A73" s="24" t="s">
        <v>91</v>
      </c>
      <c r="B73" s="24" t="s">
        <v>99</v>
      </c>
      <c r="C73" s="24">
        <v>5.2</v>
      </c>
      <c r="D73" s="24">
        <v>1999</v>
      </c>
      <c r="E73" s="24">
        <v>8</v>
      </c>
      <c r="F73" s="24" t="s">
        <v>73</v>
      </c>
      <c r="G73" s="24">
        <v>4</v>
      </c>
      <c r="H73" s="24">
        <v>11</v>
      </c>
      <c r="I73" s="24">
        <v>16</v>
      </c>
      <c r="J73" s="24" t="s">
        <v>83</v>
      </c>
      <c r="K73" s="24" t="s">
        <v>97</v>
      </c>
    </row>
    <row r="74" spans="1:11" x14ac:dyDescent="0.2">
      <c r="A74" s="24" t="s">
        <v>91</v>
      </c>
      <c r="B74" s="24" t="s">
        <v>99</v>
      </c>
      <c r="C74" s="24">
        <v>5.7</v>
      </c>
      <c r="D74" s="24">
        <v>2008</v>
      </c>
      <c r="E74" s="24">
        <v>8</v>
      </c>
      <c r="F74" s="24" t="s">
        <v>70</v>
      </c>
      <c r="G74" s="24">
        <v>4</v>
      </c>
      <c r="H74" s="24">
        <v>13</v>
      </c>
      <c r="I74" s="24">
        <v>17</v>
      </c>
      <c r="J74" s="24" t="s">
        <v>83</v>
      </c>
      <c r="K74" s="24" t="s">
        <v>97</v>
      </c>
    </row>
    <row r="75" spans="1:11" x14ac:dyDescent="0.2">
      <c r="A75" s="24" t="s">
        <v>91</v>
      </c>
      <c r="B75" s="24" t="s">
        <v>99</v>
      </c>
      <c r="C75" s="24">
        <v>5.9</v>
      </c>
      <c r="D75" s="24">
        <v>1999</v>
      </c>
      <c r="E75" s="24">
        <v>8</v>
      </c>
      <c r="F75" s="24" t="s">
        <v>82</v>
      </c>
      <c r="G75" s="24">
        <v>4</v>
      </c>
      <c r="H75" s="24">
        <v>11</v>
      </c>
      <c r="I75" s="24">
        <v>15</v>
      </c>
      <c r="J75" s="24" t="s">
        <v>83</v>
      </c>
      <c r="K75" s="24" t="s">
        <v>97</v>
      </c>
    </row>
    <row r="76" spans="1:11" x14ac:dyDescent="0.2">
      <c r="A76" s="24" t="s">
        <v>100</v>
      </c>
      <c r="B76" s="24" t="s">
        <v>101</v>
      </c>
      <c r="C76" s="24">
        <v>4.5999999999999996</v>
      </c>
      <c r="D76" s="24">
        <v>1999</v>
      </c>
      <c r="E76" s="24">
        <v>8</v>
      </c>
      <c r="F76" s="24" t="s">
        <v>82</v>
      </c>
      <c r="G76" s="24" t="s">
        <v>83</v>
      </c>
      <c r="H76" s="24">
        <v>11</v>
      </c>
      <c r="I76" s="24">
        <v>17</v>
      </c>
      <c r="J76" s="24" t="s">
        <v>83</v>
      </c>
      <c r="K76" s="24" t="s">
        <v>84</v>
      </c>
    </row>
    <row r="77" spans="1:11" x14ac:dyDescent="0.2">
      <c r="A77" s="24" t="s">
        <v>100</v>
      </c>
      <c r="B77" s="24" t="s">
        <v>101</v>
      </c>
      <c r="C77" s="24">
        <v>5.4</v>
      </c>
      <c r="D77" s="24">
        <v>1999</v>
      </c>
      <c r="E77" s="24">
        <v>8</v>
      </c>
      <c r="F77" s="24" t="s">
        <v>82</v>
      </c>
      <c r="G77" s="24" t="s">
        <v>83</v>
      </c>
      <c r="H77" s="24">
        <v>11</v>
      </c>
      <c r="I77" s="24">
        <v>17</v>
      </c>
      <c r="J77" s="24" t="s">
        <v>83</v>
      </c>
      <c r="K77" s="24" t="s">
        <v>84</v>
      </c>
    </row>
    <row r="78" spans="1:11" x14ac:dyDescent="0.2">
      <c r="A78" s="24" t="s">
        <v>100</v>
      </c>
      <c r="B78" s="24" t="s">
        <v>101</v>
      </c>
      <c r="C78" s="24">
        <v>5.4</v>
      </c>
      <c r="D78" s="24">
        <v>2008</v>
      </c>
      <c r="E78" s="24">
        <v>8</v>
      </c>
      <c r="F78" s="24" t="s">
        <v>95</v>
      </c>
      <c r="G78" s="24" t="s">
        <v>83</v>
      </c>
      <c r="H78" s="24">
        <v>12</v>
      </c>
      <c r="I78" s="24">
        <v>18</v>
      </c>
      <c r="J78" s="24" t="s">
        <v>83</v>
      </c>
      <c r="K78" s="24" t="s">
        <v>84</v>
      </c>
    </row>
    <row r="79" spans="1:11" x14ac:dyDescent="0.2">
      <c r="A79" s="24" t="s">
        <v>100</v>
      </c>
      <c r="B79" s="24" t="s">
        <v>102</v>
      </c>
      <c r="C79" s="24">
        <v>4</v>
      </c>
      <c r="D79" s="24">
        <v>1999</v>
      </c>
      <c r="E79" s="24">
        <v>6</v>
      </c>
      <c r="F79" s="24" t="s">
        <v>70</v>
      </c>
      <c r="G79" s="24">
        <v>4</v>
      </c>
      <c r="H79" s="24">
        <v>14</v>
      </c>
      <c r="I79" s="24">
        <v>17</v>
      </c>
      <c r="J79" s="24" t="s">
        <v>83</v>
      </c>
      <c r="K79" s="24" t="s">
        <v>84</v>
      </c>
    </row>
    <row r="80" spans="1:11" x14ac:dyDescent="0.2">
      <c r="A80" s="24" t="s">
        <v>100</v>
      </c>
      <c r="B80" s="24" t="s">
        <v>102</v>
      </c>
      <c r="C80" s="24">
        <v>4</v>
      </c>
      <c r="D80" s="24">
        <v>1999</v>
      </c>
      <c r="E80" s="24">
        <v>6</v>
      </c>
      <c r="F80" s="24" t="s">
        <v>73</v>
      </c>
      <c r="G80" s="24">
        <v>4</v>
      </c>
      <c r="H80" s="24">
        <v>15</v>
      </c>
      <c r="I80" s="24">
        <v>19</v>
      </c>
      <c r="J80" s="24" t="s">
        <v>83</v>
      </c>
      <c r="K80" s="24" t="s">
        <v>84</v>
      </c>
    </row>
    <row r="81" spans="1:11" x14ac:dyDescent="0.2">
      <c r="A81" s="24" t="s">
        <v>100</v>
      </c>
      <c r="B81" s="24" t="s">
        <v>102</v>
      </c>
      <c r="C81" s="24">
        <v>4</v>
      </c>
      <c r="D81" s="24">
        <v>1999</v>
      </c>
      <c r="E81" s="24">
        <v>6</v>
      </c>
      <c r="F81" s="24" t="s">
        <v>70</v>
      </c>
      <c r="G81" s="24">
        <v>4</v>
      </c>
      <c r="H81" s="24">
        <v>14</v>
      </c>
      <c r="I81" s="24">
        <v>17</v>
      </c>
      <c r="J81" s="24" t="s">
        <v>83</v>
      </c>
      <c r="K81" s="24" t="s">
        <v>84</v>
      </c>
    </row>
    <row r="82" spans="1:11" x14ac:dyDescent="0.2">
      <c r="A82" s="24" t="s">
        <v>100</v>
      </c>
      <c r="B82" s="24" t="s">
        <v>102</v>
      </c>
      <c r="C82" s="24">
        <v>4</v>
      </c>
      <c r="D82" s="24">
        <v>2008</v>
      </c>
      <c r="E82" s="24">
        <v>6</v>
      </c>
      <c r="F82" s="24" t="s">
        <v>70</v>
      </c>
      <c r="G82" s="24">
        <v>4</v>
      </c>
      <c r="H82" s="24">
        <v>13</v>
      </c>
      <c r="I82" s="24">
        <v>19</v>
      </c>
      <c r="J82" s="24" t="s">
        <v>83</v>
      </c>
      <c r="K82" s="24" t="s">
        <v>84</v>
      </c>
    </row>
    <row r="83" spans="1:11" x14ac:dyDescent="0.2">
      <c r="A83" s="24" t="s">
        <v>100</v>
      </c>
      <c r="B83" s="24" t="s">
        <v>102</v>
      </c>
      <c r="C83" s="24">
        <v>4.5999999999999996</v>
      </c>
      <c r="D83" s="24">
        <v>2008</v>
      </c>
      <c r="E83" s="24">
        <v>8</v>
      </c>
      <c r="F83" s="24" t="s">
        <v>95</v>
      </c>
      <c r="G83" s="24">
        <v>4</v>
      </c>
      <c r="H83" s="24">
        <v>13</v>
      </c>
      <c r="I83" s="24">
        <v>19</v>
      </c>
      <c r="J83" s="24" t="s">
        <v>83</v>
      </c>
      <c r="K83" s="24" t="s">
        <v>84</v>
      </c>
    </row>
    <row r="84" spans="1:11" x14ac:dyDescent="0.2">
      <c r="A84" s="24" t="s">
        <v>100</v>
      </c>
      <c r="B84" s="24" t="s">
        <v>102</v>
      </c>
      <c r="C84" s="24">
        <v>5</v>
      </c>
      <c r="D84" s="24">
        <v>1999</v>
      </c>
      <c r="E84" s="24">
        <v>8</v>
      </c>
      <c r="F84" s="24" t="s">
        <v>82</v>
      </c>
      <c r="G84" s="24">
        <v>4</v>
      </c>
      <c r="H84" s="24">
        <v>13</v>
      </c>
      <c r="I84" s="24">
        <v>17</v>
      </c>
      <c r="J84" s="24" t="s">
        <v>83</v>
      </c>
      <c r="K84" s="24" t="s">
        <v>84</v>
      </c>
    </row>
    <row r="85" spans="1:11" x14ac:dyDescent="0.2">
      <c r="A85" s="24" t="s">
        <v>100</v>
      </c>
      <c r="B85" s="24" t="s">
        <v>103</v>
      </c>
      <c r="C85" s="24">
        <v>4.2</v>
      </c>
      <c r="D85" s="24">
        <v>1999</v>
      </c>
      <c r="E85" s="24">
        <v>6</v>
      </c>
      <c r="F85" s="24" t="s">
        <v>82</v>
      </c>
      <c r="G85" s="24">
        <v>4</v>
      </c>
      <c r="H85" s="24">
        <v>14</v>
      </c>
      <c r="I85" s="24">
        <v>17</v>
      </c>
      <c r="J85" s="24" t="s">
        <v>83</v>
      </c>
      <c r="K85" s="24" t="s">
        <v>97</v>
      </c>
    </row>
    <row r="86" spans="1:11" x14ac:dyDescent="0.2">
      <c r="A86" s="24" t="s">
        <v>100</v>
      </c>
      <c r="B86" s="24" t="s">
        <v>103</v>
      </c>
      <c r="C86" s="24">
        <v>4.2</v>
      </c>
      <c r="D86" s="24">
        <v>1999</v>
      </c>
      <c r="E86" s="24">
        <v>6</v>
      </c>
      <c r="F86" s="24" t="s">
        <v>73</v>
      </c>
      <c r="G86" s="24">
        <v>4</v>
      </c>
      <c r="H86" s="24">
        <v>14</v>
      </c>
      <c r="I86" s="24">
        <v>17</v>
      </c>
      <c r="J86" s="24" t="s">
        <v>83</v>
      </c>
      <c r="K86" s="24" t="s">
        <v>97</v>
      </c>
    </row>
    <row r="87" spans="1:11" x14ac:dyDescent="0.2">
      <c r="A87" s="24" t="s">
        <v>100</v>
      </c>
      <c r="B87" s="24" t="s">
        <v>103</v>
      </c>
      <c r="C87" s="24">
        <v>4.5999999999999996</v>
      </c>
      <c r="D87" s="24">
        <v>1999</v>
      </c>
      <c r="E87" s="24">
        <v>8</v>
      </c>
      <c r="F87" s="24" t="s">
        <v>73</v>
      </c>
      <c r="G87" s="24">
        <v>4</v>
      </c>
      <c r="H87" s="24">
        <v>13</v>
      </c>
      <c r="I87" s="24">
        <v>16</v>
      </c>
      <c r="J87" s="24" t="s">
        <v>83</v>
      </c>
      <c r="K87" s="24" t="s">
        <v>97</v>
      </c>
    </row>
    <row r="88" spans="1:11" x14ac:dyDescent="0.2">
      <c r="A88" s="24" t="s">
        <v>100</v>
      </c>
      <c r="B88" s="24" t="s">
        <v>103</v>
      </c>
      <c r="C88" s="24">
        <v>4.5999999999999996</v>
      </c>
      <c r="D88" s="24">
        <v>1999</v>
      </c>
      <c r="E88" s="24">
        <v>8</v>
      </c>
      <c r="F88" s="24" t="s">
        <v>82</v>
      </c>
      <c r="G88" s="24">
        <v>4</v>
      </c>
      <c r="H88" s="24">
        <v>13</v>
      </c>
      <c r="I88" s="24">
        <v>16</v>
      </c>
      <c r="J88" s="24" t="s">
        <v>83</v>
      </c>
      <c r="K88" s="24" t="s">
        <v>97</v>
      </c>
    </row>
    <row r="89" spans="1:11" x14ac:dyDescent="0.2">
      <c r="A89" s="24" t="s">
        <v>100</v>
      </c>
      <c r="B89" s="24" t="s">
        <v>103</v>
      </c>
      <c r="C89" s="24">
        <v>4.5999999999999996</v>
      </c>
      <c r="D89" s="24">
        <v>2008</v>
      </c>
      <c r="E89" s="24">
        <v>8</v>
      </c>
      <c r="F89" s="24" t="s">
        <v>82</v>
      </c>
      <c r="G89" s="24">
        <v>4</v>
      </c>
      <c r="H89" s="24">
        <v>13</v>
      </c>
      <c r="I89" s="24">
        <v>17</v>
      </c>
      <c r="J89" s="24" t="s">
        <v>83</v>
      </c>
      <c r="K89" s="24" t="s">
        <v>97</v>
      </c>
    </row>
    <row r="90" spans="1:11" x14ac:dyDescent="0.2">
      <c r="A90" s="24" t="s">
        <v>100</v>
      </c>
      <c r="B90" s="24" t="s">
        <v>103</v>
      </c>
      <c r="C90" s="24">
        <v>5.4</v>
      </c>
      <c r="D90" s="24">
        <v>1999</v>
      </c>
      <c r="E90" s="24">
        <v>8</v>
      </c>
      <c r="F90" s="24" t="s">
        <v>82</v>
      </c>
      <c r="G90" s="24">
        <v>4</v>
      </c>
      <c r="H90" s="24">
        <v>11</v>
      </c>
      <c r="I90" s="24">
        <v>15</v>
      </c>
      <c r="J90" s="24" t="s">
        <v>83</v>
      </c>
      <c r="K90" s="24" t="s">
        <v>97</v>
      </c>
    </row>
    <row r="91" spans="1:11" x14ac:dyDescent="0.2">
      <c r="A91" s="24" t="s">
        <v>100</v>
      </c>
      <c r="B91" s="24" t="s">
        <v>103</v>
      </c>
      <c r="C91" s="24">
        <v>5.4</v>
      </c>
      <c r="D91" s="24">
        <v>2008</v>
      </c>
      <c r="E91" s="24">
        <v>8</v>
      </c>
      <c r="F91" s="24" t="s">
        <v>82</v>
      </c>
      <c r="G91" s="24">
        <v>4</v>
      </c>
      <c r="H91" s="24">
        <v>13</v>
      </c>
      <c r="I91" s="24">
        <v>17</v>
      </c>
      <c r="J91" s="24" t="s">
        <v>83</v>
      </c>
      <c r="K91" s="24" t="s">
        <v>97</v>
      </c>
    </row>
    <row r="92" spans="1:11" x14ac:dyDescent="0.2">
      <c r="A92" s="24" t="s">
        <v>100</v>
      </c>
      <c r="B92" s="24" t="s">
        <v>104</v>
      </c>
      <c r="C92" s="24">
        <v>3.8</v>
      </c>
      <c r="D92" s="24">
        <v>1999</v>
      </c>
      <c r="E92" s="24">
        <v>6</v>
      </c>
      <c r="F92" s="24" t="s">
        <v>73</v>
      </c>
      <c r="G92" s="24" t="s">
        <v>83</v>
      </c>
      <c r="H92" s="24">
        <v>18</v>
      </c>
      <c r="I92" s="24">
        <v>26</v>
      </c>
      <c r="J92" s="24" t="s">
        <v>83</v>
      </c>
      <c r="K92" s="24" t="s">
        <v>105</v>
      </c>
    </row>
    <row r="93" spans="1:11" x14ac:dyDescent="0.2">
      <c r="A93" s="24" t="s">
        <v>100</v>
      </c>
      <c r="B93" s="24" t="s">
        <v>104</v>
      </c>
      <c r="C93" s="24">
        <v>3.8</v>
      </c>
      <c r="D93" s="24">
        <v>1999</v>
      </c>
      <c r="E93" s="24">
        <v>6</v>
      </c>
      <c r="F93" s="24" t="s">
        <v>82</v>
      </c>
      <c r="G93" s="24" t="s">
        <v>83</v>
      </c>
      <c r="H93" s="24">
        <v>18</v>
      </c>
      <c r="I93" s="24">
        <v>25</v>
      </c>
      <c r="J93" s="24" t="s">
        <v>83</v>
      </c>
      <c r="K93" s="24" t="s">
        <v>105</v>
      </c>
    </row>
    <row r="94" spans="1:11" x14ac:dyDescent="0.2">
      <c r="A94" s="24" t="s">
        <v>100</v>
      </c>
      <c r="B94" s="24" t="s">
        <v>104</v>
      </c>
      <c r="C94" s="24">
        <v>4</v>
      </c>
      <c r="D94" s="24">
        <v>2008</v>
      </c>
      <c r="E94" s="24">
        <v>6</v>
      </c>
      <c r="F94" s="24" t="s">
        <v>73</v>
      </c>
      <c r="G94" s="24" t="s">
        <v>83</v>
      </c>
      <c r="H94" s="24">
        <v>17</v>
      </c>
      <c r="I94" s="24">
        <v>26</v>
      </c>
      <c r="J94" s="24" t="s">
        <v>83</v>
      </c>
      <c r="K94" s="24" t="s">
        <v>105</v>
      </c>
    </row>
    <row r="95" spans="1:11" x14ac:dyDescent="0.2">
      <c r="A95" s="24" t="s">
        <v>100</v>
      </c>
      <c r="B95" s="24" t="s">
        <v>104</v>
      </c>
      <c r="C95" s="24">
        <v>4</v>
      </c>
      <c r="D95" s="24">
        <v>2008</v>
      </c>
      <c r="E95" s="24">
        <v>6</v>
      </c>
      <c r="F95" s="24" t="s">
        <v>70</v>
      </c>
      <c r="G95" s="24" t="s">
        <v>83</v>
      </c>
      <c r="H95" s="24">
        <v>16</v>
      </c>
      <c r="I95" s="24">
        <v>24</v>
      </c>
      <c r="J95" s="24" t="s">
        <v>83</v>
      </c>
      <c r="K95" s="24" t="s">
        <v>105</v>
      </c>
    </row>
    <row r="96" spans="1:11" x14ac:dyDescent="0.2">
      <c r="A96" s="24" t="s">
        <v>100</v>
      </c>
      <c r="B96" s="24" t="s">
        <v>104</v>
      </c>
      <c r="C96" s="24">
        <v>4.5999999999999996</v>
      </c>
      <c r="D96" s="24">
        <v>1999</v>
      </c>
      <c r="E96" s="24">
        <v>8</v>
      </c>
      <c r="F96" s="24" t="s">
        <v>82</v>
      </c>
      <c r="G96" s="24" t="s">
        <v>83</v>
      </c>
      <c r="H96" s="24">
        <v>15</v>
      </c>
      <c r="I96" s="24">
        <v>21</v>
      </c>
      <c r="J96" s="24" t="s">
        <v>83</v>
      </c>
      <c r="K96" s="24" t="s">
        <v>105</v>
      </c>
    </row>
    <row r="97" spans="1:11" x14ac:dyDescent="0.2">
      <c r="A97" s="24" t="s">
        <v>100</v>
      </c>
      <c r="B97" s="24" t="s">
        <v>104</v>
      </c>
      <c r="C97" s="24">
        <v>4.5999999999999996</v>
      </c>
      <c r="D97" s="24">
        <v>1999</v>
      </c>
      <c r="E97" s="24">
        <v>8</v>
      </c>
      <c r="F97" s="24" t="s">
        <v>73</v>
      </c>
      <c r="G97" s="24" t="s">
        <v>83</v>
      </c>
      <c r="H97" s="24">
        <v>15</v>
      </c>
      <c r="I97" s="24">
        <v>22</v>
      </c>
      <c r="J97" s="24" t="s">
        <v>83</v>
      </c>
      <c r="K97" s="24" t="s">
        <v>105</v>
      </c>
    </row>
    <row r="98" spans="1:11" x14ac:dyDescent="0.2">
      <c r="A98" s="24" t="s">
        <v>100</v>
      </c>
      <c r="B98" s="24" t="s">
        <v>104</v>
      </c>
      <c r="C98" s="24">
        <v>4.5999999999999996</v>
      </c>
      <c r="D98" s="24">
        <v>2008</v>
      </c>
      <c r="E98" s="24">
        <v>8</v>
      </c>
      <c r="F98" s="24" t="s">
        <v>73</v>
      </c>
      <c r="G98" s="24" t="s">
        <v>83</v>
      </c>
      <c r="H98" s="24">
        <v>15</v>
      </c>
      <c r="I98" s="24">
        <v>23</v>
      </c>
      <c r="J98" s="24" t="s">
        <v>83</v>
      </c>
      <c r="K98" s="24" t="s">
        <v>105</v>
      </c>
    </row>
    <row r="99" spans="1:11" x14ac:dyDescent="0.2">
      <c r="A99" s="24" t="s">
        <v>100</v>
      </c>
      <c r="B99" s="24" t="s">
        <v>104</v>
      </c>
      <c r="C99" s="24">
        <v>4.5999999999999996</v>
      </c>
      <c r="D99" s="24">
        <v>2008</v>
      </c>
      <c r="E99" s="24">
        <v>8</v>
      </c>
      <c r="F99" s="24" t="s">
        <v>70</v>
      </c>
      <c r="G99" s="24" t="s">
        <v>83</v>
      </c>
      <c r="H99" s="24">
        <v>15</v>
      </c>
      <c r="I99" s="24">
        <v>22</v>
      </c>
      <c r="J99" s="24" t="s">
        <v>83</v>
      </c>
      <c r="K99" s="24" t="s">
        <v>105</v>
      </c>
    </row>
    <row r="100" spans="1:11" x14ac:dyDescent="0.2">
      <c r="A100" s="24" t="s">
        <v>100</v>
      </c>
      <c r="B100" s="24" t="s">
        <v>104</v>
      </c>
      <c r="C100" s="24">
        <v>5.4</v>
      </c>
      <c r="D100" s="24">
        <v>2008</v>
      </c>
      <c r="E100" s="24">
        <v>8</v>
      </c>
      <c r="F100" s="24" t="s">
        <v>74</v>
      </c>
      <c r="G100" s="24" t="s">
        <v>83</v>
      </c>
      <c r="H100" s="24">
        <v>14</v>
      </c>
      <c r="I100" s="24">
        <v>20</v>
      </c>
      <c r="J100" s="24" t="s">
        <v>5</v>
      </c>
      <c r="K100" s="24" t="s">
        <v>105</v>
      </c>
    </row>
    <row r="101" spans="1:11" x14ac:dyDescent="0.2">
      <c r="A101" s="24" t="s">
        <v>106</v>
      </c>
      <c r="B101" s="24" t="s">
        <v>107</v>
      </c>
      <c r="C101" s="24">
        <v>1.6</v>
      </c>
      <c r="D101" s="24">
        <v>1999</v>
      </c>
      <c r="E101" s="24">
        <v>4</v>
      </c>
      <c r="F101" s="24" t="s">
        <v>73</v>
      </c>
      <c r="G101" s="24" t="s">
        <v>71</v>
      </c>
      <c r="H101" s="24">
        <v>28</v>
      </c>
      <c r="I101" s="24">
        <v>33</v>
      </c>
      <c r="J101" s="24" t="s">
        <v>83</v>
      </c>
      <c r="K101" s="24" t="s">
        <v>105</v>
      </c>
    </row>
    <row r="102" spans="1:11" x14ac:dyDescent="0.2">
      <c r="A102" s="24" t="s">
        <v>106</v>
      </c>
      <c r="B102" s="24" t="s">
        <v>107</v>
      </c>
      <c r="C102" s="24">
        <v>1.6</v>
      </c>
      <c r="D102" s="24">
        <v>1999</v>
      </c>
      <c r="E102" s="24">
        <v>4</v>
      </c>
      <c r="F102" s="24" t="s">
        <v>82</v>
      </c>
      <c r="G102" s="24" t="s">
        <v>71</v>
      </c>
      <c r="H102" s="24">
        <v>24</v>
      </c>
      <c r="I102" s="24">
        <v>32</v>
      </c>
      <c r="J102" s="24" t="s">
        <v>83</v>
      </c>
      <c r="K102" s="24" t="s">
        <v>105</v>
      </c>
    </row>
    <row r="103" spans="1:11" x14ac:dyDescent="0.2">
      <c r="A103" s="24" t="s">
        <v>106</v>
      </c>
      <c r="B103" s="24" t="s">
        <v>107</v>
      </c>
      <c r="C103" s="24">
        <v>1.6</v>
      </c>
      <c r="D103" s="24">
        <v>1999</v>
      </c>
      <c r="E103" s="24">
        <v>4</v>
      </c>
      <c r="F103" s="24" t="s">
        <v>73</v>
      </c>
      <c r="G103" s="24" t="s">
        <v>71</v>
      </c>
      <c r="H103" s="24">
        <v>25</v>
      </c>
      <c r="I103" s="24">
        <v>32</v>
      </c>
      <c r="J103" s="24" t="s">
        <v>83</v>
      </c>
      <c r="K103" s="24" t="s">
        <v>105</v>
      </c>
    </row>
    <row r="104" spans="1:11" x14ac:dyDescent="0.2">
      <c r="A104" s="24" t="s">
        <v>106</v>
      </c>
      <c r="B104" s="24" t="s">
        <v>107</v>
      </c>
      <c r="C104" s="24">
        <v>1.6</v>
      </c>
      <c r="D104" s="24">
        <v>1999</v>
      </c>
      <c r="E104" s="24">
        <v>4</v>
      </c>
      <c r="F104" s="24" t="s">
        <v>73</v>
      </c>
      <c r="G104" s="24" t="s">
        <v>71</v>
      </c>
      <c r="H104" s="24">
        <v>23</v>
      </c>
      <c r="I104" s="24">
        <v>29</v>
      </c>
      <c r="J104" s="24" t="s">
        <v>5</v>
      </c>
      <c r="K104" s="24" t="s">
        <v>105</v>
      </c>
    </row>
    <row r="105" spans="1:11" x14ac:dyDescent="0.2">
      <c r="A105" s="24" t="s">
        <v>106</v>
      </c>
      <c r="B105" s="24" t="s">
        <v>107</v>
      </c>
      <c r="C105" s="24">
        <v>1.6</v>
      </c>
      <c r="D105" s="24">
        <v>1999</v>
      </c>
      <c r="E105" s="24">
        <v>4</v>
      </c>
      <c r="F105" s="24" t="s">
        <v>82</v>
      </c>
      <c r="G105" s="24" t="s">
        <v>71</v>
      </c>
      <c r="H105" s="24">
        <v>24</v>
      </c>
      <c r="I105" s="24">
        <v>32</v>
      </c>
      <c r="J105" s="24" t="s">
        <v>83</v>
      </c>
      <c r="K105" s="24" t="s">
        <v>105</v>
      </c>
    </row>
    <row r="106" spans="1:11" x14ac:dyDescent="0.2">
      <c r="A106" s="24" t="s">
        <v>106</v>
      </c>
      <c r="B106" s="24" t="s">
        <v>107</v>
      </c>
      <c r="C106" s="24">
        <v>1.8</v>
      </c>
      <c r="D106" s="24">
        <v>2008</v>
      </c>
      <c r="E106" s="24">
        <v>4</v>
      </c>
      <c r="F106" s="24" t="s">
        <v>73</v>
      </c>
      <c r="G106" s="24" t="s">
        <v>71</v>
      </c>
      <c r="H106" s="24">
        <v>26</v>
      </c>
      <c r="I106" s="24">
        <v>34</v>
      </c>
      <c r="J106" s="24" t="s">
        <v>83</v>
      </c>
      <c r="K106" s="24" t="s">
        <v>105</v>
      </c>
    </row>
    <row r="107" spans="1:11" x14ac:dyDescent="0.2">
      <c r="A107" s="24" t="s">
        <v>106</v>
      </c>
      <c r="B107" s="24" t="s">
        <v>107</v>
      </c>
      <c r="C107" s="24">
        <v>1.8</v>
      </c>
      <c r="D107" s="24">
        <v>2008</v>
      </c>
      <c r="E107" s="24">
        <v>4</v>
      </c>
      <c r="F107" s="24" t="s">
        <v>70</v>
      </c>
      <c r="G107" s="24" t="s">
        <v>71</v>
      </c>
      <c r="H107" s="24">
        <v>25</v>
      </c>
      <c r="I107" s="24">
        <v>36</v>
      </c>
      <c r="J107" s="24" t="s">
        <v>83</v>
      </c>
      <c r="K107" s="24" t="s">
        <v>105</v>
      </c>
    </row>
    <row r="108" spans="1:11" x14ac:dyDescent="0.2">
      <c r="A108" s="24" t="s">
        <v>106</v>
      </c>
      <c r="B108" s="24" t="s">
        <v>107</v>
      </c>
      <c r="C108" s="24">
        <v>1.8</v>
      </c>
      <c r="D108" s="24">
        <v>2008</v>
      </c>
      <c r="E108" s="24">
        <v>4</v>
      </c>
      <c r="F108" s="24" t="s">
        <v>70</v>
      </c>
      <c r="G108" s="24" t="s">
        <v>71</v>
      </c>
      <c r="H108" s="24">
        <v>24</v>
      </c>
      <c r="I108" s="24">
        <v>36</v>
      </c>
      <c r="J108" s="24" t="s">
        <v>108</v>
      </c>
      <c r="K108" s="24" t="s">
        <v>105</v>
      </c>
    </row>
    <row r="109" spans="1:11" x14ac:dyDescent="0.2">
      <c r="A109" s="24" t="s">
        <v>106</v>
      </c>
      <c r="B109" s="24" t="s">
        <v>107</v>
      </c>
      <c r="C109" s="24">
        <v>2</v>
      </c>
      <c r="D109" s="24">
        <v>2008</v>
      </c>
      <c r="E109" s="24">
        <v>4</v>
      </c>
      <c r="F109" s="24" t="s">
        <v>74</v>
      </c>
      <c r="G109" s="24" t="s">
        <v>71</v>
      </c>
      <c r="H109" s="24">
        <v>21</v>
      </c>
      <c r="I109" s="24">
        <v>29</v>
      </c>
      <c r="J109" s="24" t="s">
        <v>5</v>
      </c>
      <c r="K109" s="24" t="s">
        <v>105</v>
      </c>
    </row>
    <row r="110" spans="1:11" x14ac:dyDescent="0.2">
      <c r="A110" s="24" t="s">
        <v>109</v>
      </c>
      <c r="B110" s="24" t="s">
        <v>110</v>
      </c>
      <c r="C110" s="24">
        <v>2.4</v>
      </c>
      <c r="D110" s="24">
        <v>1999</v>
      </c>
      <c r="E110" s="24">
        <v>4</v>
      </c>
      <c r="F110" s="24" t="s">
        <v>82</v>
      </c>
      <c r="G110" s="24" t="s">
        <v>71</v>
      </c>
      <c r="H110" s="24">
        <v>18</v>
      </c>
      <c r="I110" s="24">
        <v>26</v>
      </c>
      <c r="J110" s="24" t="s">
        <v>83</v>
      </c>
      <c r="K110" s="24" t="s">
        <v>79</v>
      </c>
    </row>
    <row r="111" spans="1:11" x14ac:dyDescent="0.2">
      <c r="A111" s="24" t="s">
        <v>109</v>
      </c>
      <c r="B111" s="24" t="s">
        <v>110</v>
      </c>
      <c r="C111" s="24">
        <v>2.4</v>
      </c>
      <c r="D111" s="24">
        <v>1999</v>
      </c>
      <c r="E111" s="24">
        <v>4</v>
      </c>
      <c r="F111" s="24" t="s">
        <v>73</v>
      </c>
      <c r="G111" s="24" t="s">
        <v>71</v>
      </c>
      <c r="H111" s="24">
        <v>18</v>
      </c>
      <c r="I111" s="24">
        <v>27</v>
      </c>
      <c r="J111" s="24" t="s">
        <v>83</v>
      </c>
      <c r="K111" s="24" t="s">
        <v>79</v>
      </c>
    </row>
    <row r="112" spans="1:11" x14ac:dyDescent="0.2">
      <c r="A112" s="24" t="s">
        <v>109</v>
      </c>
      <c r="B112" s="24" t="s">
        <v>110</v>
      </c>
      <c r="C112" s="24">
        <v>2.4</v>
      </c>
      <c r="D112" s="24">
        <v>2008</v>
      </c>
      <c r="E112" s="24">
        <v>4</v>
      </c>
      <c r="F112" s="24" t="s">
        <v>82</v>
      </c>
      <c r="G112" s="24" t="s">
        <v>71</v>
      </c>
      <c r="H112" s="24">
        <v>21</v>
      </c>
      <c r="I112" s="24">
        <v>30</v>
      </c>
      <c r="J112" s="24" t="s">
        <v>83</v>
      </c>
      <c r="K112" s="24" t="s">
        <v>79</v>
      </c>
    </row>
    <row r="113" spans="1:11" x14ac:dyDescent="0.2">
      <c r="A113" s="24" t="s">
        <v>109</v>
      </c>
      <c r="B113" s="24" t="s">
        <v>110</v>
      </c>
      <c r="C113" s="24">
        <v>2.4</v>
      </c>
      <c r="D113" s="24">
        <v>2008</v>
      </c>
      <c r="E113" s="24">
        <v>4</v>
      </c>
      <c r="F113" s="24" t="s">
        <v>73</v>
      </c>
      <c r="G113" s="24" t="s">
        <v>71</v>
      </c>
      <c r="H113" s="24">
        <v>21</v>
      </c>
      <c r="I113" s="24">
        <v>31</v>
      </c>
      <c r="J113" s="24" t="s">
        <v>83</v>
      </c>
      <c r="K113" s="24" t="s">
        <v>79</v>
      </c>
    </row>
    <row r="114" spans="1:11" x14ac:dyDescent="0.2">
      <c r="A114" s="24" t="s">
        <v>109</v>
      </c>
      <c r="B114" s="24" t="s">
        <v>110</v>
      </c>
      <c r="C114" s="24">
        <v>2.5</v>
      </c>
      <c r="D114" s="24">
        <v>1999</v>
      </c>
      <c r="E114" s="24">
        <v>6</v>
      </c>
      <c r="F114" s="24" t="s">
        <v>82</v>
      </c>
      <c r="G114" s="24" t="s">
        <v>71</v>
      </c>
      <c r="H114" s="24">
        <v>18</v>
      </c>
      <c r="I114" s="24">
        <v>26</v>
      </c>
      <c r="J114" s="24" t="s">
        <v>83</v>
      </c>
      <c r="K114" s="24" t="s">
        <v>79</v>
      </c>
    </row>
    <row r="115" spans="1:11" x14ac:dyDescent="0.2">
      <c r="A115" s="24" t="s">
        <v>109</v>
      </c>
      <c r="B115" s="24" t="s">
        <v>110</v>
      </c>
      <c r="C115" s="24">
        <v>2.5</v>
      </c>
      <c r="D115" s="24">
        <v>1999</v>
      </c>
      <c r="E115" s="24">
        <v>6</v>
      </c>
      <c r="F115" s="24" t="s">
        <v>73</v>
      </c>
      <c r="G115" s="24" t="s">
        <v>71</v>
      </c>
      <c r="H115" s="24">
        <v>18</v>
      </c>
      <c r="I115" s="24">
        <v>26</v>
      </c>
      <c r="J115" s="24" t="s">
        <v>83</v>
      </c>
      <c r="K115" s="24" t="s">
        <v>79</v>
      </c>
    </row>
    <row r="116" spans="1:11" x14ac:dyDescent="0.2">
      <c r="A116" s="24" t="s">
        <v>109</v>
      </c>
      <c r="B116" s="24" t="s">
        <v>110</v>
      </c>
      <c r="C116" s="24">
        <v>3.3</v>
      </c>
      <c r="D116" s="24">
        <v>2008</v>
      </c>
      <c r="E116" s="24">
        <v>6</v>
      </c>
      <c r="F116" s="24" t="s">
        <v>70</v>
      </c>
      <c r="G116" s="24" t="s">
        <v>71</v>
      </c>
      <c r="H116" s="24">
        <v>19</v>
      </c>
      <c r="I116" s="24">
        <v>28</v>
      </c>
      <c r="J116" s="24" t="s">
        <v>83</v>
      </c>
      <c r="K116" s="24" t="s">
        <v>79</v>
      </c>
    </row>
    <row r="117" spans="1:11" x14ac:dyDescent="0.2">
      <c r="A117" s="24" t="s">
        <v>109</v>
      </c>
      <c r="B117" s="24" t="s">
        <v>111</v>
      </c>
      <c r="C117" s="24">
        <v>2</v>
      </c>
      <c r="D117" s="24">
        <v>1999</v>
      </c>
      <c r="E117" s="24">
        <v>4</v>
      </c>
      <c r="F117" s="24" t="s">
        <v>82</v>
      </c>
      <c r="G117" s="24" t="s">
        <v>71</v>
      </c>
      <c r="H117" s="24">
        <v>19</v>
      </c>
      <c r="I117" s="24">
        <v>26</v>
      </c>
      <c r="J117" s="24" t="s">
        <v>83</v>
      </c>
      <c r="K117" s="24" t="s">
        <v>105</v>
      </c>
    </row>
    <row r="118" spans="1:11" x14ac:dyDescent="0.2">
      <c r="A118" s="24" t="s">
        <v>109</v>
      </c>
      <c r="B118" s="24" t="s">
        <v>111</v>
      </c>
      <c r="C118" s="24">
        <v>2</v>
      </c>
      <c r="D118" s="24">
        <v>1999</v>
      </c>
      <c r="E118" s="24">
        <v>4</v>
      </c>
      <c r="F118" s="24" t="s">
        <v>73</v>
      </c>
      <c r="G118" s="24" t="s">
        <v>71</v>
      </c>
      <c r="H118" s="24">
        <v>19</v>
      </c>
      <c r="I118" s="24">
        <v>29</v>
      </c>
      <c r="J118" s="24" t="s">
        <v>83</v>
      </c>
      <c r="K118" s="24" t="s">
        <v>105</v>
      </c>
    </row>
    <row r="119" spans="1:11" x14ac:dyDescent="0.2">
      <c r="A119" s="24" t="s">
        <v>109</v>
      </c>
      <c r="B119" s="24" t="s">
        <v>111</v>
      </c>
      <c r="C119" s="24">
        <v>2</v>
      </c>
      <c r="D119" s="24">
        <v>2008</v>
      </c>
      <c r="E119" s="24">
        <v>4</v>
      </c>
      <c r="F119" s="24" t="s">
        <v>73</v>
      </c>
      <c r="G119" s="24" t="s">
        <v>71</v>
      </c>
      <c r="H119" s="24">
        <v>20</v>
      </c>
      <c r="I119" s="24">
        <v>28</v>
      </c>
      <c r="J119" s="24" t="s">
        <v>83</v>
      </c>
      <c r="K119" s="24" t="s">
        <v>105</v>
      </c>
    </row>
    <row r="120" spans="1:11" x14ac:dyDescent="0.2">
      <c r="A120" s="24" t="s">
        <v>109</v>
      </c>
      <c r="B120" s="24" t="s">
        <v>111</v>
      </c>
      <c r="C120" s="24">
        <v>2</v>
      </c>
      <c r="D120" s="24">
        <v>2008</v>
      </c>
      <c r="E120" s="24">
        <v>4</v>
      </c>
      <c r="F120" s="24" t="s">
        <v>82</v>
      </c>
      <c r="G120" s="24" t="s">
        <v>71</v>
      </c>
      <c r="H120" s="24">
        <v>20</v>
      </c>
      <c r="I120" s="24">
        <v>27</v>
      </c>
      <c r="J120" s="24" t="s">
        <v>83</v>
      </c>
      <c r="K120" s="24" t="s">
        <v>105</v>
      </c>
    </row>
    <row r="121" spans="1:11" x14ac:dyDescent="0.2">
      <c r="A121" s="24" t="s">
        <v>109</v>
      </c>
      <c r="B121" s="24" t="s">
        <v>111</v>
      </c>
      <c r="C121" s="24">
        <v>2.7</v>
      </c>
      <c r="D121" s="24">
        <v>2008</v>
      </c>
      <c r="E121" s="24">
        <v>6</v>
      </c>
      <c r="F121" s="24" t="s">
        <v>82</v>
      </c>
      <c r="G121" s="24" t="s">
        <v>71</v>
      </c>
      <c r="H121" s="24">
        <v>17</v>
      </c>
      <c r="I121" s="24">
        <v>24</v>
      </c>
      <c r="J121" s="24" t="s">
        <v>83</v>
      </c>
      <c r="K121" s="24" t="s">
        <v>105</v>
      </c>
    </row>
    <row r="122" spans="1:11" x14ac:dyDescent="0.2">
      <c r="A122" s="24" t="s">
        <v>109</v>
      </c>
      <c r="B122" s="24" t="s">
        <v>111</v>
      </c>
      <c r="C122" s="24">
        <v>2.7</v>
      </c>
      <c r="D122" s="24">
        <v>2008</v>
      </c>
      <c r="E122" s="24">
        <v>6</v>
      </c>
      <c r="F122" s="24" t="s">
        <v>74</v>
      </c>
      <c r="G122" s="24" t="s">
        <v>71</v>
      </c>
      <c r="H122" s="24">
        <v>16</v>
      </c>
      <c r="I122" s="24">
        <v>24</v>
      </c>
      <c r="J122" s="24" t="s">
        <v>83</v>
      </c>
      <c r="K122" s="24" t="s">
        <v>105</v>
      </c>
    </row>
    <row r="123" spans="1:11" x14ac:dyDescent="0.2">
      <c r="A123" s="24" t="s">
        <v>109</v>
      </c>
      <c r="B123" s="24" t="s">
        <v>111</v>
      </c>
      <c r="C123" s="24">
        <v>2.7</v>
      </c>
      <c r="D123" s="24">
        <v>2008</v>
      </c>
      <c r="E123" s="24">
        <v>6</v>
      </c>
      <c r="F123" s="24" t="s">
        <v>73</v>
      </c>
      <c r="G123" s="24" t="s">
        <v>71</v>
      </c>
      <c r="H123" s="24">
        <v>17</v>
      </c>
      <c r="I123" s="24">
        <v>24</v>
      </c>
      <c r="J123" s="24" t="s">
        <v>83</v>
      </c>
      <c r="K123" s="24" t="s">
        <v>105</v>
      </c>
    </row>
    <row r="124" spans="1:11" x14ac:dyDescent="0.2">
      <c r="A124" s="24" t="s">
        <v>112</v>
      </c>
      <c r="B124" s="24" t="s">
        <v>113</v>
      </c>
      <c r="C124" s="24">
        <v>3</v>
      </c>
      <c r="D124" s="24">
        <v>2008</v>
      </c>
      <c r="E124" s="24">
        <v>6</v>
      </c>
      <c r="F124" s="24" t="s">
        <v>70</v>
      </c>
      <c r="G124" s="24">
        <v>4</v>
      </c>
      <c r="H124" s="24">
        <v>17</v>
      </c>
      <c r="I124" s="24">
        <v>22</v>
      </c>
      <c r="J124" s="24" t="s">
        <v>89</v>
      </c>
      <c r="K124" s="24" t="s">
        <v>84</v>
      </c>
    </row>
    <row r="125" spans="1:11" x14ac:dyDescent="0.2">
      <c r="A125" s="24" t="s">
        <v>112</v>
      </c>
      <c r="B125" s="24" t="s">
        <v>113</v>
      </c>
      <c r="C125" s="24">
        <v>3.7</v>
      </c>
      <c r="D125" s="24">
        <v>2008</v>
      </c>
      <c r="E125" s="24">
        <v>6</v>
      </c>
      <c r="F125" s="24" t="s">
        <v>70</v>
      </c>
      <c r="G125" s="24">
        <v>4</v>
      </c>
      <c r="H125" s="24">
        <v>15</v>
      </c>
      <c r="I125" s="24">
        <v>19</v>
      </c>
      <c r="J125" s="24" t="s">
        <v>83</v>
      </c>
      <c r="K125" s="24" t="s">
        <v>84</v>
      </c>
    </row>
    <row r="126" spans="1:11" x14ac:dyDescent="0.2">
      <c r="A126" s="24" t="s">
        <v>112</v>
      </c>
      <c r="B126" s="24" t="s">
        <v>113</v>
      </c>
      <c r="C126" s="24">
        <v>4</v>
      </c>
      <c r="D126" s="24">
        <v>1999</v>
      </c>
      <c r="E126" s="24">
        <v>6</v>
      </c>
      <c r="F126" s="24" t="s">
        <v>82</v>
      </c>
      <c r="G126" s="24">
        <v>4</v>
      </c>
      <c r="H126" s="24">
        <v>15</v>
      </c>
      <c r="I126" s="24">
        <v>20</v>
      </c>
      <c r="J126" s="24" t="s">
        <v>83</v>
      </c>
      <c r="K126" s="24" t="s">
        <v>84</v>
      </c>
    </row>
    <row r="127" spans="1:11" x14ac:dyDescent="0.2">
      <c r="A127" s="24" t="s">
        <v>112</v>
      </c>
      <c r="B127" s="24" t="s">
        <v>113</v>
      </c>
      <c r="C127" s="24">
        <v>4.7</v>
      </c>
      <c r="D127" s="24">
        <v>1999</v>
      </c>
      <c r="E127" s="24">
        <v>8</v>
      </c>
      <c r="F127" s="24" t="s">
        <v>82</v>
      </c>
      <c r="G127" s="24">
        <v>4</v>
      </c>
      <c r="H127" s="24">
        <v>14</v>
      </c>
      <c r="I127" s="24">
        <v>17</v>
      </c>
      <c r="J127" s="24" t="s">
        <v>83</v>
      </c>
      <c r="K127" s="24" t="s">
        <v>84</v>
      </c>
    </row>
    <row r="128" spans="1:11" x14ac:dyDescent="0.2">
      <c r="A128" s="24" t="s">
        <v>112</v>
      </c>
      <c r="B128" s="24" t="s">
        <v>113</v>
      </c>
      <c r="C128" s="24">
        <v>4.7</v>
      </c>
      <c r="D128" s="24">
        <v>2008</v>
      </c>
      <c r="E128" s="24">
        <v>8</v>
      </c>
      <c r="F128" s="24" t="s">
        <v>70</v>
      </c>
      <c r="G128" s="24">
        <v>4</v>
      </c>
      <c r="H128" s="24">
        <v>9</v>
      </c>
      <c r="I128" s="24">
        <v>12</v>
      </c>
      <c r="J128" s="24" t="s">
        <v>85</v>
      </c>
      <c r="K128" s="24" t="s">
        <v>84</v>
      </c>
    </row>
    <row r="129" spans="1:11" x14ac:dyDescent="0.2">
      <c r="A129" s="24" t="s">
        <v>112</v>
      </c>
      <c r="B129" s="24" t="s">
        <v>113</v>
      </c>
      <c r="C129" s="24">
        <v>4.7</v>
      </c>
      <c r="D129" s="24">
        <v>2008</v>
      </c>
      <c r="E129" s="24">
        <v>8</v>
      </c>
      <c r="F129" s="24" t="s">
        <v>70</v>
      </c>
      <c r="G129" s="24">
        <v>4</v>
      </c>
      <c r="H129" s="24">
        <v>14</v>
      </c>
      <c r="I129" s="24">
        <v>19</v>
      </c>
      <c r="J129" s="24" t="s">
        <v>83</v>
      </c>
      <c r="K129" s="24" t="s">
        <v>84</v>
      </c>
    </row>
    <row r="130" spans="1:11" x14ac:dyDescent="0.2">
      <c r="A130" s="24" t="s">
        <v>112</v>
      </c>
      <c r="B130" s="24" t="s">
        <v>113</v>
      </c>
      <c r="C130" s="24">
        <v>5.7</v>
      </c>
      <c r="D130" s="24">
        <v>2008</v>
      </c>
      <c r="E130" s="24">
        <v>8</v>
      </c>
      <c r="F130" s="24" t="s">
        <v>70</v>
      </c>
      <c r="G130" s="24">
        <v>4</v>
      </c>
      <c r="H130" s="24">
        <v>13</v>
      </c>
      <c r="I130" s="24">
        <v>18</v>
      </c>
      <c r="J130" s="24" t="s">
        <v>83</v>
      </c>
      <c r="K130" s="24" t="s">
        <v>84</v>
      </c>
    </row>
    <row r="131" spans="1:11" x14ac:dyDescent="0.2">
      <c r="A131" s="24" t="s">
        <v>112</v>
      </c>
      <c r="B131" s="24" t="s">
        <v>113</v>
      </c>
      <c r="C131" s="24">
        <v>6.1</v>
      </c>
      <c r="D131" s="24">
        <v>2008</v>
      </c>
      <c r="E131" s="24">
        <v>8</v>
      </c>
      <c r="F131" s="24" t="s">
        <v>70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84</v>
      </c>
    </row>
    <row r="132" spans="1:11" x14ac:dyDescent="0.2">
      <c r="A132" s="24" t="s">
        <v>114</v>
      </c>
      <c r="B132" s="24" t="s">
        <v>115</v>
      </c>
      <c r="C132" s="24">
        <v>4</v>
      </c>
      <c r="D132" s="24">
        <v>1999</v>
      </c>
      <c r="E132" s="24">
        <v>8</v>
      </c>
      <c r="F132" s="24" t="s">
        <v>82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84</v>
      </c>
    </row>
    <row r="133" spans="1:11" x14ac:dyDescent="0.2">
      <c r="A133" s="24" t="s">
        <v>114</v>
      </c>
      <c r="B133" s="24" t="s">
        <v>115</v>
      </c>
      <c r="C133" s="24">
        <v>4.2</v>
      </c>
      <c r="D133" s="24">
        <v>2008</v>
      </c>
      <c r="E133" s="24">
        <v>8</v>
      </c>
      <c r="F133" s="24" t="s">
        <v>77</v>
      </c>
      <c r="G133" s="24">
        <v>4</v>
      </c>
      <c r="H133" s="24">
        <v>12</v>
      </c>
      <c r="I133" s="24">
        <v>18</v>
      </c>
      <c r="J133" s="24" t="s">
        <v>83</v>
      </c>
      <c r="K133" s="24" t="s">
        <v>84</v>
      </c>
    </row>
    <row r="134" spans="1:11" x14ac:dyDescent="0.2">
      <c r="A134" s="24" t="s">
        <v>114</v>
      </c>
      <c r="B134" s="24" t="s">
        <v>115</v>
      </c>
      <c r="C134" s="24">
        <v>4.4000000000000004</v>
      </c>
      <c r="D134" s="24">
        <v>2008</v>
      </c>
      <c r="E134" s="24">
        <v>8</v>
      </c>
      <c r="F134" s="24" t="s">
        <v>77</v>
      </c>
      <c r="G134" s="24">
        <v>4</v>
      </c>
      <c r="H134" s="24">
        <v>12</v>
      </c>
      <c r="I134" s="24">
        <v>18</v>
      </c>
      <c r="J134" s="24" t="s">
        <v>83</v>
      </c>
      <c r="K134" s="24" t="s">
        <v>84</v>
      </c>
    </row>
    <row r="135" spans="1:11" x14ac:dyDescent="0.2">
      <c r="A135" s="24" t="s">
        <v>114</v>
      </c>
      <c r="B135" s="24" t="s">
        <v>115</v>
      </c>
      <c r="C135" s="24">
        <v>4.5999999999999996</v>
      </c>
      <c r="D135" s="24">
        <v>1999</v>
      </c>
      <c r="E135" s="24">
        <v>8</v>
      </c>
      <c r="F135" s="24" t="s">
        <v>82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84</v>
      </c>
    </row>
    <row r="136" spans="1:11" x14ac:dyDescent="0.2">
      <c r="A136" s="24" t="s">
        <v>116</v>
      </c>
      <c r="B136" s="24" t="s">
        <v>117</v>
      </c>
      <c r="C136" s="24">
        <v>5.4</v>
      </c>
      <c r="D136" s="24">
        <v>1999</v>
      </c>
      <c r="E136" s="24">
        <v>8</v>
      </c>
      <c r="F136" s="24" t="s">
        <v>82</v>
      </c>
      <c r="G136" s="24" t="s">
        <v>83</v>
      </c>
      <c r="H136" s="24">
        <v>11</v>
      </c>
      <c r="I136" s="24">
        <v>17</v>
      </c>
      <c r="J136" s="24" t="s">
        <v>83</v>
      </c>
      <c r="K136" s="24" t="s">
        <v>84</v>
      </c>
    </row>
    <row r="137" spans="1:11" x14ac:dyDescent="0.2">
      <c r="A137" s="24" t="s">
        <v>116</v>
      </c>
      <c r="B137" s="24" t="s">
        <v>117</v>
      </c>
      <c r="C137" s="24">
        <v>5.4</v>
      </c>
      <c r="D137" s="24">
        <v>1999</v>
      </c>
      <c r="E137" s="24">
        <v>8</v>
      </c>
      <c r="F137" s="24" t="s">
        <v>82</v>
      </c>
      <c r="G137" s="24" t="s">
        <v>83</v>
      </c>
      <c r="H137" s="24">
        <v>11</v>
      </c>
      <c r="I137" s="24">
        <v>16</v>
      </c>
      <c r="J137" s="24" t="s">
        <v>5</v>
      </c>
      <c r="K137" s="24" t="s">
        <v>84</v>
      </c>
    </row>
    <row r="138" spans="1:11" x14ac:dyDescent="0.2">
      <c r="A138" s="24" t="s">
        <v>116</v>
      </c>
      <c r="B138" s="24" t="s">
        <v>117</v>
      </c>
      <c r="C138" s="24">
        <v>5.4</v>
      </c>
      <c r="D138" s="24">
        <v>2008</v>
      </c>
      <c r="E138" s="24">
        <v>8</v>
      </c>
      <c r="F138" s="24" t="s">
        <v>95</v>
      </c>
      <c r="G138" s="24" t="s">
        <v>83</v>
      </c>
      <c r="H138" s="24">
        <v>12</v>
      </c>
      <c r="I138" s="24">
        <v>18</v>
      </c>
      <c r="J138" s="24" t="s">
        <v>83</v>
      </c>
      <c r="K138" s="24" t="s">
        <v>84</v>
      </c>
    </row>
    <row r="139" spans="1:11" x14ac:dyDescent="0.2">
      <c r="A139" s="24" t="s">
        <v>118</v>
      </c>
      <c r="B139" s="24" t="s">
        <v>119</v>
      </c>
      <c r="C139" s="24">
        <v>4</v>
      </c>
      <c r="D139" s="24">
        <v>1999</v>
      </c>
      <c r="E139" s="24">
        <v>6</v>
      </c>
      <c r="F139" s="24" t="s">
        <v>70</v>
      </c>
      <c r="G139" s="24">
        <v>4</v>
      </c>
      <c r="H139" s="24">
        <v>14</v>
      </c>
      <c r="I139" s="24">
        <v>17</v>
      </c>
      <c r="J139" s="24" t="s">
        <v>83</v>
      </c>
      <c r="K139" s="24" t="s">
        <v>84</v>
      </c>
    </row>
    <row r="140" spans="1:11" x14ac:dyDescent="0.2">
      <c r="A140" s="24" t="s">
        <v>118</v>
      </c>
      <c r="B140" s="24" t="s">
        <v>119</v>
      </c>
      <c r="C140" s="24">
        <v>4</v>
      </c>
      <c r="D140" s="24">
        <v>2008</v>
      </c>
      <c r="E140" s="24">
        <v>6</v>
      </c>
      <c r="F140" s="24" t="s">
        <v>70</v>
      </c>
      <c r="G140" s="24">
        <v>4</v>
      </c>
      <c r="H140" s="24">
        <v>13</v>
      </c>
      <c r="I140" s="24">
        <v>19</v>
      </c>
      <c r="J140" s="24" t="s">
        <v>83</v>
      </c>
      <c r="K140" s="24" t="s">
        <v>84</v>
      </c>
    </row>
    <row r="141" spans="1:11" x14ac:dyDescent="0.2">
      <c r="A141" s="24" t="s">
        <v>118</v>
      </c>
      <c r="B141" s="24" t="s">
        <v>119</v>
      </c>
      <c r="C141" s="24">
        <v>4.5999999999999996</v>
      </c>
      <c r="D141" s="24">
        <v>2008</v>
      </c>
      <c r="E141" s="24">
        <v>8</v>
      </c>
      <c r="F141" s="24" t="s">
        <v>95</v>
      </c>
      <c r="G141" s="24">
        <v>4</v>
      </c>
      <c r="H141" s="24">
        <v>13</v>
      </c>
      <c r="I141" s="24">
        <v>19</v>
      </c>
      <c r="J141" s="24" t="s">
        <v>83</v>
      </c>
      <c r="K141" s="24" t="s">
        <v>84</v>
      </c>
    </row>
    <row r="142" spans="1:11" x14ac:dyDescent="0.2">
      <c r="A142" s="24" t="s">
        <v>118</v>
      </c>
      <c r="B142" s="24" t="s">
        <v>119</v>
      </c>
      <c r="C142" s="24">
        <v>5</v>
      </c>
      <c r="D142" s="24">
        <v>1999</v>
      </c>
      <c r="E142" s="24">
        <v>8</v>
      </c>
      <c r="F142" s="24" t="s">
        <v>82</v>
      </c>
      <c r="G142" s="24">
        <v>4</v>
      </c>
      <c r="H142" s="24">
        <v>13</v>
      </c>
      <c r="I142" s="24">
        <v>17</v>
      </c>
      <c r="J142" s="24" t="s">
        <v>83</v>
      </c>
      <c r="K142" s="24" t="s">
        <v>84</v>
      </c>
    </row>
    <row r="143" spans="1:11" x14ac:dyDescent="0.2">
      <c r="A143" s="24" t="s">
        <v>120</v>
      </c>
      <c r="B143" s="24" t="s">
        <v>121</v>
      </c>
      <c r="C143" s="24">
        <v>2.4</v>
      </c>
      <c r="D143" s="24">
        <v>1999</v>
      </c>
      <c r="E143" s="24">
        <v>4</v>
      </c>
      <c r="F143" s="24" t="s">
        <v>73</v>
      </c>
      <c r="G143" s="24" t="s">
        <v>71</v>
      </c>
      <c r="H143" s="24">
        <v>21</v>
      </c>
      <c r="I143" s="24">
        <v>29</v>
      </c>
      <c r="J143" s="24" t="s">
        <v>83</v>
      </c>
      <c r="K143" s="24" t="s">
        <v>72</v>
      </c>
    </row>
    <row r="144" spans="1:11" x14ac:dyDescent="0.2">
      <c r="A144" s="24" t="s">
        <v>120</v>
      </c>
      <c r="B144" s="24" t="s">
        <v>121</v>
      </c>
      <c r="C144" s="24">
        <v>2.4</v>
      </c>
      <c r="D144" s="24">
        <v>1999</v>
      </c>
      <c r="E144" s="24">
        <v>4</v>
      </c>
      <c r="F144" s="24" t="s">
        <v>82</v>
      </c>
      <c r="G144" s="24" t="s">
        <v>71</v>
      </c>
      <c r="H144" s="24">
        <v>19</v>
      </c>
      <c r="I144" s="24">
        <v>27</v>
      </c>
      <c r="J144" s="24" t="s">
        <v>83</v>
      </c>
      <c r="K144" s="24" t="s">
        <v>72</v>
      </c>
    </row>
    <row r="145" spans="1:11" x14ac:dyDescent="0.2">
      <c r="A145" s="24" t="s">
        <v>120</v>
      </c>
      <c r="B145" s="24" t="s">
        <v>121</v>
      </c>
      <c r="C145" s="24">
        <v>2.5</v>
      </c>
      <c r="D145" s="24">
        <v>2008</v>
      </c>
      <c r="E145" s="24">
        <v>4</v>
      </c>
      <c r="F145" s="24" t="s">
        <v>75</v>
      </c>
      <c r="G145" s="24" t="s">
        <v>71</v>
      </c>
      <c r="H145" s="24">
        <v>23</v>
      </c>
      <c r="I145" s="24">
        <v>31</v>
      </c>
      <c r="J145" s="24" t="s">
        <v>83</v>
      </c>
      <c r="K145" s="24" t="s">
        <v>79</v>
      </c>
    </row>
    <row r="146" spans="1:11" x14ac:dyDescent="0.2">
      <c r="A146" s="24" t="s">
        <v>120</v>
      </c>
      <c r="B146" s="24" t="s">
        <v>121</v>
      </c>
      <c r="C146" s="24">
        <v>2.5</v>
      </c>
      <c r="D146" s="24">
        <v>2008</v>
      </c>
      <c r="E146" s="24">
        <v>4</v>
      </c>
      <c r="F146" s="24" t="s">
        <v>74</v>
      </c>
      <c r="G146" s="24" t="s">
        <v>71</v>
      </c>
      <c r="H146" s="24">
        <v>23</v>
      </c>
      <c r="I146" s="24">
        <v>32</v>
      </c>
      <c r="J146" s="24" t="s">
        <v>83</v>
      </c>
      <c r="K146" s="24" t="s">
        <v>79</v>
      </c>
    </row>
    <row r="147" spans="1:11" x14ac:dyDescent="0.2">
      <c r="A147" s="24" t="s">
        <v>120</v>
      </c>
      <c r="B147" s="24" t="s">
        <v>121</v>
      </c>
      <c r="C147" s="24">
        <v>3.5</v>
      </c>
      <c r="D147" s="24">
        <v>2008</v>
      </c>
      <c r="E147" s="24">
        <v>6</v>
      </c>
      <c r="F147" s="24" t="s">
        <v>74</v>
      </c>
      <c r="G147" s="24" t="s">
        <v>71</v>
      </c>
      <c r="H147" s="24">
        <v>19</v>
      </c>
      <c r="I147" s="24">
        <v>27</v>
      </c>
      <c r="J147" s="24" t="s">
        <v>5</v>
      </c>
      <c r="K147" s="24" t="s">
        <v>79</v>
      </c>
    </row>
    <row r="148" spans="1:11" x14ac:dyDescent="0.2">
      <c r="A148" s="24" t="s">
        <v>120</v>
      </c>
      <c r="B148" s="24" t="s">
        <v>121</v>
      </c>
      <c r="C148" s="24">
        <v>3.5</v>
      </c>
      <c r="D148" s="24">
        <v>2008</v>
      </c>
      <c r="E148" s="24">
        <v>6</v>
      </c>
      <c r="F148" s="24" t="s">
        <v>75</v>
      </c>
      <c r="G148" s="24" t="s">
        <v>71</v>
      </c>
      <c r="H148" s="24">
        <v>19</v>
      </c>
      <c r="I148" s="24">
        <v>26</v>
      </c>
      <c r="J148" s="24" t="s">
        <v>5</v>
      </c>
      <c r="K148" s="24" t="s">
        <v>79</v>
      </c>
    </row>
    <row r="149" spans="1:11" x14ac:dyDescent="0.2">
      <c r="A149" s="24" t="s">
        <v>120</v>
      </c>
      <c r="B149" s="24" t="s">
        <v>122</v>
      </c>
      <c r="C149" s="24">
        <v>3</v>
      </c>
      <c r="D149" s="24">
        <v>1999</v>
      </c>
      <c r="E149" s="24">
        <v>6</v>
      </c>
      <c r="F149" s="24" t="s">
        <v>82</v>
      </c>
      <c r="G149" s="24" t="s">
        <v>71</v>
      </c>
      <c r="H149" s="24">
        <v>18</v>
      </c>
      <c r="I149" s="24">
        <v>26</v>
      </c>
      <c r="J149" s="24" t="s">
        <v>83</v>
      </c>
      <c r="K149" s="24" t="s">
        <v>79</v>
      </c>
    </row>
    <row r="150" spans="1:11" x14ac:dyDescent="0.2">
      <c r="A150" s="24" t="s">
        <v>120</v>
      </c>
      <c r="B150" s="24" t="s">
        <v>122</v>
      </c>
      <c r="C150" s="24">
        <v>3</v>
      </c>
      <c r="D150" s="24">
        <v>1999</v>
      </c>
      <c r="E150" s="24">
        <v>6</v>
      </c>
      <c r="F150" s="24" t="s">
        <v>73</v>
      </c>
      <c r="G150" s="24" t="s">
        <v>71</v>
      </c>
      <c r="H150" s="24">
        <v>19</v>
      </c>
      <c r="I150" s="24">
        <v>25</v>
      </c>
      <c r="J150" s="24" t="s">
        <v>83</v>
      </c>
      <c r="K150" s="24" t="s">
        <v>79</v>
      </c>
    </row>
    <row r="151" spans="1:11" x14ac:dyDescent="0.2">
      <c r="A151" s="24" t="s">
        <v>120</v>
      </c>
      <c r="B151" s="24" t="s">
        <v>122</v>
      </c>
      <c r="C151" s="24">
        <v>3.5</v>
      </c>
      <c r="D151" s="24">
        <v>2008</v>
      </c>
      <c r="E151" s="24">
        <v>6</v>
      </c>
      <c r="F151" s="24" t="s">
        <v>75</v>
      </c>
      <c r="G151" s="24" t="s">
        <v>71</v>
      </c>
      <c r="H151" s="24">
        <v>19</v>
      </c>
      <c r="I151" s="24">
        <v>25</v>
      </c>
      <c r="J151" s="24" t="s">
        <v>5</v>
      </c>
      <c r="K151" s="24" t="s">
        <v>79</v>
      </c>
    </row>
    <row r="152" spans="1:11" x14ac:dyDescent="0.2">
      <c r="A152" s="24" t="s">
        <v>120</v>
      </c>
      <c r="B152" s="24" t="s">
        <v>123</v>
      </c>
      <c r="C152" s="24">
        <v>3.3</v>
      </c>
      <c r="D152" s="24">
        <v>1999</v>
      </c>
      <c r="E152" s="24">
        <v>6</v>
      </c>
      <c r="F152" s="24" t="s">
        <v>82</v>
      </c>
      <c r="G152" s="24">
        <v>4</v>
      </c>
      <c r="H152" s="24">
        <v>14</v>
      </c>
      <c r="I152" s="24">
        <v>17</v>
      </c>
      <c r="J152" s="24" t="s">
        <v>83</v>
      </c>
      <c r="K152" s="24" t="s">
        <v>84</v>
      </c>
    </row>
    <row r="153" spans="1:11" x14ac:dyDescent="0.2">
      <c r="A153" s="24" t="s">
        <v>120</v>
      </c>
      <c r="B153" s="24" t="s">
        <v>123</v>
      </c>
      <c r="C153" s="24">
        <v>3.3</v>
      </c>
      <c r="D153" s="24">
        <v>1999</v>
      </c>
      <c r="E153" s="24">
        <v>6</v>
      </c>
      <c r="F153" s="24" t="s">
        <v>73</v>
      </c>
      <c r="G153" s="24">
        <v>4</v>
      </c>
      <c r="H153" s="24">
        <v>15</v>
      </c>
      <c r="I153" s="24">
        <v>17</v>
      </c>
      <c r="J153" s="24" t="s">
        <v>83</v>
      </c>
      <c r="K153" s="24" t="s">
        <v>84</v>
      </c>
    </row>
    <row r="154" spans="1:11" x14ac:dyDescent="0.2">
      <c r="A154" s="24" t="s">
        <v>120</v>
      </c>
      <c r="B154" s="24" t="s">
        <v>123</v>
      </c>
      <c r="C154" s="24">
        <v>4</v>
      </c>
      <c r="D154" s="24">
        <v>2008</v>
      </c>
      <c r="E154" s="24">
        <v>6</v>
      </c>
      <c r="F154" s="24" t="s">
        <v>70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84</v>
      </c>
    </row>
    <row r="155" spans="1:11" x14ac:dyDescent="0.2">
      <c r="A155" s="24" t="s">
        <v>120</v>
      </c>
      <c r="B155" s="24" t="s">
        <v>123</v>
      </c>
      <c r="C155" s="24">
        <v>5.6</v>
      </c>
      <c r="D155" s="24">
        <v>2008</v>
      </c>
      <c r="E155" s="24">
        <v>8</v>
      </c>
      <c r="F155" s="24" t="s">
        <v>124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84</v>
      </c>
    </row>
    <row r="156" spans="1:11" x14ac:dyDescent="0.2">
      <c r="A156" s="24" t="s">
        <v>125</v>
      </c>
      <c r="B156" s="24" t="s">
        <v>126</v>
      </c>
      <c r="C156" s="24">
        <v>3.1</v>
      </c>
      <c r="D156" s="24">
        <v>1999</v>
      </c>
      <c r="E156" s="24">
        <v>6</v>
      </c>
      <c r="F156" s="24" t="s">
        <v>82</v>
      </c>
      <c r="G156" s="24" t="s">
        <v>71</v>
      </c>
      <c r="H156" s="24">
        <v>18</v>
      </c>
      <c r="I156" s="24">
        <v>26</v>
      </c>
      <c r="J156" s="24" t="s">
        <v>83</v>
      </c>
      <c r="K156" s="24" t="s">
        <v>79</v>
      </c>
    </row>
    <row r="157" spans="1:11" x14ac:dyDescent="0.2">
      <c r="A157" s="24" t="s">
        <v>125</v>
      </c>
      <c r="B157" s="24" t="s">
        <v>126</v>
      </c>
      <c r="C157" s="24">
        <v>3.8</v>
      </c>
      <c r="D157" s="24">
        <v>1999</v>
      </c>
      <c r="E157" s="24">
        <v>6</v>
      </c>
      <c r="F157" s="24" t="s">
        <v>82</v>
      </c>
      <c r="G157" s="24" t="s">
        <v>71</v>
      </c>
      <c r="H157" s="24">
        <v>16</v>
      </c>
      <c r="I157" s="24">
        <v>26</v>
      </c>
      <c r="J157" s="24" t="s">
        <v>5</v>
      </c>
      <c r="K157" s="24" t="s">
        <v>79</v>
      </c>
    </row>
    <row r="158" spans="1:11" x14ac:dyDescent="0.2">
      <c r="A158" s="24" t="s">
        <v>125</v>
      </c>
      <c r="B158" s="24" t="s">
        <v>126</v>
      </c>
      <c r="C158" s="24">
        <v>3.8</v>
      </c>
      <c r="D158" s="24">
        <v>1999</v>
      </c>
      <c r="E158" s="24">
        <v>6</v>
      </c>
      <c r="F158" s="24" t="s">
        <v>82</v>
      </c>
      <c r="G158" s="24" t="s">
        <v>71</v>
      </c>
      <c r="H158" s="24">
        <v>17</v>
      </c>
      <c r="I158" s="24">
        <v>27</v>
      </c>
      <c r="J158" s="24" t="s">
        <v>83</v>
      </c>
      <c r="K158" s="24" t="s">
        <v>79</v>
      </c>
    </row>
    <row r="159" spans="1:11" x14ac:dyDescent="0.2">
      <c r="A159" s="24" t="s">
        <v>125</v>
      </c>
      <c r="B159" s="24" t="s">
        <v>126</v>
      </c>
      <c r="C159" s="24">
        <v>3.8</v>
      </c>
      <c r="D159" s="24">
        <v>2008</v>
      </c>
      <c r="E159" s="24">
        <v>6</v>
      </c>
      <c r="F159" s="24" t="s">
        <v>82</v>
      </c>
      <c r="G159" s="24" t="s">
        <v>71</v>
      </c>
      <c r="H159" s="24">
        <v>18</v>
      </c>
      <c r="I159" s="24">
        <v>28</v>
      </c>
      <c r="J159" s="24" t="s">
        <v>83</v>
      </c>
      <c r="K159" s="24" t="s">
        <v>79</v>
      </c>
    </row>
    <row r="160" spans="1:11" x14ac:dyDescent="0.2">
      <c r="A160" s="24" t="s">
        <v>125</v>
      </c>
      <c r="B160" s="24" t="s">
        <v>126</v>
      </c>
      <c r="C160" s="24">
        <v>5.3</v>
      </c>
      <c r="D160" s="24">
        <v>2008</v>
      </c>
      <c r="E160" s="24">
        <v>8</v>
      </c>
      <c r="F160" s="24" t="s">
        <v>127</v>
      </c>
      <c r="G160" s="24" t="s">
        <v>71</v>
      </c>
      <c r="H160" s="24">
        <v>16</v>
      </c>
      <c r="I160" s="24">
        <v>25</v>
      </c>
      <c r="J160" s="24" t="s">
        <v>5</v>
      </c>
      <c r="K160" s="24" t="s">
        <v>79</v>
      </c>
    </row>
    <row r="161" spans="1:11" x14ac:dyDescent="0.2">
      <c r="A161" s="24" t="s">
        <v>128</v>
      </c>
      <c r="B161" s="24" t="s">
        <v>129</v>
      </c>
      <c r="C161" s="24">
        <v>2.5</v>
      </c>
      <c r="D161" s="24">
        <v>1999</v>
      </c>
      <c r="E161" s="24">
        <v>4</v>
      </c>
      <c r="F161" s="24" t="s">
        <v>73</v>
      </c>
      <c r="G161" s="24">
        <v>4</v>
      </c>
      <c r="H161" s="24">
        <v>18</v>
      </c>
      <c r="I161" s="24">
        <v>25</v>
      </c>
      <c r="J161" s="24" t="s">
        <v>83</v>
      </c>
      <c r="K161" s="24" t="s">
        <v>84</v>
      </c>
    </row>
    <row r="162" spans="1:11" x14ac:dyDescent="0.2">
      <c r="A162" s="24" t="s">
        <v>128</v>
      </c>
      <c r="B162" s="24" t="s">
        <v>129</v>
      </c>
      <c r="C162" s="24">
        <v>2.5</v>
      </c>
      <c r="D162" s="24">
        <v>1999</v>
      </c>
      <c r="E162" s="24">
        <v>4</v>
      </c>
      <c r="F162" s="24" t="s">
        <v>82</v>
      </c>
      <c r="G162" s="24">
        <v>4</v>
      </c>
      <c r="H162" s="24">
        <v>18</v>
      </c>
      <c r="I162" s="24">
        <v>24</v>
      </c>
      <c r="J162" s="24" t="s">
        <v>83</v>
      </c>
      <c r="K162" s="24" t="s">
        <v>84</v>
      </c>
    </row>
    <row r="163" spans="1:11" x14ac:dyDescent="0.2">
      <c r="A163" s="24" t="s">
        <v>128</v>
      </c>
      <c r="B163" s="24" t="s">
        <v>129</v>
      </c>
      <c r="C163" s="24">
        <v>2.5</v>
      </c>
      <c r="D163" s="24">
        <v>2008</v>
      </c>
      <c r="E163" s="24">
        <v>4</v>
      </c>
      <c r="F163" s="24" t="s">
        <v>73</v>
      </c>
      <c r="G163" s="24">
        <v>4</v>
      </c>
      <c r="H163" s="24">
        <v>20</v>
      </c>
      <c r="I163" s="24">
        <v>27</v>
      </c>
      <c r="J163" s="24" t="s">
        <v>83</v>
      </c>
      <c r="K163" s="24" t="s">
        <v>84</v>
      </c>
    </row>
    <row r="164" spans="1:11" x14ac:dyDescent="0.2">
      <c r="A164" s="24" t="s">
        <v>128</v>
      </c>
      <c r="B164" s="24" t="s">
        <v>129</v>
      </c>
      <c r="C164" s="24">
        <v>2.5</v>
      </c>
      <c r="D164" s="24">
        <v>2008</v>
      </c>
      <c r="E164" s="24">
        <v>4</v>
      </c>
      <c r="F164" s="24" t="s">
        <v>73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84</v>
      </c>
    </row>
    <row r="165" spans="1:11" x14ac:dyDescent="0.2">
      <c r="A165" s="24" t="s">
        <v>128</v>
      </c>
      <c r="B165" s="24" t="s">
        <v>129</v>
      </c>
      <c r="C165" s="24">
        <v>2.5</v>
      </c>
      <c r="D165" s="24">
        <v>2008</v>
      </c>
      <c r="E165" s="24">
        <v>4</v>
      </c>
      <c r="F165" s="24" t="s">
        <v>82</v>
      </c>
      <c r="G165" s="24">
        <v>4</v>
      </c>
      <c r="H165" s="24">
        <v>20</v>
      </c>
      <c r="I165" s="24">
        <v>26</v>
      </c>
      <c r="J165" s="24" t="s">
        <v>83</v>
      </c>
      <c r="K165" s="24" t="s">
        <v>84</v>
      </c>
    </row>
    <row r="166" spans="1:11" x14ac:dyDescent="0.2">
      <c r="A166" s="24" t="s">
        <v>128</v>
      </c>
      <c r="B166" s="24" t="s">
        <v>129</v>
      </c>
      <c r="C166" s="24">
        <v>2.5</v>
      </c>
      <c r="D166" s="24">
        <v>2008</v>
      </c>
      <c r="E166" s="24">
        <v>4</v>
      </c>
      <c r="F166" s="24" t="s">
        <v>82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84</v>
      </c>
    </row>
    <row r="167" spans="1:11" x14ac:dyDescent="0.2">
      <c r="A167" s="24" t="s">
        <v>128</v>
      </c>
      <c r="B167" s="24" t="s">
        <v>130</v>
      </c>
      <c r="C167" s="24">
        <v>2.2000000000000002</v>
      </c>
      <c r="D167" s="24">
        <v>1999</v>
      </c>
      <c r="E167" s="24">
        <v>4</v>
      </c>
      <c r="F167" s="24" t="s">
        <v>82</v>
      </c>
      <c r="G167" s="24">
        <v>4</v>
      </c>
      <c r="H167" s="24">
        <v>21</v>
      </c>
      <c r="I167" s="24">
        <v>26</v>
      </c>
      <c r="J167" s="24" t="s">
        <v>83</v>
      </c>
      <c r="K167" s="24" t="s">
        <v>105</v>
      </c>
    </row>
    <row r="168" spans="1:11" x14ac:dyDescent="0.2">
      <c r="A168" s="24" t="s">
        <v>128</v>
      </c>
      <c r="B168" s="24" t="s">
        <v>130</v>
      </c>
      <c r="C168" s="24">
        <v>2.2000000000000002</v>
      </c>
      <c r="D168" s="24">
        <v>1999</v>
      </c>
      <c r="E168" s="24">
        <v>4</v>
      </c>
      <c r="F168" s="24" t="s">
        <v>73</v>
      </c>
      <c r="G168" s="24">
        <v>4</v>
      </c>
      <c r="H168" s="24">
        <v>19</v>
      </c>
      <c r="I168" s="24">
        <v>26</v>
      </c>
      <c r="J168" s="24" t="s">
        <v>83</v>
      </c>
      <c r="K168" s="24" t="s">
        <v>105</v>
      </c>
    </row>
    <row r="169" spans="1:11" x14ac:dyDescent="0.2">
      <c r="A169" s="24" t="s">
        <v>128</v>
      </c>
      <c r="B169" s="24" t="s">
        <v>130</v>
      </c>
      <c r="C169" s="24">
        <v>2.5</v>
      </c>
      <c r="D169" s="24">
        <v>1999</v>
      </c>
      <c r="E169" s="24">
        <v>4</v>
      </c>
      <c r="F169" s="24" t="s">
        <v>73</v>
      </c>
      <c r="G169" s="24">
        <v>4</v>
      </c>
      <c r="H169" s="24">
        <v>19</v>
      </c>
      <c r="I169" s="24">
        <v>26</v>
      </c>
      <c r="J169" s="24" t="s">
        <v>83</v>
      </c>
      <c r="K169" s="24" t="s">
        <v>105</v>
      </c>
    </row>
    <row r="170" spans="1:11" x14ac:dyDescent="0.2">
      <c r="A170" s="24" t="s">
        <v>128</v>
      </c>
      <c r="B170" s="24" t="s">
        <v>130</v>
      </c>
      <c r="C170" s="24">
        <v>2.5</v>
      </c>
      <c r="D170" s="24">
        <v>1999</v>
      </c>
      <c r="E170" s="24">
        <v>4</v>
      </c>
      <c r="F170" s="24" t="s">
        <v>82</v>
      </c>
      <c r="G170" s="24">
        <v>4</v>
      </c>
      <c r="H170" s="24">
        <v>19</v>
      </c>
      <c r="I170" s="24">
        <v>26</v>
      </c>
      <c r="J170" s="24" t="s">
        <v>83</v>
      </c>
      <c r="K170" s="24" t="s">
        <v>105</v>
      </c>
    </row>
    <row r="171" spans="1:11" x14ac:dyDescent="0.2">
      <c r="A171" s="24" t="s">
        <v>128</v>
      </c>
      <c r="B171" s="24" t="s">
        <v>130</v>
      </c>
      <c r="C171" s="24">
        <v>2.5</v>
      </c>
      <c r="D171" s="24">
        <v>2008</v>
      </c>
      <c r="E171" s="24">
        <v>4</v>
      </c>
      <c r="F171" s="24" t="s">
        <v>127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72</v>
      </c>
    </row>
    <row r="172" spans="1:11" x14ac:dyDescent="0.2">
      <c r="A172" s="24" t="s">
        <v>128</v>
      </c>
      <c r="B172" s="24" t="s">
        <v>130</v>
      </c>
      <c r="C172" s="24">
        <v>2.5</v>
      </c>
      <c r="D172" s="24">
        <v>2008</v>
      </c>
      <c r="E172" s="24">
        <v>4</v>
      </c>
      <c r="F172" s="24" t="s">
        <v>127</v>
      </c>
      <c r="G172" s="24">
        <v>4</v>
      </c>
      <c r="H172" s="24">
        <v>20</v>
      </c>
      <c r="I172" s="24">
        <v>27</v>
      </c>
      <c r="J172" s="24" t="s">
        <v>83</v>
      </c>
      <c r="K172" s="24" t="s">
        <v>72</v>
      </c>
    </row>
    <row r="173" spans="1:11" x14ac:dyDescent="0.2">
      <c r="A173" s="24" t="s">
        <v>128</v>
      </c>
      <c r="B173" s="24" t="s">
        <v>130</v>
      </c>
      <c r="C173" s="24">
        <v>2.5</v>
      </c>
      <c r="D173" s="24">
        <v>2008</v>
      </c>
      <c r="E173" s="24">
        <v>4</v>
      </c>
      <c r="F173" s="24" t="s">
        <v>73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72</v>
      </c>
    </row>
    <row r="174" spans="1:11" x14ac:dyDescent="0.2">
      <c r="A174" s="24" t="s">
        <v>128</v>
      </c>
      <c r="B174" s="24" t="s">
        <v>130</v>
      </c>
      <c r="C174" s="24">
        <v>2.5</v>
      </c>
      <c r="D174" s="24">
        <v>2008</v>
      </c>
      <c r="E174" s="24">
        <v>4</v>
      </c>
      <c r="F174" s="24" t="s">
        <v>73</v>
      </c>
      <c r="G174" s="24">
        <v>4</v>
      </c>
      <c r="H174" s="24">
        <v>20</v>
      </c>
      <c r="I174" s="24">
        <v>27</v>
      </c>
      <c r="J174" s="24" t="s">
        <v>83</v>
      </c>
      <c r="K174" s="24" t="s">
        <v>72</v>
      </c>
    </row>
    <row r="175" spans="1:11" x14ac:dyDescent="0.2">
      <c r="A175" s="24" t="s">
        <v>131</v>
      </c>
      <c r="B175" s="24" t="s">
        <v>132</v>
      </c>
      <c r="C175" s="24">
        <v>2.7</v>
      </c>
      <c r="D175" s="24">
        <v>1999</v>
      </c>
      <c r="E175" s="24">
        <v>4</v>
      </c>
      <c r="F175" s="24" t="s">
        <v>73</v>
      </c>
      <c r="G175" s="24">
        <v>4</v>
      </c>
      <c r="H175" s="24">
        <v>15</v>
      </c>
      <c r="I175" s="24">
        <v>20</v>
      </c>
      <c r="J175" s="24" t="s">
        <v>83</v>
      </c>
      <c r="K175" s="24" t="s">
        <v>84</v>
      </c>
    </row>
    <row r="176" spans="1:11" x14ac:dyDescent="0.2">
      <c r="A176" s="24" t="s">
        <v>131</v>
      </c>
      <c r="B176" s="24" t="s">
        <v>132</v>
      </c>
      <c r="C176" s="24">
        <v>2.7</v>
      </c>
      <c r="D176" s="24">
        <v>1999</v>
      </c>
      <c r="E176" s="24">
        <v>4</v>
      </c>
      <c r="F176" s="24" t="s">
        <v>82</v>
      </c>
      <c r="G176" s="24">
        <v>4</v>
      </c>
      <c r="H176" s="24">
        <v>16</v>
      </c>
      <c r="I176" s="24">
        <v>20</v>
      </c>
      <c r="J176" s="24" t="s">
        <v>83</v>
      </c>
      <c r="K176" s="24" t="s">
        <v>84</v>
      </c>
    </row>
    <row r="177" spans="1:11" x14ac:dyDescent="0.2">
      <c r="A177" s="24" t="s">
        <v>131</v>
      </c>
      <c r="B177" s="24" t="s">
        <v>132</v>
      </c>
      <c r="C177" s="24">
        <v>3.4</v>
      </c>
      <c r="D177" s="24">
        <v>1999</v>
      </c>
      <c r="E177" s="24">
        <v>6</v>
      </c>
      <c r="F177" s="24" t="s">
        <v>82</v>
      </c>
      <c r="G177" s="24">
        <v>4</v>
      </c>
      <c r="H177" s="24">
        <v>15</v>
      </c>
      <c r="I177" s="24">
        <v>19</v>
      </c>
      <c r="J177" s="24" t="s">
        <v>83</v>
      </c>
      <c r="K177" s="24" t="s">
        <v>84</v>
      </c>
    </row>
    <row r="178" spans="1:11" x14ac:dyDescent="0.2">
      <c r="A178" s="24" t="s">
        <v>131</v>
      </c>
      <c r="B178" s="24" t="s">
        <v>132</v>
      </c>
      <c r="C178" s="24">
        <v>3.4</v>
      </c>
      <c r="D178" s="24">
        <v>1999</v>
      </c>
      <c r="E178" s="24">
        <v>6</v>
      </c>
      <c r="F178" s="24" t="s">
        <v>73</v>
      </c>
      <c r="G178" s="24">
        <v>4</v>
      </c>
      <c r="H178" s="24">
        <v>15</v>
      </c>
      <c r="I178" s="24">
        <v>17</v>
      </c>
      <c r="J178" s="24" t="s">
        <v>83</v>
      </c>
      <c r="K178" s="24" t="s">
        <v>84</v>
      </c>
    </row>
    <row r="179" spans="1:11" x14ac:dyDescent="0.2">
      <c r="A179" s="24" t="s">
        <v>131</v>
      </c>
      <c r="B179" s="24" t="s">
        <v>132</v>
      </c>
      <c r="C179" s="24">
        <v>4</v>
      </c>
      <c r="D179" s="24">
        <v>2008</v>
      </c>
      <c r="E179" s="24">
        <v>6</v>
      </c>
      <c r="F179" s="24" t="s">
        <v>70</v>
      </c>
      <c r="G179" s="24">
        <v>4</v>
      </c>
      <c r="H179" s="24">
        <v>16</v>
      </c>
      <c r="I179" s="24">
        <v>20</v>
      </c>
      <c r="J179" s="24" t="s">
        <v>83</v>
      </c>
      <c r="K179" s="24" t="s">
        <v>84</v>
      </c>
    </row>
    <row r="180" spans="1:11" x14ac:dyDescent="0.2">
      <c r="A180" s="24" t="s">
        <v>131</v>
      </c>
      <c r="B180" s="24" t="s">
        <v>132</v>
      </c>
      <c r="C180" s="24">
        <v>4.7</v>
      </c>
      <c r="D180" s="24">
        <v>2008</v>
      </c>
      <c r="E180" s="24">
        <v>8</v>
      </c>
      <c r="F180" s="24" t="s">
        <v>70</v>
      </c>
      <c r="G180" s="24">
        <v>4</v>
      </c>
      <c r="H180" s="24">
        <v>14</v>
      </c>
      <c r="I180" s="24">
        <v>17</v>
      </c>
      <c r="J180" s="24" t="s">
        <v>83</v>
      </c>
      <c r="K180" s="24" t="s">
        <v>84</v>
      </c>
    </row>
    <row r="181" spans="1:11" x14ac:dyDescent="0.2">
      <c r="A181" s="24" t="s">
        <v>131</v>
      </c>
      <c r="B181" s="24" t="s">
        <v>133</v>
      </c>
      <c r="C181" s="24">
        <v>2.2000000000000002</v>
      </c>
      <c r="D181" s="24">
        <v>1999</v>
      </c>
      <c r="E181" s="24">
        <v>4</v>
      </c>
      <c r="F181" s="24" t="s">
        <v>73</v>
      </c>
      <c r="G181" s="24" t="s">
        <v>71</v>
      </c>
      <c r="H181" s="24">
        <v>21</v>
      </c>
      <c r="I181" s="24">
        <v>29</v>
      </c>
      <c r="J181" s="24" t="s">
        <v>83</v>
      </c>
      <c r="K181" s="24" t="s">
        <v>79</v>
      </c>
    </row>
    <row r="182" spans="1:11" x14ac:dyDescent="0.2">
      <c r="A182" s="24" t="s">
        <v>131</v>
      </c>
      <c r="B182" s="24" t="s">
        <v>133</v>
      </c>
      <c r="C182" s="24">
        <v>2.2000000000000002</v>
      </c>
      <c r="D182" s="24">
        <v>1999</v>
      </c>
      <c r="E182" s="24">
        <v>4</v>
      </c>
      <c r="F182" s="24" t="s">
        <v>82</v>
      </c>
      <c r="G182" s="24" t="s">
        <v>71</v>
      </c>
      <c r="H182" s="24">
        <v>21</v>
      </c>
      <c r="I182" s="24">
        <v>27</v>
      </c>
      <c r="J182" s="24" t="s">
        <v>83</v>
      </c>
      <c r="K182" s="24" t="s">
        <v>79</v>
      </c>
    </row>
    <row r="183" spans="1:11" x14ac:dyDescent="0.2">
      <c r="A183" s="24" t="s">
        <v>131</v>
      </c>
      <c r="B183" s="24" t="s">
        <v>133</v>
      </c>
      <c r="C183" s="24">
        <v>2.4</v>
      </c>
      <c r="D183" s="24">
        <v>2008</v>
      </c>
      <c r="E183" s="24">
        <v>4</v>
      </c>
      <c r="F183" s="24" t="s">
        <v>73</v>
      </c>
      <c r="G183" s="24" t="s">
        <v>71</v>
      </c>
      <c r="H183" s="24">
        <v>21</v>
      </c>
      <c r="I183" s="24">
        <v>31</v>
      </c>
      <c r="J183" s="24" t="s">
        <v>83</v>
      </c>
      <c r="K183" s="24" t="s">
        <v>79</v>
      </c>
    </row>
    <row r="184" spans="1:11" x14ac:dyDescent="0.2">
      <c r="A184" s="24" t="s">
        <v>131</v>
      </c>
      <c r="B184" s="24" t="s">
        <v>133</v>
      </c>
      <c r="C184" s="24">
        <v>2.4</v>
      </c>
      <c r="D184" s="24">
        <v>2008</v>
      </c>
      <c r="E184" s="24">
        <v>4</v>
      </c>
      <c r="F184" s="24" t="s">
        <v>70</v>
      </c>
      <c r="G184" s="24" t="s">
        <v>71</v>
      </c>
      <c r="H184" s="24">
        <v>21</v>
      </c>
      <c r="I184" s="24">
        <v>31</v>
      </c>
      <c r="J184" s="24" t="s">
        <v>83</v>
      </c>
      <c r="K184" s="24" t="s">
        <v>79</v>
      </c>
    </row>
    <row r="185" spans="1:11" x14ac:dyDescent="0.2">
      <c r="A185" s="24" t="s">
        <v>131</v>
      </c>
      <c r="B185" s="24" t="s">
        <v>133</v>
      </c>
      <c r="C185" s="24">
        <v>3</v>
      </c>
      <c r="D185" s="24">
        <v>1999</v>
      </c>
      <c r="E185" s="24">
        <v>6</v>
      </c>
      <c r="F185" s="24" t="s">
        <v>82</v>
      </c>
      <c r="G185" s="24" t="s">
        <v>71</v>
      </c>
      <c r="H185" s="24">
        <v>18</v>
      </c>
      <c r="I185" s="24">
        <v>26</v>
      </c>
      <c r="J185" s="24" t="s">
        <v>83</v>
      </c>
      <c r="K185" s="24" t="s">
        <v>79</v>
      </c>
    </row>
    <row r="186" spans="1:11" x14ac:dyDescent="0.2">
      <c r="A186" s="24" t="s">
        <v>131</v>
      </c>
      <c r="B186" s="24" t="s">
        <v>133</v>
      </c>
      <c r="C186" s="24">
        <v>3</v>
      </c>
      <c r="D186" s="24">
        <v>1999</v>
      </c>
      <c r="E186" s="24">
        <v>6</v>
      </c>
      <c r="F186" s="24" t="s">
        <v>73</v>
      </c>
      <c r="G186" s="24" t="s">
        <v>71</v>
      </c>
      <c r="H186" s="24">
        <v>18</v>
      </c>
      <c r="I186" s="24">
        <v>26</v>
      </c>
      <c r="J186" s="24" t="s">
        <v>83</v>
      </c>
      <c r="K186" s="24" t="s">
        <v>79</v>
      </c>
    </row>
    <row r="187" spans="1:11" x14ac:dyDescent="0.2">
      <c r="A187" s="24" t="s">
        <v>131</v>
      </c>
      <c r="B187" s="24" t="s">
        <v>133</v>
      </c>
      <c r="C187" s="24">
        <v>3.5</v>
      </c>
      <c r="D187" s="24">
        <v>2008</v>
      </c>
      <c r="E187" s="24">
        <v>6</v>
      </c>
      <c r="F187" s="24" t="s">
        <v>77</v>
      </c>
      <c r="G187" s="24" t="s">
        <v>71</v>
      </c>
      <c r="H187" s="24">
        <v>19</v>
      </c>
      <c r="I187" s="24">
        <v>28</v>
      </c>
      <c r="J187" s="24" t="s">
        <v>83</v>
      </c>
      <c r="K187" s="24" t="s">
        <v>79</v>
      </c>
    </row>
    <row r="188" spans="1:11" x14ac:dyDescent="0.2">
      <c r="A188" s="24" t="s">
        <v>131</v>
      </c>
      <c r="B188" s="24" t="s">
        <v>134</v>
      </c>
      <c r="C188" s="24">
        <v>2.2000000000000002</v>
      </c>
      <c r="D188" s="24">
        <v>1999</v>
      </c>
      <c r="E188" s="24">
        <v>4</v>
      </c>
      <c r="F188" s="24" t="s">
        <v>82</v>
      </c>
      <c r="G188" s="24" t="s">
        <v>71</v>
      </c>
      <c r="H188" s="24">
        <v>21</v>
      </c>
      <c r="I188" s="24">
        <v>27</v>
      </c>
      <c r="J188" s="24" t="s">
        <v>83</v>
      </c>
      <c r="K188" s="24" t="s">
        <v>72</v>
      </c>
    </row>
    <row r="189" spans="1:11" x14ac:dyDescent="0.2">
      <c r="A189" s="24" t="s">
        <v>131</v>
      </c>
      <c r="B189" s="24" t="s">
        <v>134</v>
      </c>
      <c r="C189" s="24">
        <v>2.2000000000000002</v>
      </c>
      <c r="D189" s="24">
        <v>1999</v>
      </c>
      <c r="E189" s="24">
        <v>4</v>
      </c>
      <c r="F189" s="24" t="s">
        <v>73</v>
      </c>
      <c r="G189" s="24" t="s">
        <v>71</v>
      </c>
      <c r="H189" s="24">
        <v>21</v>
      </c>
      <c r="I189" s="24">
        <v>29</v>
      </c>
      <c r="J189" s="24" t="s">
        <v>83</v>
      </c>
      <c r="K189" s="24" t="s">
        <v>72</v>
      </c>
    </row>
    <row r="190" spans="1:11" x14ac:dyDescent="0.2">
      <c r="A190" s="24" t="s">
        <v>131</v>
      </c>
      <c r="B190" s="24" t="s">
        <v>134</v>
      </c>
      <c r="C190" s="24">
        <v>2.4</v>
      </c>
      <c r="D190" s="24">
        <v>2008</v>
      </c>
      <c r="E190" s="24">
        <v>4</v>
      </c>
      <c r="F190" s="24" t="s">
        <v>73</v>
      </c>
      <c r="G190" s="24" t="s">
        <v>71</v>
      </c>
      <c r="H190" s="24">
        <v>21</v>
      </c>
      <c r="I190" s="24">
        <v>31</v>
      </c>
      <c r="J190" s="24" t="s">
        <v>83</v>
      </c>
      <c r="K190" s="24" t="s">
        <v>72</v>
      </c>
    </row>
    <row r="191" spans="1:11" x14ac:dyDescent="0.2">
      <c r="A191" s="24" t="s">
        <v>131</v>
      </c>
      <c r="B191" s="24" t="s">
        <v>134</v>
      </c>
      <c r="C191" s="24">
        <v>2.4</v>
      </c>
      <c r="D191" s="24">
        <v>2008</v>
      </c>
      <c r="E191" s="24">
        <v>4</v>
      </c>
      <c r="F191" s="24" t="s">
        <v>124</v>
      </c>
      <c r="G191" s="24" t="s">
        <v>71</v>
      </c>
      <c r="H191" s="24">
        <v>22</v>
      </c>
      <c r="I191" s="24">
        <v>31</v>
      </c>
      <c r="J191" s="24" t="s">
        <v>83</v>
      </c>
      <c r="K191" s="24" t="s">
        <v>72</v>
      </c>
    </row>
    <row r="192" spans="1:11" x14ac:dyDescent="0.2">
      <c r="A192" s="24" t="s">
        <v>131</v>
      </c>
      <c r="B192" s="24" t="s">
        <v>134</v>
      </c>
      <c r="C192" s="24">
        <v>3</v>
      </c>
      <c r="D192" s="24">
        <v>1999</v>
      </c>
      <c r="E192" s="24">
        <v>6</v>
      </c>
      <c r="F192" s="24" t="s">
        <v>82</v>
      </c>
      <c r="G192" s="24" t="s">
        <v>71</v>
      </c>
      <c r="H192" s="24">
        <v>18</v>
      </c>
      <c r="I192" s="24">
        <v>26</v>
      </c>
      <c r="J192" s="24" t="s">
        <v>83</v>
      </c>
      <c r="K192" s="24" t="s">
        <v>72</v>
      </c>
    </row>
    <row r="193" spans="1:11" x14ac:dyDescent="0.2">
      <c r="A193" s="24" t="s">
        <v>131</v>
      </c>
      <c r="B193" s="24" t="s">
        <v>134</v>
      </c>
      <c r="C193" s="24">
        <v>3</v>
      </c>
      <c r="D193" s="24">
        <v>1999</v>
      </c>
      <c r="E193" s="24">
        <v>6</v>
      </c>
      <c r="F193" s="24" t="s">
        <v>73</v>
      </c>
      <c r="G193" s="24" t="s">
        <v>71</v>
      </c>
      <c r="H193" s="24">
        <v>18</v>
      </c>
      <c r="I193" s="24">
        <v>26</v>
      </c>
      <c r="J193" s="24" t="s">
        <v>83</v>
      </c>
      <c r="K193" s="24" t="s">
        <v>72</v>
      </c>
    </row>
    <row r="194" spans="1:11" x14ac:dyDescent="0.2">
      <c r="A194" s="24" t="s">
        <v>131</v>
      </c>
      <c r="B194" s="24" t="s">
        <v>134</v>
      </c>
      <c r="C194" s="24">
        <v>3.3</v>
      </c>
      <c r="D194" s="24">
        <v>2008</v>
      </c>
      <c r="E194" s="24">
        <v>6</v>
      </c>
      <c r="F194" s="24" t="s">
        <v>124</v>
      </c>
      <c r="G194" s="24" t="s">
        <v>71</v>
      </c>
      <c r="H194" s="24">
        <v>18</v>
      </c>
      <c r="I194" s="24">
        <v>27</v>
      </c>
      <c r="J194" s="24" t="s">
        <v>83</v>
      </c>
      <c r="K194" s="24" t="s">
        <v>72</v>
      </c>
    </row>
    <row r="195" spans="1:11" x14ac:dyDescent="0.2">
      <c r="A195" s="24" t="s">
        <v>131</v>
      </c>
      <c r="B195" s="24" t="s">
        <v>135</v>
      </c>
      <c r="C195" s="24">
        <v>1.8</v>
      </c>
      <c r="D195" s="24">
        <v>1999</v>
      </c>
      <c r="E195" s="24">
        <v>4</v>
      </c>
      <c r="F195" s="24" t="s">
        <v>93</v>
      </c>
      <c r="G195" s="24" t="s">
        <v>71</v>
      </c>
      <c r="H195" s="24">
        <v>24</v>
      </c>
      <c r="I195" s="24">
        <v>30</v>
      </c>
      <c r="J195" s="24" t="s">
        <v>83</v>
      </c>
      <c r="K195" s="24" t="s">
        <v>72</v>
      </c>
    </row>
    <row r="196" spans="1:11" x14ac:dyDescent="0.2">
      <c r="A196" s="24" t="s">
        <v>131</v>
      </c>
      <c r="B196" s="24" t="s">
        <v>135</v>
      </c>
      <c r="C196" s="24">
        <v>1.8</v>
      </c>
      <c r="D196" s="24">
        <v>1999</v>
      </c>
      <c r="E196" s="24">
        <v>4</v>
      </c>
      <c r="F196" s="24" t="s">
        <v>82</v>
      </c>
      <c r="G196" s="24" t="s">
        <v>71</v>
      </c>
      <c r="H196" s="24">
        <v>24</v>
      </c>
      <c r="I196" s="24">
        <v>33</v>
      </c>
      <c r="J196" s="24" t="s">
        <v>83</v>
      </c>
      <c r="K196" s="24" t="s">
        <v>72</v>
      </c>
    </row>
    <row r="197" spans="1:11" x14ac:dyDescent="0.2">
      <c r="A197" s="24" t="s">
        <v>131</v>
      </c>
      <c r="B197" s="24" t="s">
        <v>135</v>
      </c>
      <c r="C197" s="24">
        <v>1.8</v>
      </c>
      <c r="D197" s="24">
        <v>1999</v>
      </c>
      <c r="E197" s="24">
        <v>4</v>
      </c>
      <c r="F197" s="24" t="s">
        <v>73</v>
      </c>
      <c r="G197" s="24" t="s">
        <v>71</v>
      </c>
      <c r="H197" s="24">
        <v>26</v>
      </c>
      <c r="I197" s="24">
        <v>35</v>
      </c>
      <c r="J197" s="24" t="s">
        <v>83</v>
      </c>
      <c r="K197" s="24" t="s">
        <v>72</v>
      </c>
    </row>
    <row r="198" spans="1:11" x14ac:dyDescent="0.2">
      <c r="A198" s="24" t="s">
        <v>131</v>
      </c>
      <c r="B198" s="24" t="s">
        <v>135</v>
      </c>
      <c r="C198" s="24">
        <v>1.8</v>
      </c>
      <c r="D198" s="24">
        <v>2008</v>
      </c>
      <c r="E198" s="24">
        <v>4</v>
      </c>
      <c r="F198" s="24" t="s">
        <v>73</v>
      </c>
      <c r="G198" s="24" t="s">
        <v>71</v>
      </c>
      <c r="H198" s="24">
        <v>28</v>
      </c>
      <c r="I198" s="24">
        <v>37</v>
      </c>
      <c r="J198" s="24" t="s">
        <v>83</v>
      </c>
      <c r="K198" s="24" t="s">
        <v>72</v>
      </c>
    </row>
    <row r="199" spans="1:11" x14ac:dyDescent="0.2">
      <c r="A199" s="24" t="s">
        <v>131</v>
      </c>
      <c r="B199" s="24" t="s">
        <v>135</v>
      </c>
      <c r="C199" s="24">
        <v>1.8</v>
      </c>
      <c r="D199" s="24">
        <v>2008</v>
      </c>
      <c r="E199" s="24">
        <v>4</v>
      </c>
      <c r="F199" s="24" t="s">
        <v>82</v>
      </c>
      <c r="G199" s="24" t="s">
        <v>71</v>
      </c>
      <c r="H199" s="24">
        <v>26</v>
      </c>
      <c r="I199" s="24">
        <v>35</v>
      </c>
      <c r="J199" s="24" t="s">
        <v>83</v>
      </c>
      <c r="K199" s="24" t="s">
        <v>72</v>
      </c>
    </row>
    <row r="200" spans="1:11" x14ac:dyDescent="0.2">
      <c r="A200" s="24" t="s">
        <v>131</v>
      </c>
      <c r="B200" s="24" t="s">
        <v>136</v>
      </c>
      <c r="C200" s="24">
        <v>4.7</v>
      </c>
      <c r="D200" s="24">
        <v>1999</v>
      </c>
      <c r="E200" s="24">
        <v>8</v>
      </c>
      <c r="F200" s="24" t="s">
        <v>82</v>
      </c>
      <c r="G200" s="24">
        <v>4</v>
      </c>
      <c r="H200" s="24">
        <v>11</v>
      </c>
      <c r="I200" s="24">
        <v>15</v>
      </c>
      <c r="J200" s="24" t="s">
        <v>83</v>
      </c>
      <c r="K200" s="24" t="s">
        <v>84</v>
      </c>
    </row>
    <row r="201" spans="1:11" x14ac:dyDescent="0.2">
      <c r="A201" s="24" t="s">
        <v>131</v>
      </c>
      <c r="B201" s="24" t="s">
        <v>136</v>
      </c>
      <c r="C201" s="24">
        <v>5.7</v>
      </c>
      <c r="D201" s="24">
        <v>2008</v>
      </c>
      <c r="E201" s="24">
        <v>8</v>
      </c>
      <c r="F201" s="24" t="s">
        <v>77</v>
      </c>
      <c r="G201" s="24">
        <v>4</v>
      </c>
      <c r="H201" s="24">
        <v>13</v>
      </c>
      <c r="I201" s="24">
        <v>18</v>
      </c>
      <c r="J201" s="24" t="s">
        <v>83</v>
      </c>
      <c r="K201" s="24" t="s">
        <v>84</v>
      </c>
    </row>
    <row r="202" spans="1:11" x14ac:dyDescent="0.2">
      <c r="A202" s="24" t="s">
        <v>131</v>
      </c>
      <c r="B202" s="24" t="s">
        <v>137</v>
      </c>
      <c r="C202" s="24">
        <v>2.7</v>
      </c>
      <c r="D202" s="24">
        <v>1999</v>
      </c>
      <c r="E202" s="24">
        <v>4</v>
      </c>
      <c r="F202" s="24" t="s">
        <v>73</v>
      </c>
      <c r="G202" s="24">
        <v>4</v>
      </c>
      <c r="H202" s="24">
        <v>15</v>
      </c>
      <c r="I202" s="24">
        <v>20</v>
      </c>
      <c r="J202" s="24" t="s">
        <v>83</v>
      </c>
      <c r="K202" s="24" t="s">
        <v>97</v>
      </c>
    </row>
    <row r="203" spans="1:11" x14ac:dyDescent="0.2">
      <c r="A203" s="24" t="s">
        <v>131</v>
      </c>
      <c r="B203" s="24" t="s">
        <v>137</v>
      </c>
      <c r="C203" s="24">
        <v>2.7</v>
      </c>
      <c r="D203" s="24">
        <v>1999</v>
      </c>
      <c r="E203" s="24">
        <v>4</v>
      </c>
      <c r="F203" s="24" t="s">
        <v>82</v>
      </c>
      <c r="G203" s="24">
        <v>4</v>
      </c>
      <c r="H203" s="24">
        <v>16</v>
      </c>
      <c r="I203" s="24">
        <v>20</v>
      </c>
      <c r="J203" s="24" t="s">
        <v>83</v>
      </c>
      <c r="K203" s="24" t="s">
        <v>97</v>
      </c>
    </row>
    <row r="204" spans="1:11" x14ac:dyDescent="0.2">
      <c r="A204" s="24" t="s">
        <v>131</v>
      </c>
      <c r="B204" s="24" t="s">
        <v>137</v>
      </c>
      <c r="C204" s="24">
        <v>2.7</v>
      </c>
      <c r="D204" s="24">
        <v>2008</v>
      </c>
      <c r="E204" s="24">
        <v>4</v>
      </c>
      <c r="F204" s="24" t="s">
        <v>73</v>
      </c>
      <c r="G204" s="24">
        <v>4</v>
      </c>
      <c r="H204" s="24">
        <v>17</v>
      </c>
      <c r="I204" s="24">
        <v>22</v>
      </c>
      <c r="J204" s="24" t="s">
        <v>83</v>
      </c>
      <c r="K204" s="24" t="s">
        <v>97</v>
      </c>
    </row>
    <row r="205" spans="1:11" x14ac:dyDescent="0.2">
      <c r="A205" s="24" t="s">
        <v>131</v>
      </c>
      <c r="B205" s="24" t="s">
        <v>137</v>
      </c>
      <c r="C205" s="24">
        <v>3.4</v>
      </c>
      <c r="D205" s="24">
        <v>1999</v>
      </c>
      <c r="E205" s="24">
        <v>6</v>
      </c>
      <c r="F205" s="24" t="s">
        <v>73</v>
      </c>
      <c r="G205" s="24">
        <v>4</v>
      </c>
      <c r="H205" s="24">
        <v>15</v>
      </c>
      <c r="I205" s="24">
        <v>17</v>
      </c>
      <c r="J205" s="24" t="s">
        <v>83</v>
      </c>
      <c r="K205" s="24" t="s">
        <v>97</v>
      </c>
    </row>
    <row r="206" spans="1:11" x14ac:dyDescent="0.2">
      <c r="A206" s="24" t="s">
        <v>131</v>
      </c>
      <c r="B206" s="24" t="s">
        <v>137</v>
      </c>
      <c r="C206" s="24">
        <v>3.4</v>
      </c>
      <c r="D206" s="24">
        <v>1999</v>
      </c>
      <c r="E206" s="24">
        <v>6</v>
      </c>
      <c r="F206" s="24" t="s">
        <v>82</v>
      </c>
      <c r="G206" s="24">
        <v>4</v>
      </c>
      <c r="H206" s="24">
        <v>15</v>
      </c>
      <c r="I206" s="24">
        <v>19</v>
      </c>
      <c r="J206" s="24" t="s">
        <v>83</v>
      </c>
      <c r="K206" s="24" t="s">
        <v>97</v>
      </c>
    </row>
    <row r="207" spans="1:11" x14ac:dyDescent="0.2">
      <c r="A207" s="24" t="s">
        <v>131</v>
      </c>
      <c r="B207" s="24" t="s">
        <v>137</v>
      </c>
      <c r="C207" s="24">
        <v>4</v>
      </c>
      <c r="D207" s="24">
        <v>2008</v>
      </c>
      <c r="E207" s="24">
        <v>6</v>
      </c>
      <c r="F207" s="24" t="s">
        <v>74</v>
      </c>
      <c r="G207" s="24">
        <v>4</v>
      </c>
      <c r="H207" s="24">
        <v>15</v>
      </c>
      <c r="I207" s="24">
        <v>18</v>
      </c>
      <c r="J207" s="24" t="s">
        <v>83</v>
      </c>
      <c r="K207" s="24" t="s">
        <v>97</v>
      </c>
    </row>
    <row r="208" spans="1:11" x14ac:dyDescent="0.2">
      <c r="A208" s="24" t="s">
        <v>131</v>
      </c>
      <c r="B208" s="24" t="s">
        <v>137</v>
      </c>
      <c r="C208" s="24">
        <v>4</v>
      </c>
      <c r="D208" s="24">
        <v>2008</v>
      </c>
      <c r="E208" s="24">
        <v>6</v>
      </c>
      <c r="F208" s="24" t="s">
        <v>70</v>
      </c>
      <c r="G208" s="24">
        <v>4</v>
      </c>
      <c r="H208" s="24">
        <v>16</v>
      </c>
      <c r="I208" s="24">
        <v>20</v>
      </c>
      <c r="J208" s="24" t="s">
        <v>83</v>
      </c>
      <c r="K208" s="24" t="s">
        <v>97</v>
      </c>
    </row>
    <row r="209" spans="1:11" x14ac:dyDescent="0.2">
      <c r="A209" s="24" t="s">
        <v>138</v>
      </c>
      <c r="B209" s="24" t="s">
        <v>139</v>
      </c>
      <c r="C209" s="24">
        <v>2</v>
      </c>
      <c r="D209" s="24">
        <v>1999</v>
      </c>
      <c r="E209" s="24">
        <v>4</v>
      </c>
      <c r="F209" s="24" t="s">
        <v>73</v>
      </c>
      <c r="G209" s="24" t="s">
        <v>71</v>
      </c>
      <c r="H209" s="24">
        <v>21</v>
      </c>
      <c r="I209" s="24">
        <v>29</v>
      </c>
      <c r="J209" s="24" t="s">
        <v>83</v>
      </c>
      <c r="K209" s="24" t="s">
        <v>72</v>
      </c>
    </row>
    <row r="210" spans="1:11" x14ac:dyDescent="0.2">
      <c r="A210" s="24" t="s">
        <v>138</v>
      </c>
      <c r="B210" s="24" t="s">
        <v>139</v>
      </c>
      <c r="C210" s="24">
        <v>2</v>
      </c>
      <c r="D210" s="24">
        <v>1999</v>
      </c>
      <c r="E210" s="24">
        <v>4</v>
      </c>
      <c r="F210" s="24" t="s">
        <v>82</v>
      </c>
      <c r="G210" s="24" t="s">
        <v>71</v>
      </c>
      <c r="H210" s="24">
        <v>19</v>
      </c>
      <c r="I210" s="24">
        <v>26</v>
      </c>
      <c r="J210" s="24" t="s">
        <v>83</v>
      </c>
      <c r="K210" s="24" t="s">
        <v>72</v>
      </c>
    </row>
    <row r="211" spans="1:11" x14ac:dyDescent="0.2">
      <c r="A211" s="24" t="s">
        <v>138</v>
      </c>
      <c r="B211" s="24" t="s">
        <v>139</v>
      </c>
      <c r="C211" s="24">
        <v>2</v>
      </c>
      <c r="D211" s="24">
        <v>2008</v>
      </c>
      <c r="E211" s="24">
        <v>4</v>
      </c>
      <c r="F211" s="24" t="s">
        <v>74</v>
      </c>
      <c r="G211" s="24" t="s">
        <v>71</v>
      </c>
      <c r="H211" s="24">
        <v>21</v>
      </c>
      <c r="I211" s="24">
        <v>29</v>
      </c>
      <c r="J211" s="24" t="s">
        <v>5</v>
      </c>
      <c r="K211" s="24" t="s">
        <v>72</v>
      </c>
    </row>
    <row r="212" spans="1:11" x14ac:dyDescent="0.2">
      <c r="A212" s="24" t="s">
        <v>138</v>
      </c>
      <c r="B212" s="24" t="s">
        <v>139</v>
      </c>
      <c r="C212" s="24">
        <v>2</v>
      </c>
      <c r="D212" s="24">
        <v>2008</v>
      </c>
      <c r="E212" s="24">
        <v>4</v>
      </c>
      <c r="F212" s="24" t="s">
        <v>77</v>
      </c>
      <c r="G212" s="24" t="s">
        <v>71</v>
      </c>
      <c r="H212" s="24">
        <v>22</v>
      </c>
      <c r="I212" s="24">
        <v>29</v>
      </c>
      <c r="J212" s="24" t="s">
        <v>5</v>
      </c>
      <c r="K212" s="24" t="s">
        <v>72</v>
      </c>
    </row>
    <row r="213" spans="1:11" x14ac:dyDescent="0.2">
      <c r="A213" s="24" t="s">
        <v>138</v>
      </c>
      <c r="B213" s="24" t="s">
        <v>139</v>
      </c>
      <c r="C213" s="24">
        <v>2.8</v>
      </c>
      <c r="D213" s="24">
        <v>1999</v>
      </c>
      <c r="E213" s="24">
        <v>6</v>
      </c>
      <c r="F213" s="24" t="s">
        <v>73</v>
      </c>
      <c r="G213" s="24" t="s">
        <v>71</v>
      </c>
      <c r="H213" s="24">
        <v>17</v>
      </c>
      <c r="I213" s="24">
        <v>24</v>
      </c>
      <c r="J213" s="24" t="s">
        <v>83</v>
      </c>
      <c r="K213" s="24" t="s">
        <v>72</v>
      </c>
    </row>
    <row r="214" spans="1:11" x14ac:dyDescent="0.2">
      <c r="A214" s="24" t="s">
        <v>138</v>
      </c>
      <c r="B214" s="24" t="s">
        <v>140</v>
      </c>
      <c r="C214" s="24">
        <v>1.9</v>
      </c>
      <c r="D214" s="24">
        <v>1999</v>
      </c>
      <c r="E214" s="24">
        <v>4</v>
      </c>
      <c r="F214" s="24" t="s">
        <v>73</v>
      </c>
      <c r="G214" s="24" t="s">
        <v>71</v>
      </c>
      <c r="H214" s="24">
        <v>33</v>
      </c>
      <c r="I214" s="24">
        <v>44</v>
      </c>
      <c r="J214" s="24" t="s">
        <v>89</v>
      </c>
      <c r="K214" s="24" t="s">
        <v>72</v>
      </c>
    </row>
    <row r="215" spans="1:11" x14ac:dyDescent="0.2">
      <c r="A215" s="24" t="s">
        <v>138</v>
      </c>
      <c r="B215" s="24" t="s">
        <v>140</v>
      </c>
      <c r="C215" s="24">
        <v>2</v>
      </c>
      <c r="D215" s="24">
        <v>1999</v>
      </c>
      <c r="E215" s="24">
        <v>4</v>
      </c>
      <c r="F215" s="24" t="s">
        <v>73</v>
      </c>
      <c r="G215" s="24" t="s">
        <v>71</v>
      </c>
      <c r="H215" s="24">
        <v>21</v>
      </c>
      <c r="I215" s="24">
        <v>29</v>
      </c>
      <c r="J215" s="24" t="s">
        <v>83</v>
      </c>
      <c r="K215" s="24" t="s">
        <v>72</v>
      </c>
    </row>
    <row r="216" spans="1:11" x14ac:dyDescent="0.2">
      <c r="A216" s="24" t="s">
        <v>138</v>
      </c>
      <c r="B216" s="24" t="s">
        <v>140</v>
      </c>
      <c r="C216" s="24">
        <v>2</v>
      </c>
      <c r="D216" s="24">
        <v>1999</v>
      </c>
      <c r="E216" s="24">
        <v>4</v>
      </c>
      <c r="F216" s="24" t="s">
        <v>82</v>
      </c>
      <c r="G216" s="24" t="s">
        <v>71</v>
      </c>
      <c r="H216" s="24">
        <v>19</v>
      </c>
      <c r="I216" s="24">
        <v>26</v>
      </c>
      <c r="J216" s="24" t="s">
        <v>83</v>
      </c>
      <c r="K216" s="24" t="s">
        <v>72</v>
      </c>
    </row>
    <row r="217" spans="1:11" x14ac:dyDescent="0.2">
      <c r="A217" s="24" t="s">
        <v>138</v>
      </c>
      <c r="B217" s="24" t="s">
        <v>140</v>
      </c>
      <c r="C217" s="24">
        <v>2</v>
      </c>
      <c r="D217" s="24">
        <v>2008</v>
      </c>
      <c r="E217" s="24">
        <v>4</v>
      </c>
      <c r="F217" s="24" t="s">
        <v>77</v>
      </c>
      <c r="G217" s="24" t="s">
        <v>71</v>
      </c>
      <c r="H217" s="24">
        <v>22</v>
      </c>
      <c r="I217" s="24">
        <v>29</v>
      </c>
      <c r="J217" s="24" t="s">
        <v>5</v>
      </c>
      <c r="K217" s="24" t="s">
        <v>72</v>
      </c>
    </row>
    <row r="218" spans="1:11" x14ac:dyDescent="0.2">
      <c r="A218" s="24" t="s">
        <v>138</v>
      </c>
      <c r="B218" s="24" t="s">
        <v>140</v>
      </c>
      <c r="C218" s="24">
        <v>2</v>
      </c>
      <c r="D218" s="24">
        <v>2008</v>
      </c>
      <c r="E218" s="24">
        <v>4</v>
      </c>
      <c r="F218" s="24" t="s">
        <v>74</v>
      </c>
      <c r="G218" s="24" t="s">
        <v>71</v>
      </c>
      <c r="H218" s="24">
        <v>21</v>
      </c>
      <c r="I218" s="24">
        <v>29</v>
      </c>
      <c r="J218" s="24" t="s">
        <v>5</v>
      </c>
      <c r="K218" s="24" t="s">
        <v>72</v>
      </c>
    </row>
    <row r="219" spans="1:11" x14ac:dyDescent="0.2">
      <c r="A219" s="24" t="s">
        <v>138</v>
      </c>
      <c r="B219" s="24" t="s">
        <v>140</v>
      </c>
      <c r="C219" s="24">
        <v>2.5</v>
      </c>
      <c r="D219" s="24">
        <v>2008</v>
      </c>
      <c r="E219" s="24">
        <v>5</v>
      </c>
      <c r="F219" s="24" t="s">
        <v>77</v>
      </c>
      <c r="G219" s="24" t="s">
        <v>71</v>
      </c>
      <c r="H219" s="24">
        <v>21</v>
      </c>
      <c r="I219" s="24">
        <v>29</v>
      </c>
      <c r="J219" s="24" t="s">
        <v>83</v>
      </c>
      <c r="K219" s="24" t="s">
        <v>72</v>
      </c>
    </row>
    <row r="220" spans="1:11" x14ac:dyDescent="0.2">
      <c r="A220" s="24" t="s">
        <v>138</v>
      </c>
      <c r="B220" s="24" t="s">
        <v>140</v>
      </c>
      <c r="C220" s="24">
        <v>2.5</v>
      </c>
      <c r="D220" s="24">
        <v>2008</v>
      </c>
      <c r="E220" s="24">
        <v>5</v>
      </c>
      <c r="F220" s="24" t="s">
        <v>73</v>
      </c>
      <c r="G220" s="24" t="s">
        <v>71</v>
      </c>
      <c r="H220" s="24">
        <v>21</v>
      </c>
      <c r="I220" s="24">
        <v>29</v>
      </c>
      <c r="J220" s="24" t="s">
        <v>83</v>
      </c>
      <c r="K220" s="24" t="s">
        <v>72</v>
      </c>
    </row>
    <row r="221" spans="1:11" x14ac:dyDescent="0.2">
      <c r="A221" s="24" t="s">
        <v>138</v>
      </c>
      <c r="B221" s="24" t="s">
        <v>140</v>
      </c>
      <c r="C221" s="24">
        <v>2.8</v>
      </c>
      <c r="D221" s="24">
        <v>1999</v>
      </c>
      <c r="E221" s="24">
        <v>6</v>
      </c>
      <c r="F221" s="24" t="s">
        <v>82</v>
      </c>
      <c r="G221" s="24" t="s">
        <v>71</v>
      </c>
      <c r="H221" s="24">
        <v>16</v>
      </c>
      <c r="I221" s="24">
        <v>23</v>
      </c>
      <c r="J221" s="24" t="s">
        <v>83</v>
      </c>
      <c r="K221" s="24" t="s">
        <v>72</v>
      </c>
    </row>
    <row r="222" spans="1:11" x14ac:dyDescent="0.2">
      <c r="A222" s="24" t="s">
        <v>138</v>
      </c>
      <c r="B222" s="24" t="s">
        <v>140</v>
      </c>
      <c r="C222" s="24">
        <v>2.8</v>
      </c>
      <c r="D222" s="24">
        <v>1999</v>
      </c>
      <c r="E222" s="24">
        <v>6</v>
      </c>
      <c r="F222" s="24" t="s">
        <v>73</v>
      </c>
      <c r="G222" s="24" t="s">
        <v>71</v>
      </c>
      <c r="H222" s="24">
        <v>17</v>
      </c>
      <c r="I222" s="24">
        <v>24</v>
      </c>
      <c r="J222" s="24" t="s">
        <v>83</v>
      </c>
      <c r="K222" s="24" t="s">
        <v>72</v>
      </c>
    </row>
    <row r="223" spans="1:11" x14ac:dyDescent="0.2">
      <c r="A223" s="24" t="s">
        <v>138</v>
      </c>
      <c r="B223" s="24" t="s">
        <v>141</v>
      </c>
      <c r="C223" s="24">
        <v>1.9</v>
      </c>
      <c r="D223" s="24">
        <v>1999</v>
      </c>
      <c r="E223" s="24">
        <v>4</v>
      </c>
      <c r="F223" s="24" t="s">
        <v>73</v>
      </c>
      <c r="G223" s="24" t="s">
        <v>71</v>
      </c>
      <c r="H223" s="24">
        <v>35</v>
      </c>
      <c r="I223" s="24">
        <v>44</v>
      </c>
      <c r="J223" s="24" t="s">
        <v>89</v>
      </c>
      <c r="K223" s="24" t="s">
        <v>105</v>
      </c>
    </row>
    <row r="224" spans="1:11" x14ac:dyDescent="0.2">
      <c r="A224" s="24" t="s">
        <v>138</v>
      </c>
      <c r="B224" s="24" t="s">
        <v>141</v>
      </c>
      <c r="C224" s="24">
        <v>1.9</v>
      </c>
      <c r="D224" s="24">
        <v>1999</v>
      </c>
      <c r="E224" s="24">
        <v>4</v>
      </c>
      <c r="F224" s="24" t="s">
        <v>82</v>
      </c>
      <c r="G224" s="24" t="s">
        <v>71</v>
      </c>
      <c r="H224" s="24">
        <v>29</v>
      </c>
      <c r="I224" s="24">
        <v>41</v>
      </c>
      <c r="J224" s="24" t="s">
        <v>89</v>
      </c>
      <c r="K224" s="24" t="s">
        <v>105</v>
      </c>
    </row>
    <row r="225" spans="1:11" x14ac:dyDescent="0.2">
      <c r="A225" s="24" t="s">
        <v>138</v>
      </c>
      <c r="B225" s="24" t="s">
        <v>141</v>
      </c>
      <c r="C225" s="24">
        <v>2</v>
      </c>
      <c r="D225" s="24">
        <v>1999</v>
      </c>
      <c r="E225" s="24">
        <v>4</v>
      </c>
      <c r="F225" s="24" t="s">
        <v>73</v>
      </c>
      <c r="G225" s="24" t="s">
        <v>71</v>
      </c>
      <c r="H225" s="24">
        <v>21</v>
      </c>
      <c r="I225" s="24">
        <v>29</v>
      </c>
      <c r="J225" s="24" t="s">
        <v>83</v>
      </c>
      <c r="K225" s="24" t="s">
        <v>105</v>
      </c>
    </row>
    <row r="226" spans="1:11" x14ac:dyDescent="0.2">
      <c r="A226" s="24" t="s">
        <v>138</v>
      </c>
      <c r="B226" s="24" t="s">
        <v>141</v>
      </c>
      <c r="C226" s="24">
        <v>2</v>
      </c>
      <c r="D226" s="24">
        <v>1999</v>
      </c>
      <c r="E226" s="24">
        <v>4</v>
      </c>
      <c r="F226" s="24" t="s">
        <v>82</v>
      </c>
      <c r="G226" s="24" t="s">
        <v>71</v>
      </c>
      <c r="H226" s="24">
        <v>19</v>
      </c>
      <c r="I226" s="24">
        <v>26</v>
      </c>
      <c r="J226" s="24" t="s">
        <v>83</v>
      </c>
      <c r="K226" s="24" t="s">
        <v>105</v>
      </c>
    </row>
    <row r="227" spans="1:11" x14ac:dyDescent="0.2">
      <c r="A227" s="24" t="s">
        <v>138</v>
      </c>
      <c r="B227" s="24" t="s">
        <v>141</v>
      </c>
      <c r="C227" s="24">
        <v>2.5</v>
      </c>
      <c r="D227" s="24">
        <v>2008</v>
      </c>
      <c r="E227" s="24">
        <v>5</v>
      </c>
      <c r="F227" s="24" t="s">
        <v>73</v>
      </c>
      <c r="G227" s="24" t="s">
        <v>71</v>
      </c>
      <c r="H227" s="24">
        <v>20</v>
      </c>
      <c r="I227" s="24">
        <v>28</v>
      </c>
      <c r="J227" s="24" t="s">
        <v>83</v>
      </c>
      <c r="K227" s="24" t="s">
        <v>105</v>
      </c>
    </row>
    <row r="228" spans="1:11" x14ac:dyDescent="0.2">
      <c r="A228" s="24" t="s">
        <v>138</v>
      </c>
      <c r="B228" s="24" t="s">
        <v>141</v>
      </c>
      <c r="C228" s="24">
        <v>2.5</v>
      </c>
      <c r="D228" s="24">
        <v>2008</v>
      </c>
      <c r="E228" s="24">
        <v>5</v>
      </c>
      <c r="F228" s="24" t="s">
        <v>77</v>
      </c>
      <c r="G228" s="24" t="s">
        <v>71</v>
      </c>
      <c r="H228" s="24">
        <v>20</v>
      </c>
      <c r="I228" s="24">
        <v>29</v>
      </c>
      <c r="J228" s="24" t="s">
        <v>83</v>
      </c>
      <c r="K228" s="24" t="s">
        <v>105</v>
      </c>
    </row>
    <row r="229" spans="1:11" x14ac:dyDescent="0.2">
      <c r="A229" s="24" t="s">
        <v>138</v>
      </c>
      <c r="B229" s="24" t="s">
        <v>142</v>
      </c>
      <c r="C229" s="24">
        <v>1.8</v>
      </c>
      <c r="D229" s="24">
        <v>1999</v>
      </c>
      <c r="E229" s="24">
        <v>4</v>
      </c>
      <c r="F229" s="24" t="s">
        <v>73</v>
      </c>
      <c r="G229" s="24" t="s">
        <v>71</v>
      </c>
      <c r="H229" s="24">
        <v>21</v>
      </c>
      <c r="I229" s="24">
        <v>29</v>
      </c>
      <c r="J229" s="24" t="s">
        <v>5</v>
      </c>
      <c r="K229" s="24" t="s">
        <v>79</v>
      </c>
    </row>
    <row r="230" spans="1:11" x14ac:dyDescent="0.2">
      <c r="A230" s="24" t="s">
        <v>138</v>
      </c>
      <c r="B230" s="24" t="s">
        <v>142</v>
      </c>
      <c r="C230" s="24">
        <v>1.8</v>
      </c>
      <c r="D230" s="24">
        <v>1999</v>
      </c>
      <c r="E230" s="24">
        <v>4</v>
      </c>
      <c r="F230" s="24" t="s">
        <v>70</v>
      </c>
      <c r="G230" s="24" t="s">
        <v>71</v>
      </c>
      <c r="H230" s="24">
        <v>18</v>
      </c>
      <c r="I230" s="24">
        <v>29</v>
      </c>
      <c r="J230" s="24" t="s">
        <v>5</v>
      </c>
      <c r="K230" s="24" t="s">
        <v>79</v>
      </c>
    </row>
    <row r="231" spans="1:11" x14ac:dyDescent="0.2">
      <c r="A231" s="24" t="s">
        <v>138</v>
      </c>
      <c r="B231" s="24" t="s">
        <v>142</v>
      </c>
      <c r="C231" s="24">
        <v>2</v>
      </c>
      <c r="D231" s="24">
        <v>2008</v>
      </c>
      <c r="E231" s="24">
        <v>4</v>
      </c>
      <c r="F231" s="24" t="s">
        <v>77</v>
      </c>
      <c r="G231" s="24" t="s">
        <v>71</v>
      </c>
      <c r="H231" s="24">
        <v>19</v>
      </c>
      <c r="I231" s="24">
        <v>28</v>
      </c>
      <c r="J231" s="24" t="s">
        <v>5</v>
      </c>
      <c r="K231" s="24" t="s">
        <v>79</v>
      </c>
    </row>
    <row r="232" spans="1:11" x14ac:dyDescent="0.2">
      <c r="A232" s="24" t="s">
        <v>138</v>
      </c>
      <c r="B232" s="24" t="s">
        <v>142</v>
      </c>
      <c r="C232" s="24">
        <v>2</v>
      </c>
      <c r="D232" s="24">
        <v>2008</v>
      </c>
      <c r="E232" s="24">
        <v>4</v>
      </c>
      <c r="F232" s="24" t="s">
        <v>74</v>
      </c>
      <c r="G232" s="24" t="s">
        <v>71</v>
      </c>
      <c r="H232" s="24">
        <v>21</v>
      </c>
      <c r="I232" s="24">
        <v>29</v>
      </c>
      <c r="J232" s="24" t="s">
        <v>5</v>
      </c>
      <c r="K232" s="24" t="s">
        <v>79</v>
      </c>
    </row>
    <row r="233" spans="1:11" x14ac:dyDescent="0.2">
      <c r="A233" s="24" t="s">
        <v>138</v>
      </c>
      <c r="B233" s="24" t="s">
        <v>142</v>
      </c>
      <c r="C233" s="24">
        <v>2.8</v>
      </c>
      <c r="D233" s="24">
        <v>1999</v>
      </c>
      <c r="E233" s="24">
        <v>6</v>
      </c>
      <c r="F233" s="24" t="s">
        <v>70</v>
      </c>
      <c r="G233" s="24" t="s">
        <v>71</v>
      </c>
      <c r="H233" s="24">
        <v>16</v>
      </c>
      <c r="I233" s="24">
        <v>26</v>
      </c>
      <c r="J233" s="24" t="s">
        <v>5</v>
      </c>
      <c r="K233" s="24" t="s">
        <v>79</v>
      </c>
    </row>
    <row r="234" spans="1:11" x14ac:dyDescent="0.2">
      <c r="A234" s="24" t="s">
        <v>138</v>
      </c>
      <c r="B234" s="24" t="s">
        <v>142</v>
      </c>
      <c r="C234" s="24">
        <v>2.8</v>
      </c>
      <c r="D234" s="24">
        <v>1999</v>
      </c>
      <c r="E234" s="24">
        <v>6</v>
      </c>
      <c r="F234" s="24" t="s">
        <v>73</v>
      </c>
      <c r="G234" s="24" t="s">
        <v>71</v>
      </c>
      <c r="H234" s="24">
        <v>18</v>
      </c>
      <c r="I234" s="24">
        <v>26</v>
      </c>
      <c r="J234" s="24" t="s">
        <v>5</v>
      </c>
      <c r="K234" s="24" t="s">
        <v>79</v>
      </c>
    </row>
    <row r="235" spans="1:11" x14ac:dyDescent="0.2">
      <c r="A235" s="24" t="s">
        <v>138</v>
      </c>
      <c r="B235" s="24" t="s">
        <v>142</v>
      </c>
      <c r="C235" s="24">
        <v>3.6</v>
      </c>
      <c r="D235" s="24">
        <v>2008</v>
      </c>
      <c r="E235" s="24">
        <v>6</v>
      </c>
      <c r="F235" s="24" t="s">
        <v>77</v>
      </c>
      <c r="G235" s="24" t="s">
        <v>71</v>
      </c>
      <c r="H235" s="24">
        <v>17</v>
      </c>
      <c r="I235" s="24">
        <v>26</v>
      </c>
      <c r="J235" s="24" t="s">
        <v>5</v>
      </c>
      <c r="K235" s="24" t="s">
        <v>79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2" x14ac:dyDescent="0.2">
      <c r="A1" s="24" t="s">
        <v>64</v>
      </c>
      <c r="B1" s="24" t="s">
        <v>143</v>
      </c>
      <c r="C1" s="24"/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</row>
    <row r="2" spans="1:12" x14ac:dyDescent="0.2">
      <c r="A2" s="24">
        <v>18</v>
      </c>
      <c r="B2" s="24">
        <v>1</v>
      </c>
      <c r="C2" s="24"/>
      <c r="D2" s="25" cm="1">
        <f t="array" ref="D2:D235">TREND(A2:A235,B2:B235,B2:B235,FALSE)</f>
        <v>16.858974358974358</v>
      </c>
      <c r="E2" s="25">
        <f>D2-A2</f>
        <v>-1.1410256410256423</v>
      </c>
      <c r="F2" s="25">
        <f>STDEV(E2:E235)</f>
        <v>4.2559456788893932</v>
      </c>
      <c r="G2" s="25">
        <f>_xlfn.NORM.DIST(E2,0,$F$2,FALSE)</f>
        <v>9.0428595220514676E-2</v>
      </c>
      <c r="H2" s="25" cm="1">
        <f t="array" ref="H2">SUM(LN(G2:G235))</f>
        <v>-670.43779208802937</v>
      </c>
      <c r="I2" s="25">
        <f>COUNT(A2:A235)</f>
        <v>234</v>
      </c>
      <c r="J2" s="25">
        <v>1</v>
      </c>
      <c r="K2" s="25">
        <f>-2*H2+2*J2</f>
        <v>1342.8755841760587</v>
      </c>
      <c r="L2" s="25"/>
    </row>
    <row r="3" spans="1:12" x14ac:dyDescent="0.2">
      <c r="A3" s="24">
        <v>21</v>
      </c>
      <c r="B3" s="24">
        <v>1</v>
      </c>
      <c r="C3" s="24"/>
      <c r="D3" s="25">
        <v>16.858974358974358</v>
      </c>
      <c r="E3" s="25">
        <f t="shared" ref="E3:E66" si="0">D3-A3</f>
        <v>-4.1410256410256423</v>
      </c>
      <c r="G3" s="25">
        <f t="shared" ref="G3:G66" si="1">_xlfn.NORM.DIST(E3,0,$F$2,FALSE)</f>
        <v>5.8389578885814829E-2</v>
      </c>
      <c r="L3" s="25"/>
    </row>
    <row r="4" spans="1:12" x14ac:dyDescent="0.2">
      <c r="A4" s="24">
        <v>20</v>
      </c>
      <c r="B4" s="24">
        <v>1</v>
      </c>
      <c r="C4" s="24"/>
      <c r="D4" s="25">
        <v>16.858974358974358</v>
      </c>
      <c r="E4" s="25">
        <f t="shared" si="0"/>
        <v>-3.1410256410256423</v>
      </c>
      <c r="G4" s="25">
        <f t="shared" si="1"/>
        <v>7.138971945227178E-2</v>
      </c>
      <c r="H4" s="25" t="s">
        <v>151</v>
      </c>
      <c r="I4" s="25" t="s">
        <v>152</v>
      </c>
      <c r="L4" s="25"/>
    </row>
    <row r="5" spans="1:12" x14ac:dyDescent="0.2">
      <c r="A5" s="24">
        <v>21</v>
      </c>
      <c r="B5" s="24">
        <v>1</v>
      </c>
      <c r="C5" s="24"/>
      <c r="D5" s="25">
        <v>16.858974358974358</v>
      </c>
      <c r="E5" s="25">
        <f t="shared" si="0"/>
        <v>-4.1410256410256423</v>
      </c>
      <c r="G5" s="25">
        <f t="shared" si="1"/>
        <v>5.8389578885814829E-2</v>
      </c>
      <c r="H5" s="25">
        <f>SUMSQ(E2:E235)</f>
        <v>4220.3461538461506</v>
      </c>
      <c r="I5" s="25">
        <f>H5/I2</f>
        <v>18.035667324128848</v>
      </c>
      <c r="L5" s="25"/>
    </row>
    <row r="6" spans="1:12" x14ac:dyDescent="0.2">
      <c r="A6" s="24">
        <v>16</v>
      </c>
      <c r="B6" s="24">
        <v>1</v>
      </c>
      <c r="C6" s="24"/>
      <c r="D6" s="25">
        <v>16.858974358974358</v>
      </c>
      <c r="E6" s="25">
        <f t="shared" si="0"/>
        <v>0.8589743589743577</v>
      </c>
      <c r="G6" s="25">
        <f t="shared" si="1"/>
        <v>9.1847742433773194E-2</v>
      </c>
      <c r="L6" s="25"/>
    </row>
    <row r="7" spans="1:12" x14ac:dyDescent="0.2">
      <c r="A7" s="24">
        <v>18</v>
      </c>
      <c r="B7" s="24">
        <v>1</v>
      </c>
      <c r="C7" s="24"/>
      <c r="D7" s="25">
        <v>16.858974358974358</v>
      </c>
      <c r="E7" s="25">
        <f t="shared" si="0"/>
        <v>-1.1410256410256423</v>
      </c>
      <c r="G7" s="25">
        <f t="shared" si="1"/>
        <v>9.0428595220514676E-2</v>
      </c>
      <c r="H7" s="25" t="s">
        <v>154</v>
      </c>
      <c r="K7" s="25" t="s">
        <v>156</v>
      </c>
      <c r="L7" s="25"/>
    </row>
    <row r="8" spans="1:12" x14ac:dyDescent="0.2">
      <c r="A8" s="24">
        <v>18</v>
      </c>
      <c r="B8" s="24">
        <v>1</v>
      </c>
      <c r="C8" s="24"/>
      <c r="D8" s="25">
        <v>16.858974358974358</v>
      </c>
      <c r="E8" s="25">
        <f t="shared" si="0"/>
        <v>-1.1410256410256423</v>
      </c>
      <c r="G8" s="25">
        <f t="shared" si="1"/>
        <v>9.0428595220514676E-2</v>
      </c>
      <c r="H8" s="25">
        <f>I2*LN(I5)</f>
        <v>676.81020777694471</v>
      </c>
      <c r="K8" s="25">
        <f>H8+2*J2</f>
        <v>678.81020777694471</v>
      </c>
      <c r="L8" s="25"/>
    </row>
    <row r="9" spans="1:12" x14ac:dyDescent="0.2">
      <c r="A9" s="24">
        <v>18</v>
      </c>
      <c r="B9" s="24">
        <v>1</v>
      </c>
      <c r="C9" s="24"/>
      <c r="D9" s="25">
        <v>16.858974358974358</v>
      </c>
      <c r="E9" s="25">
        <f t="shared" si="0"/>
        <v>-1.1410256410256423</v>
      </c>
      <c r="G9" s="25">
        <f t="shared" si="1"/>
        <v>9.0428595220514676E-2</v>
      </c>
      <c r="L9" s="25"/>
    </row>
    <row r="10" spans="1:12" x14ac:dyDescent="0.2">
      <c r="A10" s="24">
        <v>16</v>
      </c>
      <c r="B10" s="24">
        <v>1</v>
      </c>
      <c r="C10" s="24"/>
      <c r="D10" s="25">
        <v>16.858974358974358</v>
      </c>
      <c r="E10" s="25">
        <f t="shared" si="0"/>
        <v>0.8589743589743577</v>
      </c>
      <c r="G10" s="25">
        <f t="shared" si="1"/>
        <v>9.1847742433773194E-2</v>
      </c>
      <c r="H10" s="25" t="s">
        <v>155</v>
      </c>
      <c r="L10" s="25"/>
    </row>
    <row r="11" spans="1:12" x14ac:dyDescent="0.2">
      <c r="A11" s="24">
        <v>20</v>
      </c>
      <c r="B11" s="24">
        <v>1</v>
      </c>
      <c r="C11" s="24"/>
      <c r="D11" s="25">
        <v>16.858974358974358</v>
      </c>
      <c r="E11" s="25">
        <f t="shared" si="0"/>
        <v>-3.1410256410256423</v>
      </c>
      <c r="G11" s="25">
        <f t="shared" si="1"/>
        <v>7.138971945227178E-2</v>
      </c>
      <c r="H11" s="25">
        <f>I2*LN(2*PI())</f>
        <v>430.06323353978684</v>
      </c>
      <c r="L11" s="25"/>
    </row>
    <row r="12" spans="1:12" x14ac:dyDescent="0.2">
      <c r="A12" s="24">
        <v>19</v>
      </c>
      <c r="B12" s="24">
        <v>1</v>
      </c>
      <c r="C12" s="24"/>
      <c r="D12" s="25">
        <v>16.858974358974358</v>
      </c>
      <c r="E12" s="25">
        <f t="shared" si="0"/>
        <v>-2.1410256410256423</v>
      </c>
      <c r="G12" s="25">
        <f t="shared" si="1"/>
        <v>8.2596026638649928E-2</v>
      </c>
      <c r="L12" s="25"/>
    </row>
    <row r="13" spans="1:12" x14ac:dyDescent="0.2">
      <c r="A13" s="24">
        <v>15</v>
      </c>
      <c r="B13" s="24">
        <v>1</v>
      </c>
      <c r="C13" s="24"/>
      <c r="D13" s="25">
        <v>16.858974358974358</v>
      </c>
      <c r="E13" s="25">
        <f t="shared" si="0"/>
        <v>1.8589743589743577</v>
      </c>
      <c r="G13" s="25">
        <f t="shared" si="1"/>
        <v>8.5208821600122359E-2</v>
      </c>
      <c r="H13" s="25" t="s">
        <v>153</v>
      </c>
      <c r="K13" s="25" t="s">
        <v>149</v>
      </c>
      <c r="L13" s="25"/>
    </row>
    <row r="14" spans="1:12" x14ac:dyDescent="0.2">
      <c r="A14" s="24">
        <v>17</v>
      </c>
      <c r="B14" s="24">
        <v>1</v>
      </c>
      <c r="C14" s="24"/>
      <c r="D14" s="25">
        <v>16.858974358974358</v>
      </c>
      <c r="E14" s="25">
        <f t="shared" si="0"/>
        <v>-0.1410256410256423</v>
      </c>
      <c r="G14" s="25">
        <f t="shared" si="1"/>
        <v>9.3686186441259228E-2</v>
      </c>
      <c r="H14" s="25">
        <f>H8+H11+I2</f>
        <v>1340.8734413167315</v>
      </c>
      <c r="K14" s="25">
        <f>H14+2*J2</f>
        <v>1342.8734413167315</v>
      </c>
      <c r="L14" s="25"/>
    </row>
    <row r="15" spans="1:12" x14ac:dyDescent="0.2">
      <c r="A15" s="24">
        <v>17</v>
      </c>
      <c r="B15" s="24">
        <v>1</v>
      </c>
      <c r="C15" s="24"/>
      <c r="D15" s="25">
        <v>16.858974358974358</v>
      </c>
      <c r="E15" s="25">
        <f t="shared" si="0"/>
        <v>-0.1410256410256423</v>
      </c>
      <c r="G15" s="25">
        <f t="shared" si="1"/>
        <v>9.3686186441259228E-2</v>
      </c>
      <c r="L15" s="25"/>
    </row>
    <row r="16" spans="1:12" x14ac:dyDescent="0.2">
      <c r="A16" s="24">
        <v>15</v>
      </c>
      <c r="B16" s="24">
        <v>1</v>
      </c>
      <c r="C16" s="24"/>
      <c r="D16" s="25">
        <v>16.858974358974358</v>
      </c>
      <c r="E16" s="25">
        <f t="shared" si="0"/>
        <v>1.8589743589743577</v>
      </c>
      <c r="G16" s="25">
        <f t="shared" si="1"/>
        <v>8.5208821600122359E-2</v>
      </c>
      <c r="L16" s="25"/>
    </row>
    <row r="17" spans="1:12" x14ac:dyDescent="0.2">
      <c r="A17" s="24">
        <v>15</v>
      </c>
      <c r="B17" s="24">
        <v>1</v>
      </c>
      <c r="C17" s="24"/>
      <c r="D17" s="25">
        <v>16.858974358974358</v>
      </c>
      <c r="E17" s="25">
        <f t="shared" si="0"/>
        <v>1.8589743589743577</v>
      </c>
      <c r="G17" s="25">
        <f t="shared" si="1"/>
        <v>8.5208821600122359E-2</v>
      </c>
      <c r="L17" s="25"/>
    </row>
    <row r="18" spans="1:12" x14ac:dyDescent="0.2">
      <c r="A18" s="24">
        <v>17</v>
      </c>
      <c r="B18" s="24">
        <v>1</v>
      </c>
      <c r="C18" s="24"/>
      <c r="D18" s="25">
        <v>16.858974358974358</v>
      </c>
      <c r="E18" s="25">
        <f t="shared" si="0"/>
        <v>-0.1410256410256423</v>
      </c>
      <c r="G18" s="25">
        <f t="shared" si="1"/>
        <v>9.3686186441259228E-2</v>
      </c>
      <c r="L18" s="25"/>
    </row>
    <row r="19" spans="1:12" x14ac:dyDescent="0.2">
      <c r="A19" s="24">
        <v>16</v>
      </c>
      <c r="B19" s="24">
        <v>1</v>
      </c>
      <c r="C19" s="24"/>
      <c r="D19" s="25">
        <v>16.858974358974358</v>
      </c>
      <c r="E19" s="25">
        <f t="shared" si="0"/>
        <v>0.8589743589743577</v>
      </c>
      <c r="G19" s="25">
        <f t="shared" si="1"/>
        <v>9.1847742433773194E-2</v>
      </c>
      <c r="L19" s="25"/>
    </row>
    <row r="20" spans="1:12" x14ac:dyDescent="0.2">
      <c r="A20" s="24">
        <v>14</v>
      </c>
      <c r="B20" s="24">
        <v>1</v>
      </c>
      <c r="C20" s="24"/>
      <c r="D20" s="25">
        <v>16.858974358974358</v>
      </c>
      <c r="E20" s="25">
        <f t="shared" si="0"/>
        <v>2.8589743589743577</v>
      </c>
      <c r="G20" s="25">
        <f t="shared" si="1"/>
        <v>7.4803820711623142E-2</v>
      </c>
      <c r="L20" s="25"/>
    </row>
    <row r="21" spans="1:12" x14ac:dyDescent="0.2">
      <c r="A21" s="24">
        <v>11</v>
      </c>
      <c r="B21" s="24">
        <v>1</v>
      </c>
      <c r="C21" s="24"/>
      <c r="D21" s="25">
        <v>16.858974358974358</v>
      </c>
      <c r="E21" s="25">
        <f t="shared" si="0"/>
        <v>5.8589743589743577</v>
      </c>
      <c r="G21" s="25">
        <f t="shared" si="1"/>
        <v>3.6339616015446226E-2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/>
      <c r="D22" s="25">
        <v>16.858974358974358</v>
      </c>
      <c r="E22" s="25">
        <f t="shared" si="0"/>
        <v>2.8589743589743577</v>
      </c>
      <c r="G22" s="25">
        <f t="shared" si="1"/>
        <v>7.4803820711623142E-2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/>
      <c r="D23" s="25">
        <v>16.858974358974358</v>
      </c>
      <c r="E23" s="25">
        <f t="shared" si="0"/>
        <v>3.8589743589743577</v>
      </c>
      <c r="G23" s="25">
        <f t="shared" si="1"/>
        <v>6.2142132155231941E-2</v>
      </c>
      <c r="J23" s="37"/>
      <c r="K23" s="43" t="s">
        <v>272</v>
      </c>
      <c r="L23" s="39"/>
    </row>
    <row r="24" spans="1:12" x14ac:dyDescent="0.2">
      <c r="A24" s="24">
        <v>12</v>
      </c>
      <c r="B24" s="24">
        <v>1</v>
      </c>
      <c r="C24" s="24"/>
      <c r="D24" s="25">
        <v>16.858974358974358</v>
      </c>
      <c r="E24" s="25">
        <f t="shared" si="0"/>
        <v>4.8589743589743577</v>
      </c>
      <c r="G24" s="25">
        <f t="shared" si="1"/>
        <v>4.8850798619149906E-2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/>
      <c r="D25" s="25">
        <v>16.858974358974358</v>
      </c>
      <c r="E25" s="25">
        <f t="shared" si="0"/>
        <v>0.8589743589743577</v>
      </c>
      <c r="G25" s="25">
        <f t="shared" si="1"/>
        <v>9.1847742433773194E-2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/>
      <c r="D26" s="25">
        <v>16.858974358974358</v>
      </c>
      <c r="E26" s="25">
        <f t="shared" si="0"/>
        <v>1.8589743589743577</v>
      </c>
      <c r="G26" s="25">
        <f t="shared" si="1"/>
        <v>8.5208821600122359E-2</v>
      </c>
      <c r="L26" s="25"/>
    </row>
    <row r="27" spans="1:12" x14ac:dyDescent="0.2">
      <c r="A27" s="24">
        <v>16</v>
      </c>
      <c r="B27" s="24">
        <v>1</v>
      </c>
      <c r="C27" s="24"/>
      <c r="D27" s="25">
        <v>16.858974358974358</v>
      </c>
      <c r="E27" s="25">
        <f t="shared" si="0"/>
        <v>0.8589743589743577</v>
      </c>
      <c r="G27" s="25">
        <f t="shared" si="1"/>
        <v>9.1847742433773194E-2</v>
      </c>
      <c r="L27" s="25"/>
    </row>
    <row r="28" spans="1:12" x14ac:dyDescent="0.2">
      <c r="A28" s="24">
        <v>15</v>
      </c>
      <c r="B28" s="24">
        <v>1</v>
      </c>
      <c r="C28" s="24"/>
      <c r="D28" s="25">
        <v>16.858974358974358</v>
      </c>
      <c r="E28" s="25">
        <f t="shared" si="0"/>
        <v>1.8589743589743577</v>
      </c>
      <c r="G28" s="25">
        <f t="shared" si="1"/>
        <v>8.5208821600122359E-2</v>
      </c>
      <c r="L28" s="25"/>
    </row>
    <row r="29" spans="1:12" x14ac:dyDescent="0.2">
      <c r="A29" s="24">
        <v>15</v>
      </c>
      <c r="B29" s="24">
        <v>1</v>
      </c>
      <c r="C29" s="24"/>
      <c r="D29" s="25">
        <v>16.858974358974358</v>
      </c>
      <c r="E29" s="25">
        <f t="shared" si="0"/>
        <v>1.8589743589743577</v>
      </c>
      <c r="G29" s="25">
        <f t="shared" si="1"/>
        <v>8.5208821600122359E-2</v>
      </c>
      <c r="L29" s="25"/>
    </row>
    <row r="30" spans="1:12" x14ac:dyDescent="0.2">
      <c r="A30" s="24">
        <v>14</v>
      </c>
      <c r="B30" s="24">
        <v>1</v>
      </c>
      <c r="C30" s="24"/>
      <c r="D30" s="25">
        <v>16.858974358974358</v>
      </c>
      <c r="E30" s="25">
        <f t="shared" si="0"/>
        <v>2.8589743589743577</v>
      </c>
      <c r="G30" s="25">
        <f t="shared" si="1"/>
        <v>7.4803820711623142E-2</v>
      </c>
      <c r="L30" s="25"/>
    </row>
    <row r="31" spans="1:12" x14ac:dyDescent="0.2">
      <c r="A31" s="24">
        <v>11</v>
      </c>
      <c r="B31" s="24">
        <v>1</v>
      </c>
      <c r="C31" s="24"/>
      <c r="D31" s="25">
        <v>16.858974358974358</v>
      </c>
      <c r="E31" s="25">
        <f t="shared" si="0"/>
        <v>5.8589743589743577</v>
      </c>
      <c r="G31" s="25">
        <f t="shared" si="1"/>
        <v>3.6339616015446226E-2</v>
      </c>
      <c r="L31" s="25"/>
    </row>
    <row r="32" spans="1:12" x14ac:dyDescent="0.2">
      <c r="A32" s="24">
        <v>11</v>
      </c>
      <c r="B32" s="24">
        <v>1</v>
      </c>
      <c r="C32" s="24"/>
      <c r="D32" s="25">
        <v>16.858974358974358</v>
      </c>
      <c r="E32" s="25">
        <f t="shared" si="0"/>
        <v>5.8589743589743577</v>
      </c>
      <c r="G32" s="25">
        <f t="shared" si="1"/>
        <v>3.6339616015446226E-2</v>
      </c>
      <c r="L32" s="25"/>
    </row>
    <row r="33" spans="1:12" x14ac:dyDescent="0.2">
      <c r="A33" s="24">
        <v>14</v>
      </c>
      <c r="B33" s="24">
        <v>1</v>
      </c>
      <c r="C33" s="24"/>
      <c r="D33" s="25">
        <v>16.858974358974358</v>
      </c>
      <c r="E33" s="25">
        <f t="shared" si="0"/>
        <v>2.8589743589743577</v>
      </c>
      <c r="G33" s="25">
        <f t="shared" si="1"/>
        <v>7.4803820711623142E-2</v>
      </c>
      <c r="L33" s="25"/>
    </row>
    <row r="34" spans="1:12" x14ac:dyDescent="0.2">
      <c r="A34" s="24">
        <v>19</v>
      </c>
      <c r="B34" s="24">
        <v>1</v>
      </c>
      <c r="C34" s="24"/>
      <c r="D34" s="25">
        <v>16.858974358974358</v>
      </c>
      <c r="E34" s="25">
        <f t="shared" si="0"/>
        <v>-2.1410256410256423</v>
      </c>
      <c r="G34" s="25">
        <f t="shared" si="1"/>
        <v>8.2596026638649928E-2</v>
      </c>
      <c r="L34" s="25"/>
    </row>
    <row r="35" spans="1:12" x14ac:dyDescent="0.2">
      <c r="A35" s="24">
        <v>22</v>
      </c>
      <c r="B35" s="24">
        <v>1</v>
      </c>
      <c r="C35" s="24"/>
      <c r="D35" s="25">
        <v>16.858974358974358</v>
      </c>
      <c r="E35" s="25">
        <f t="shared" si="0"/>
        <v>-5.1410256410256423</v>
      </c>
      <c r="G35" s="25">
        <f t="shared" si="1"/>
        <v>4.5191645925457373E-2</v>
      </c>
      <c r="L35" s="25"/>
    </row>
    <row r="36" spans="1:12" x14ac:dyDescent="0.2">
      <c r="A36" s="24">
        <v>18</v>
      </c>
      <c r="B36" s="24">
        <v>1</v>
      </c>
      <c r="C36" s="24"/>
      <c r="D36" s="25">
        <v>16.858974358974358</v>
      </c>
      <c r="E36" s="25">
        <f t="shared" si="0"/>
        <v>-1.1410256410256423</v>
      </c>
      <c r="G36" s="25">
        <f t="shared" si="1"/>
        <v>9.0428595220514676E-2</v>
      </c>
      <c r="L36" s="25"/>
    </row>
    <row r="37" spans="1:12" x14ac:dyDescent="0.2">
      <c r="A37" s="24">
        <v>18</v>
      </c>
      <c r="B37" s="24">
        <v>1</v>
      </c>
      <c r="C37" s="24"/>
      <c r="D37" s="25">
        <v>16.858974358974358</v>
      </c>
      <c r="E37" s="25">
        <f t="shared" si="0"/>
        <v>-1.1410256410256423</v>
      </c>
      <c r="G37" s="25">
        <f t="shared" si="1"/>
        <v>9.0428595220514676E-2</v>
      </c>
      <c r="L37" s="25"/>
    </row>
    <row r="38" spans="1:12" x14ac:dyDescent="0.2">
      <c r="A38" s="24">
        <v>17</v>
      </c>
      <c r="B38" s="24">
        <v>1</v>
      </c>
      <c r="C38" s="24"/>
      <c r="D38" s="25">
        <v>16.858974358974358</v>
      </c>
      <c r="E38" s="25">
        <f t="shared" si="0"/>
        <v>-0.1410256410256423</v>
      </c>
      <c r="G38" s="25">
        <f t="shared" si="1"/>
        <v>9.3686186441259228E-2</v>
      </c>
      <c r="L38" s="25"/>
    </row>
    <row r="39" spans="1:12" x14ac:dyDescent="0.2">
      <c r="A39" s="24">
        <v>18</v>
      </c>
      <c r="B39" s="24">
        <v>1</v>
      </c>
      <c r="C39" s="24"/>
      <c r="D39" s="25">
        <v>16.858974358974358</v>
      </c>
      <c r="E39" s="25">
        <f t="shared" si="0"/>
        <v>-1.1410256410256423</v>
      </c>
      <c r="G39" s="25">
        <f t="shared" si="1"/>
        <v>9.0428595220514676E-2</v>
      </c>
      <c r="L39" s="25"/>
    </row>
    <row r="40" spans="1:12" x14ac:dyDescent="0.2">
      <c r="A40" s="24">
        <v>17</v>
      </c>
      <c r="B40" s="24">
        <v>1</v>
      </c>
      <c r="C40" s="24"/>
      <c r="D40" s="25">
        <v>16.858974358974358</v>
      </c>
      <c r="E40" s="25">
        <f t="shared" si="0"/>
        <v>-0.1410256410256423</v>
      </c>
      <c r="G40" s="25">
        <f t="shared" si="1"/>
        <v>9.3686186441259228E-2</v>
      </c>
      <c r="L40" s="25"/>
    </row>
    <row r="41" spans="1:12" x14ac:dyDescent="0.2">
      <c r="A41" s="24">
        <v>16</v>
      </c>
      <c r="B41" s="24">
        <v>1</v>
      </c>
      <c r="C41" s="24"/>
      <c r="D41" s="25">
        <v>16.858974358974358</v>
      </c>
      <c r="E41" s="25">
        <f t="shared" si="0"/>
        <v>0.8589743589743577</v>
      </c>
      <c r="G41" s="25">
        <f t="shared" si="1"/>
        <v>9.1847742433773194E-2</v>
      </c>
      <c r="L41" s="25"/>
    </row>
    <row r="42" spans="1:12" x14ac:dyDescent="0.2">
      <c r="A42" s="24">
        <v>16</v>
      </c>
      <c r="B42" s="24">
        <v>1</v>
      </c>
      <c r="C42" s="24"/>
      <c r="D42" s="25">
        <v>16.858974358974358</v>
      </c>
      <c r="E42" s="25">
        <f t="shared" si="0"/>
        <v>0.8589743589743577</v>
      </c>
      <c r="G42" s="25">
        <f t="shared" si="1"/>
        <v>9.1847742433773194E-2</v>
      </c>
      <c r="L42" s="25"/>
    </row>
    <row r="43" spans="1:12" x14ac:dyDescent="0.2">
      <c r="A43" s="24">
        <v>17</v>
      </c>
      <c r="B43" s="24">
        <v>1</v>
      </c>
      <c r="C43" s="24"/>
      <c r="D43" s="25">
        <v>16.858974358974358</v>
      </c>
      <c r="E43" s="25">
        <f t="shared" si="0"/>
        <v>-0.1410256410256423</v>
      </c>
      <c r="G43" s="25">
        <f t="shared" si="1"/>
        <v>9.3686186441259228E-2</v>
      </c>
      <c r="L43" s="25"/>
    </row>
    <row r="44" spans="1:12" x14ac:dyDescent="0.2">
      <c r="A44" s="24">
        <v>17</v>
      </c>
      <c r="B44" s="24">
        <v>1</v>
      </c>
      <c r="C44" s="24"/>
      <c r="D44" s="25">
        <v>16.858974358974358</v>
      </c>
      <c r="E44" s="25">
        <f t="shared" si="0"/>
        <v>-0.1410256410256423</v>
      </c>
      <c r="G44" s="25">
        <f t="shared" si="1"/>
        <v>9.3686186441259228E-2</v>
      </c>
      <c r="L44" s="25"/>
    </row>
    <row r="45" spans="1:12" x14ac:dyDescent="0.2">
      <c r="A45" s="24">
        <v>11</v>
      </c>
      <c r="B45" s="24">
        <v>1</v>
      </c>
      <c r="C45" s="24"/>
      <c r="D45" s="25">
        <v>16.858974358974358</v>
      </c>
      <c r="E45" s="25">
        <f t="shared" si="0"/>
        <v>5.8589743589743577</v>
      </c>
      <c r="G45" s="25">
        <f t="shared" si="1"/>
        <v>3.6339616015446226E-2</v>
      </c>
      <c r="L45" s="25"/>
    </row>
    <row r="46" spans="1:12" x14ac:dyDescent="0.2">
      <c r="A46" s="24">
        <v>15</v>
      </c>
      <c r="B46" s="24">
        <v>1</v>
      </c>
      <c r="C46" s="24"/>
      <c r="D46" s="25">
        <v>16.858974358974358</v>
      </c>
      <c r="E46" s="25">
        <f t="shared" si="0"/>
        <v>1.8589743589743577</v>
      </c>
      <c r="G46" s="25">
        <f t="shared" si="1"/>
        <v>8.5208821600122359E-2</v>
      </c>
      <c r="L46" s="25"/>
    </row>
    <row r="47" spans="1:12" x14ac:dyDescent="0.2">
      <c r="A47" s="24">
        <v>15</v>
      </c>
      <c r="B47" s="24">
        <v>1</v>
      </c>
      <c r="C47" s="24"/>
      <c r="D47" s="25">
        <v>16.858974358974358</v>
      </c>
      <c r="E47" s="25">
        <f t="shared" si="0"/>
        <v>1.8589743589743577</v>
      </c>
      <c r="G47" s="25">
        <f t="shared" si="1"/>
        <v>8.5208821600122359E-2</v>
      </c>
      <c r="L47" s="25"/>
    </row>
    <row r="48" spans="1:12" x14ac:dyDescent="0.2">
      <c r="A48" s="24">
        <v>16</v>
      </c>
      <c r="B48" s="24">
        <v>1</v>
      </c>
      <c r="C48" s="24"/>
      <c r="D48" s="25">
        <v>16.858974358974358</v>
      </c>
      <c r="E48" s="25">
        <f t="shared" si="0"/>
        <v>0.8589743589743577</v>
      </c>
      <c r="G48" s="25">
        <f t="shared" si="1"/>
        <v>9.1847742433773194E-2</v>
      </c>
      <c r="L48" s="25"/>
    </row>
    <row r="49" spans="1:12" x14ac:dyDescent="0.2">
      <c r="A49" s="24">
        <v>16</v>
      </c>
      <c r="B49" s="24">
        <v>1</v>
      </c>
      <c r="C49" s="24"/>
      <c r="D49" s="25">
        <v>16.858974358974358</v>
      </c>
      <c r="E49" s="25">
        <f t="shared" si="0"/>
        <v>0.8589743589743577</v>
      </c>
      <c r="G49" s="25">
        <f t="shared" si="1"/>
        <v>9.1847742433773194E-2</v>
      </c>
      <c r="L49" s="25"/>
    </row>
    <row r="50" spans="1:12" x14ac:dyDescent="0.2">
      <c r="A50" s="24">
        <v>15</v>
      </c>
      <c r="B50" s="24">
        <v>1</v>
      </c>
      <c r="C50" s="24"/>
      <c r="D50" s="25">
        <v>16.858974358974358</v>
      </c>
      <c r="E50" s="25">
        <f t="shared" si="0"/>
        <v>1.8589743589743577</v>
      </c>
      <c r="G50" s="25">
        <f t="shared" si="1"/>
        <v>8.5208821600122359E-2</v>
      </c>
      <c r="L50" s="25"/>
    </row>
    <row r="51" spans="1:12" x14ac:dyDescent="0.2">
      <c r="A51" s="24">
        <v>14</v>
      </c>
      <c r="B51" s="24">
        <v>1</v>
      </c>
      <c r="C51" s="24"/>
      <c r="D51" s="25">
        <v>16.858974358974358</v>
      </c>
      <c r="E51" s="25">
        <f t="shared" si="0"/>
        <v>2.8589743589743577</v>
      </c>
      <c r="G51" s="25">
        <f t="shared" si="1"/>
        <v>7.4803820711623142E-2</v>
      </c>
      <c r="L51" s="25"/>
    </row>
    <row r="52" spans="1:12" x14ac:dyDescent="0.2">
      <c r="A52" s="24">
        <v>13</v>
      </c>
      <c r="B52" s="24">
        <v>1</v>
      </c>
      <c r="C52" s="24"/>
      <c r="D52" s="25">
        <v>16.858974358974358</v>
      </c>
      <c r="E52" s="25">
        <f t="shared" si="0"/>
        <v>3.8589743589743577</v>
      </c>
      <c r="G52" s="25">
        <f t="shared" si="1"/>
        <v>6.2142132155231941E-2</v>
      </c>
      <c r="L52" s="25"/>
    </row>
    <row r="53" spans="1:12" x14ac:dyDescent="0.2">
      <c r="A53" s="24">
        <v>14</v>
      </c>
      <c r="B53" s="24">
        <v>1</v>
      </c>
      <c r="C53" s="24"/>
      <c r="D53" s="25">
        <v>16.858974358974358</v>
      </c>
      <c r="E53" s="25">
        <f t="shared" si="0"/>
        <v>2.8589743589743577</v>
      </c>
      <c r="G53" s="25">
        <f t="shared" si="1"/>
        <v>7.4803820711623142E-2</v>
      </c>
      <c r="L53" s="25"/>
    </row>
    <row r="54" spans="1:12" x14ac:dyDescent="0.2">
      <c r="A54" s="24">
        <v>14</v>
      </c>
      <c r="B54" s="24">
        <v>1</v>
      </c>
      <c r="C54" s="24"/>
      <c r="D54" s="25">
        <v>16.858974358974358</v>
      </c>
      <c r="E54" s="25">
        <f t="shared" si="0"/>
        <v>2.8589743589743577</v>
      </c>
      <c r="G54" s="25">
        <f t="shared" si="1"/>
        <v>7.4803820711623142E-2</v>
      </c>
      <c r="L54" s="25"/>
    </row>
    <row r="55" spans="1:12" x14ac:dyDescent="0.2">
      <c r="A55" s="24">
        <v>14</v>
      </c>
      <c r="B55" s="24">
        <v>1</v>
      </c>
      <c r="C55" s="24"/>
      <c r="D55" s="25">
        <v>16.858974358974358</v>
      </c>
      <c r="E55" s="25">
        <f t="shared" si="0"/>
        <v>2.8589743589743577</v>
      </c>
      <c r="G55" s="25">
        <f t="shared" si="1"/>
        <v>7.4803820711623142E-2</v>
      </c>
      <c r="L55" s="25"/>
    </row>
    <row r="56" spans="1:12" x14ac:dyDescent="0.2">
      <c r="A56" s="24">
        <v>9</v>
      </c>
      <c r="B56" s="24">
        <v>1</v>
      </c>
      <c r="C56" s="24"/>
      <c r="D56" s="25">
        <v>16.858974358974358</v>
      </c>
      <c r="E56" s="25">
        <f t="shared" si="0"/>
        <v>7.8589743589743577</v>
      </c>
      <c r="G56" s="25">
        <f t="shared" si="1"/>
        <v>1.7039902700084295E-2</v>
      </c>
      <c r="L56" s="25"/>
    </row>
    <row r="57" spans="1:12" x14ac:dyDescent="0.2">
      <c r="A57" s="24">
        <v>11</v>
      </c>
      <c r="B57" s="24">
        <v>1</v>
      </c>
      <c r="C57" s="24"/>
      <c r="D57" s="25">
        <v>16.858974358974358</v>
      </c>
      <c r="E57" s="25">
        <f t="shared" si="0"/>
        <v>5.8589743589743577</v>
      </c>
      <c r="G57" s="25">
        <f t="shared" si="1"/>
        <v>3.6339616015446226E-2</v>
      </c>
      <c r="L57" s="25"/>
    </row>
    <row r="58" spans="1:12" x14ac:dyDescent="0.2">
      <c r="A58" s="24">
        <v>11</v>
      </c>
      <c r="B58" s="24">
        <v>1</v>
      </c>
      <c r="C58" s="24"/>
      <c r="D58" s="25">
        <v>16.858974358974358</v>
      </c>
      <c r="E58" s="25">
        <f t="shared" si="0"/>
        <v>5.8589743589743577</v>
      </c>
      <c r="G58" s="25">
        <f t="shared" si="1"/>
        <v>3.6339616015446226E-2</v>
      </c>
      <c r="L58" s="25"/>
    </row>
    <row r="59" spans="1:12" x14ac:dyDescent="0.2">
      <c r="A59" s="24">
        <v>13</v>
      </c>
      <c r="B59" s="24">
        <v>1</v>
      </c>
      <c r="C59" s="24"/>
      <c r="D59" s="25">
        <v>16.858974358974358</v>
      </c>
      <c r="E59" s="25">
        <f t="shared" si="0"/>
        <v>3.8589743589743577</v>
      </c>
      <c r="G59" s="25">
        <f t="shared" si="1"/>
        <v>6.2142132155231941E-2</v>
      </c>
      <c r="L59" s="25"/>
    </row>
    <row r="60" spans="1:12" x14ac:dyDescent="0.2">
      <c r="A60" s="24">
        <v>13</v>
      </c>
      <c r="B60" s="24">
        <v>1</v>
      </c>
      <c r="C60" s="24"/>
      <c r="D60" s="25">
        <v>16.858974358974358</v>
      </c>
      <c r="E60" s="25">
        <f t="shared" si="0"/>
        <v>3.8589743589743577</v>
      </c>
      <c r="G60" s="25">
        <f t="shared" si="1"/>
        <v>6.2142132155231941E-2</v>
      </c>
      <c r="L60" s="25"/>
    </row>
    <row r="61" spans="1:12" x14ac:dyDescent="0.2">
      <c r="A61" s="24">
        <v>9</v>
      </c>
      <c r="B61" s="24">
        <v>1</v>
      </c>
      <c r="C61" s="24"/>
      <c r="D61" s="25">
        <v>16.858974358974358</v>
      </c>
      <c r="E61" s="25">
        <f t="shared" si="0"/>
        <v>7.8589743589743577</v>
      </c>
      <c r="G61" s="25">
        <f t="shared" si="1"/>
        <v>1.7039902700084295E-2</v>
      </c>
      <c r="L61" s="25"/>
    </row>
    <row r="62" spans="1:12" x14ac:dyDescent="0.2">
      <c r="A62" s="24">
        <v>13</v>
      </c>
      <c r="B62" s="24">
        <v>1</v>
      </c>
      <c r="C62" s="24"/>
      <c r="D62" s="25">
        <v>16.858974358974358</v>
      </c>
      <c r="E62" s="25">
        <f t="shared" si="0"/>
        <v>3.8589743589743577</v>
      </c>
      <c r="G62" s="25">
        <f t="shared" si="1"/>
        <v>6.2142132155231941E-2</v>
      </c>
      <c r="L62" s="25"/>
    </row>
    <row r="63" spans="1:12" x14ac:dyDescent="0.2">
      <c r="A63" s="24">
        <v>11</v>
      </c>
      <c r="B63" s="24">
        <v>1</v>
      </c>
      <c r="C63" s="24"/>
      <c r="D63" s="25">
        <v>16.858974358974358</v>
      </c>
      <c r="E63" s="25">
        <f t="shared" si="0"/>
        <v>5.8589743589743577</v>
      </c>
      <c r="G63" s="25">
        <f t="shared" si="1"/>
        <v>3.6339616015446226E-2</v>
      </c>
      <c r="L63" s="25"/>
    </row>
    <row r="64" spans="1:12" x14ac:dyDescent="0.2">
      <c r="A64" s="24">
        <v>13</v>
      </c>
      <c r="B64" s="24">
        <v>1</v>
      </c>
      <c r="C64" s="24"/>
      <c r="D64" s="25">
        <v>16.858974358974358</v>
      </c>
      <c r="E64" s="25">
        <f t="shared" si="0"/>
        <v>3.8589743589743577</v>
      </c>
      <c r="G64" s="25">
        <f t="shared" si="1"/>
        <v>6.2142132155231941E-2</v>
      </c>
      <c r="L64" s="25"/>
    </row>
    <row r="65" spans="1:12" x14ac:dyDescent="0.2">
      <c r="A65" s="24">
        <v>11</v>
      </c>
      <c r="B65" s="24">
        <v>1</v>
      </c>
      <c r="C65" s="24"/>
      <c r="D65" s="25">
        <v>16.858974358974358</v>
      </c>
      <c r="E65" s="25">
        <f t="shared" si="0"/>
        <v>5.8589743589743577</v>
      </c>
      <c r="G65" s="25">
        <f t="shared" si="1"/>
        <v>3.6339616015446226E-2</v>
      </c>
      <c r="L65" s="25"/>
    </row>
    <row r="66" spans="1:12" x14ac:dyDescent="0.2">
      <c r="A66" s="24">
        <v>12</v>
      </c>
      <c r="B66" s="24">
        <v>1</v>
      </c>
      <c r="C66" s="24"/>
      <c r="D66" s="25">
        <v>16.858974358974358</v>
      </c>
      <c r="E66" s="25">
        <f t="shared" si="0"/>
        <v>4.8589743589743577</v>
      </c>
      <c r="G66" s="25">
        <f t="shared" si="1"/>
        <v>4.8850798619149906E-2</v>
      </c>
      <c r="L66" s="25"/>
    </row>
    <row r="67" spans="1:12" x14ac:dyDescent="0.2">
      <c r="A67" s="24">
        <v>9</v>
      </c>
      <c r="B67" s="24">
        <v>1</v>
      </c>
      <c r="C67" s="24"/>
      <c r="D67" s="25">
        <v>16.858974358974358</v>
      </c>
      <c r="E67" s="25">
        <f t="shared" ref="E67:E130" si="2">D67-A67</f>
        <v>7.8589743589743577</v>
      </c>
      <c r="G67" s="25">
        <f t="shared" ref="G67:G130" si="3">_xlfn.NORM.DIST(E67,0,$F$2,FALSE)</f>
        <v>1.7039902700084295E-2</v>
      </c>
      <c r="L67" s="25"/>
    </row>
    <row r="68" spans="1:12" x14ac:dyDescent="0.2">
      <c r="A68" s="24">
        <v>13</v>
      </c>
      <c r="B68" s="24">
        <v>1</v>
      </c>
      <c r="C68" s="24"/>
      <c r="D68" s="25">
        <v>16.858974358974358</v>
      </c>
      <c r="E68" s="25">
        <f t="shared" si="2"/>
        <v>3.8589743589743577</v>
      </c>
      <c r="G68" s="25">
        <f t="shared" si="3"/>
        <v>6.2142132155231941E-2</v>
      </c>
      <c r="L68" s="25"/>
    </row>
    <row r="69" spans="1:12" x14ac:dyDescent="0.2">
      <c r="A69" s="24">
        <v>13</v>
      </c>
      <c r="B69" s="24">
        <v>1</v>
      </c>
      <c r="C69" s="24"/>
      <c r="D69" s="25">
        <v>16.858974358974358</v>
      </c>
      <c r="E69" s="25">
        <f t="shared" si="2"/>
        <v>3.8589743589743577</v>
      </c>
      <c r="G69" s="25">
        <f t="shared" si="3"/>
        <v>6.2142132155231941E-2</v>
      </c>
      <c r="L69" s="25"/>
    </row>
    <row r="70" spans="1:12" x14ac:dyDescent="0.2">
      <c r="A70" s="24">
        <v>12</v>
      </c>
      <c r="B70" s="24">
        <v>1</v>
      </c>
      <c r="C70" s="24"/>
      <c r="D70" s="25">
        <v>16.858974358974358</v>
      </c>
      <c r="E70" s="25">
        <f t="shared" si="2"/>
        <v>4.8589743589743577</v>
      </c>
      <c r="G70" s="25">
        <f t="shared" si="3"/>
        <v>4.8850798619149906E-2</v>
      </c>
      <c r="L70" s="25"/>
    </row>
    <row r="71" spans="1:12" x14ac:dyDescent="0.2">
      <c r="A71" s="24">
        <v>9</v>
      </c>
      <c r="B71" s="24">
        <v>1</v>
      </c>
      <c r="C71" s="24"/>
      <c r="D71" s="25">
        <v>16.858974358974358</v>
      </c>
      <c r="E71" s="25">
        <f t="shared" si="2"/>
        <v>7.8589743589743577</v>
      </c>
      <c r="G71" s="25">
        <f t="shared" si="3"/>
        <v>1.7039902700084295E-2</v>
      </c>
      <c r="L71" s="25"/>
    </row>
    <row r="72" spans="1:12" x14ac:dyDescent="0.2">
      <c r="A72" s="24">
        <v>11</v>
      </c>
      <c r="B72" s="24">
        <v>1</v>
      </c>
      <c r="C72" s="24"/>
      <c r="D72" s="25">
        <v>16.858974358974358</v>
      </c>
      <c r="E72" s="25">
        <f t="shared" si="2"/>
        <v>5.8589743589743577</v>
      </c>
      <c r="G72" s="25">
        <f t="shared" si="3"/>
        <v>3.6339616015446226E-2</v>
      </c>
      <c r="L72" s="25"/>
    </row>
    <row r="73" spans="1:12" x14ac:dyDescent="0.2">
      <c r="A73" s="24">
        <v>11</v>
      </c>
      <c r="B73" s="24">
        <v>1</v>
      </c>
      <c r="C73" s="24"/>
      <c r="D73" s="25">
        <v>16.858974358974358</v>
      </c>
      <c r="E73" s="25">
        <f t="shared" si="2"/>
        <v>5.8589743589743577</v>
      </c>
      <c r="G73" s="25">
        <f t="shared" si="3"/>
        <v>3.6339616015446226E-2</v>
      </c>
      <c r="L73" s="25"/>
    </row>
    <row r="74" spans="1:12" x14ac:dyDescent="0.2">
      <c r="A74" s="24">
        <v>13</v>
      </c>
      <c r="B74" s="24">
        <v>1</v>
      </c>
      <c r="C74" s="24"/>
      <c r="D74" s="25">
        <v>16.858974358974358</v>
      </c>
      <c r="E74" s="25">
        <f t="shared" si="2"/>
        <v>3.8589743589743577</v>
      </c>
      <c r="G74" s="25">
        <f t="shared" si="3"/>
        <v>6.2142132155231941E-2</v>
      </c>
      <c r="L74" s="25"/>
    </row>
    <row r="75" spans="1:12" x14ac:dyDescent="0.2">
      <c r="A75" s="24">
        <v>11</v>
      </c>
      <c r="B75" s="24">
        <v>1</v>
      </c>
      <c r="C75" s="24"/>
      <c r="D75" s="25">
        <v>16.858974358974358</v>
      </c>
      <c r="E75" s="25">
        <f t="shared" si="2"/>
        <v>5.8589743589743577</v>
      </c>
      <c r="G75" s="25">
        <f t="shared" si="3"/>
        <v>3.6339616015446226E-2</v>
      </c>
      <c r="L75" s="25"/>
    </row>
    <row r="76" spans="1:12" x14ac:dyDescent="0.2">
      <c r="A76" s="24">
        <v>11</v>
      </c>
      <c r="B76" s="24">
        <v>1</v>
      </c>
      <c r="C76" s="24"/>
      <c r="D76" s="25">
        <v>16.858974358974358</v>
      </c>
      <c r="E76" s="25">
        <f t="shared" si="2"/>
        <v>5.8589743589743577</v>
      </c>
      <c r="G76" s="25">
        <f t="shared" si="3"/>
        <v>3.6339616015446226E-2</v>
      </c>
      <c r="L76" s="25"/>
    </row>
    <row r="77" spans="1:12" x14ac:dyDescent="0.2">
      <c r="A77" s="24">
        <v>11</v>
      </c>
      <c r="B77" s="24">
        <v>1</v>
      </c>
      <c r="C77" s="24"/>
      <c r="D77" s="25">
        <v>16.858974358974358</v>
      </c>
      <c r="E77" s="25">
        <f t="shared" si="2"/>
        <v>5.8589743589743577</v>
      </c>
      <c r="G77" s="25">
        <f t="shared" si="3"/>
        <v>3.6339616015446226E-2</v>
      </c>
      <c r="L77" s="25"/>
    </row>
    <row r="78" spans="1:12" x14ac:dyDescent="0.2">
      <c r="A78" s="24">
        <v>12</v>
      </c>
      <c r="B78" s="24">
        <v>1</v>
      </c>
      <c r="C78" s="24"/>
      <c r="D78" s="25">
        <v>16.858974358974358</v>
      </c>
      <c r="E78" s="25">
        <f t="shared" si="2"/>
        <v>4.8589743589743577</v>
      </c>
      <c r="G78" s="25">
        <f t="shared" si="3"/>
        <v>4.8850798619149906E-2</v>
      </c>
      <c r="L78" s="25"/>
    </row>
    <row r="79" spans="1:12" x14ac:dyDescent="0.2">
      <c r="A79" s="24">
        <v>14</v>
      </c>
      <c r="B79" s="24">
        <v>1</v>
      </c>
      <c r="C79" s="24"/>
      <c r="D79" s="25">
        <v>16.858974358974358</v>
      </c>
      <c r="E79" s="25">
        <f t="shared" si="2"/>
        <v>2.8589743589743577</v>
      </c>
      <c r="G79" s="25">
        <f t="shared" si="3"/>
        <v>7.4803820711623142E-2</v>
      </c>
      <c r="L79" s="25"/>
    </row>
    <row r="80" spans="1:12" x14ac:dyDescent="0.2">
      <c r="A80" s="24">
        <v>15</v>
      </c>
      <c r="B80" s="24">
        <v>1</v>
      </c>
      <c r="C80" s="24"/>
      <c r="D80" s="25">
        <v>16.858974358974358</v>
      </c>
      <c r="E80" s="25">
        <f t="shared" si="2"/>
        <v>1.8589743589743577</v>
      </c>
      <c r="G80" s="25">
        <f t="shared" si="3"/>
        <v>8.5208821600122359E-2</v>
      </c>
      <c r="L80" s="25"/>
    </row>
    <row r="81" spans="1:12" x14ac:dyDescent="0.2">
      <c r="A81" s="24">
        <v>14</v>
      </c>
      <c r="B81" s="24">
        <v>1</v>
      </c>
      <c r="C81" s="24"/>
      <c r="D81" s="25">
        <v>16.858974358974358</v>
      </c>
      <c r="E81" s="25">
        <f t="shared" si="2"/>
        <v>2.8589743589743577</v>
      </c>
      <c r="G81" s="25">
        <f t="shared" si="3"/>
        <v>7.4803820711623142E-2</v>
      </c>
      <c r="L81" s="25"/>
    </row>
    <row r="82" spans="1:12" x14ac:dyDescent="0.2">
      <c r="A82" s="24">
        <v>13</v>
      </c>
      <c r="B82" s="24">
        <v>1</v>
      </c>
      <c r="C82" s="24"/>
      <c r="D82" s="25">
        <v>16.858974358974358</v>
      </c>
      <c r="E82" s="25">
        <f t="shared" si="2"/>
        <v>3.8589743589743577</v>
      </c>
      <c r="G82" s="25">
        <f t="shared" si="3"/>
        <v>6.2142132155231941E-2</v>
      </c>
      <c r="L82" s="25"/>
    </row>
    <row r="83" spans="1:12" x14ac:dyDescent="0.2">
      <c r="A83" s="24">
        <v>13</v>
      </c>
      <c r="B83" s="24">
        <v>1</v>
      </c>
      <c r="C83" s="24"/>
      <c r="D83" s="25">
        <v>16.858974358974358</v>
      </c>
      <c r="E83" s="25">
        <f t="shared" si="2"/>
        <v>3.8589743589743577</v>
      </c>
      <c r="G83" s="25">
        <f t="shared" si="3"/>
        <v>6.2142132155231941E-2</v>
      </c>
      <c r="L83" s="25"/>
    </row>
    <row r="84" spans="1:12" x14ac:dyDescent="0.2">
      <c r="A84" s="24">
        <v>13</v>
      </c>
      <c r="B84" s="24">
        <v>1</v>
      </c>
      <c r="C84" s="24"/>
      <c r="D84" s="25">
        <v>16.858974358974358</v>
      </c>
      <c r="E84" s="25">
        <f t="shared" si="2"/>
        <v>3.8589743589743577</v>
      </c>
      <c r="G84" s="25">
        <f t="shared" si="3"/>
        <v>6.2142132155231941E-2</v>
      </c>
      <c r="L84" s="25"/>
    </row>
    <row r="85" spans="1:12" x14ac:dyDescent="0.2">
      <c r="A85" s="24">
        <v>14</v>
      </c>
      <c r="B85" s="24">
        <v>1</v>
      </c>
      <c r="C85" s="24"/>
      <c r="D85" s="25">
        <v>16.858974358974358</v>
      </c>
      <c r="E85" s="25">
        <f t="shared" si="2"/>
        <v>2.8589743589743577</v>
      </c>
      <c r="G85" s="25">
        <f t="shared" si="3"/>
        <v>7.4803820711623142E-2</v>
      </c>
      <c r="L85" s="25"/>
    </row>
    <row r="86" spans="1:12" x14ac:dyDescent="0.2">
      <c r="A86" s="24">
        <v>14</v>
      </c>
      <c r="B86" s="24">
        <v>1</v>
      </c>
      <c r="C86" s="24"/>
      <c r="D86" s="25">
        <v>16.858974358974358</v>
      </c>
      <c r="E86" s="25">
        <f t="shared" si="2"/>
        <v>2.8589743589743577</v>
      </c>
      <c r="G86" s="25">
        <f t="shared" si="3"/>
        <v>7.4803820711623142E-2</v>
      </c>
      <c r="L86" s="25"/>
    </row>
    <row r="87" spans="1:12" x14ac:dyDescent="0.2">
      <c r="A87" s="24">
        <v>13</v>
      </c>
      <c r="B87" s="24">
        <v>1</v>
      </c>
      <c r="C87" s="24"/>
      <c r="D87" s="25">
        <v>16.858974358974358</v>
      </c>
      <c r="E87" s="25">
        <f t="shared" si="2"/>
        <v>3.8589743589743577</v>
      </c>
      <c r="G87" s="25">
        <f t="shared" si="3"/>
        <v>6.2142132155231941E-2</v>
      </c>
      <c r="L87" s="25"/>
    </row>
    <row r="88" spans="1:12" x14ac:dyDescent="0.2">
      <c r="A88" s="24">
        <v>13</v>
      </c>
      <c r="B88" s="24">
        <v>1</v>
      </c>
      <c r="C88" s="24"/>
      <c r="D88" s="25">
        <v>16.858974358974358</v>
      </c>
      <c r="E88" s="25">
        <f t="shared" si="2"/>
        <v>3.8589743589743577</v>
      </c>
      <c r="G88" s="25">
        <f t="shared" si="3"/>
        <v>6.2142132155231941E-2</v>
      </c>
      <c r="L88" s="25"/>
    </row>
    <row r="89" spans="1:12" x14ac:dyDescent="0.2">
      <c r="A89" s="24">
        <v>13</v>
      </c>
      <c r="B89" s="24">
        <v>1</v>
      </c>
      <c r="C89" s="24"/>
      <c r="D89" s="25">
        <v>16.858974358974358</v>
      </c>
      <c r="E89" s="25">
        <f t="shared" si="2"/>
        <v>3.8589743589743577</v>
      </c>
      <c r="G89" s="25">
        <f t="shared" si="3"/>
        <v>6.2142132155231941E-2</v>
      </c>
      <c r="L89" s="25"/>
    </row>
    <row r="90" spans="1:12" x14ac:dyDescent="0.2">
      <c r="A90" s="24">
        <v>11</v>
      </c>
      <c r="B90" s="24">
        <v>1</v>
      </c>
      <c r="C90" s="24"/>
      <c r="D90" s="25">
        <v>16.858974358974358</v>
      </c>
      <c r="E90" s="25">
        <f t="shared" si="2"/>
        <v>5.8589743589743577</v>
      </c>
      <c r="G90" s="25">
        <f t="shared" si="3"/>
        <v>3.6339616015446226E-2</v>
      </c>
      <c r="L90" s="25"/>
    </row>
    <row r="91" spans="1:12" x14ac:dyDescent="0.2">
      <c r="A91" s="24">
        <v>13</v>
      </c>
      <c r="B91" s="24">
        <v>1</v>
      </c>
      <c r="C91" s="24"/>
      <c r="D91" s="25">
        <v>16.858974358974358</v>
      </c>
      <c r="E91" s="25">
        <f t="shared" si="2"/>
        <v>3.8589743589743577</v>
      </c>
      <c r="G91" s="25">
        <f t="shared" si="3"/>
        <v>6.2142132155231941E-2</v>
      </c>
      <c r="L91" s="25"/>
    </row>
    <row r="92" spans="1:12" x14ac:dyDescent="0.2">
      <c r="A92" s="24">
        <v>18</v>
      </c>
      <c r="B92" s="24">
        <v>1</v>
      </c>
      <c r="C92" s="24"/>
      <c r="D92" s="25">
        <v>16.858974358974358</v>
      </c>
      <c r="E92" s="25">
        <f t="shared" si="2"/>
        <v>-1.1410256410256423</v>
      </c>
      <c r="G92" s="25">
        <f t="shared" si="3"/>
        <v>9.0428595220514676E-2</v>
      </c>
      <c r="L92" s="25"/>
    </row>
    <row r="93" spans="1:12" x14ac:dyDescent="0.2">
      <c r="A93" s="24">
        <v>18</v>
      </c>
      <c r="B93" s="24">
        <v>1</v>
      </c>
      <c r="C93" s="24"/>
      <c r="D93" s="25">
        <v>16.858974358974358</v>
      </c>
      <c r="E93" s="25">
        <f t="shared" si="2"/>
        <v>-1.1410256410256423</v>
      </c>
      <c r="G93" s="25">
        <f t="shared" si="3"/>
        <v>9.0428595220514676E-2</v>
      </c>
      <c r="L93" s="25"/>
    </row>
    <row r="94" spans="1:12" x14ac:dyDescent="0.2">
      <c r="A94" s="24">
        <v>17</v>
      </c>
      <c r="B94" s="24">
        <v>1</v>
      </c>
      <c r="C94" s="24"/>
      <c r="D94" s="25">
        <v>16.858974358974358</v>
      </c>
      <c r="E94" s="25">
        <f t="shared" si="2"/>
        <v>-0.1410256410256423</v>
      </c>
      <c r="G94" s="25">
        <f t="shared" si="3"/>
        <v>9.3686186441259228E-2</v>
      </c>
      <c r="L94" s="25"/>
    </row>
    <row r="95" spans="1:12" x14ac:dyDescent="0.2">
      <c r="A95" s="24">
        <v>16</v>
      </c>
      <c r="B95" s="24">
        <v>1</v>
      </c>
      <c r="C95" s="24"/>
      <c r="D95" s="25">
        <v>16.858974358974358</v>
      </c>
      <c r="E95" s="25">
        <f t="shared" si="2"/>
        <v>0.8589743589743577</v>
      </c>
      <c r="G95" s="25">
        <f t="shared" si="3"/>
        <v>9.1847742433773194E-2</v>
      </c>
      <c r="L95" s="25"/>
    </row>
    <row r="96" spans="1:12" x14ac:dyDescent="0.2">
      <c r="A96" s="24">
        <v>15</v>
      </c>
      <c r="B96" s="24">
        <v>1</v>
      </c>
      <c r="C96" s="24"/>
      <c r="D96" s="25">
        <v>16.858974358974358</v>
      </c>
      <c r="E96" s="25">
        <f t="shared" si="2"/>
        <v>1.8589743589743577</v>
      </c>
      <c r="G96" s="25">
        <f t="shared" si="3"/>
        <v>8.5208821600122359E-2</v>
      </c>
      <c r="L96" s="25"/>
    </row>
    <row r="97" spans="1:12" x14ac:dyDescent="0.2">
      <c r="A97" s="24">
        <v>15</v>
      </c>
      <c r="B97" s="24">
        <v>1</v>
      </c>
      <c r="C97" s="24"/>
      <c r="D97" s="25">
        <v>16.858974358974358</v>
      </c>
      <c r="E97" s="25">
        <f t="shared" si="2"/>
        <v>1.8589743589743577</v>
      </c>
      <c r="G97" s="25">
        <f t="shared" si="3"/>
        <v>8.5208821600122359E-2</v>
      </c>
      <c r="L97" s="25"/>
    </row>
    <row r="98" spans="1:12" x14ac:dyDescent="0.2">
      <c r="A98" s="24">
        <v>15</v>
      </c>
      <c r="B98" s="24">
        <v>1</v>
      </c>
      <c r="C98" s="24"/>
      <c r="D98" s="25">
        <v>16.858974358974358</v>
      </c>
      <c r="E98" s="25">
        <f t="shared" si="2"/>
        <v>1.8589743589743577</v>
      </c>
      <c r="G98" s="25">
        <f t="shared" si="3"/>
        <v>8.5208821600122359E-2</v>
      </c>
      <c r="L98" s="25"/>
    </row>
    <row r="99" spans="1:12" x14ac:dyDescent="0.2">
      <c r="A99" s="24">
        <v>15</v>
      </c>
      <c r="B99" s="24">
        <v>1</v>
      </c>
      <c r="C99" s="24"/>
      <c r="D99" s="25">
        <v>16.858974358974358</v>
      </c>
      <c r="E99" s="25">
        <f t="shared" si="2"/>
        <v>1.8589743589743577</v>
      </c>
      <c r="G99" s="25">
        <f t="shared" si="3"/>
        <v>8.5208821600122359E-2</v>
      </c>
      <c r="L99" s="25"/>
    </row>
    <row r="100" spans="1:12" x14ac:dyDescent="0.2">
      <c r="A100" s="24">
        <v>14</v>
      </c>
      <c r="B100" s="24">
        <v>1</v>
      </c>
      <c r="C100" s="24"/>
      <c r="D100" s="25">
        <v>16.858974358974358</v>
      </c>
      <c r="E100" s="25">
        <f t="shared" si="2"/>
        <v>2.8589743589743577</v>
      </c>
      <c r="G100" s="25">
        <f t="shared" si="3"/>
        <v>7.4803820711623142E-2</v>
      </c>
      <c r="L100" s="25"/>
    </row>
    <row r="101" spans="1:12" x14ac:dyDescent="0.2">
      <c r="A101" s="24">
        <v>28</v>
      </c>
      <c r="B101" s="24">
        <v>1</v>
      </c>
      <c r="C101" s="24"/>
      <c r="D101" s="25">
        <v>16.858974358974358</v>
      </c>
      <c r="E101" s="25">
        <f t="shared" si="2"/>
        <v>-11.141025641025642</v>
      </c>
      <c r="G101" s="25">
        <f t="shared" si="3"/>
        <v>3.0470611306731058E-3</v>
      </c>
      <c r="L101" s="25"/>
    </row>
    <row r="102" spans="1:12" x14ac:dyDescent="0.2">
      <c r="A102" s="24">
        <v>24</v>
      </c>
      <c r="B102" s="24">
        <v>1</v>
      </c>
      <c r="C102" s="24"/>
      <c r="D102" s="25">
        <v>16.858974358974358</v>
      </c>
      <c r="E102" s="25">
        <f t="shared" si="2"/>
        <v>-7.1410256410256423</v>
      </c>
      <c r="G102" s="25">
        <f t="shared" si="3"/>
        <v>2.293893420103504E-2</v>
      </c>
      <c r="L102" s="25"/>
    </row>
    <row r="103" spans="1:12" x14ac:dyDescent="0.2">
      <c r="A103" s="24">
        <v>25</v>
      </c>
      <c r="B103" s="24">
        <v>1</v>
      </c>
      <c r="C103" s="24"/>
      <c r="D103" s="25">
        <v>16.858974358974358</v>
      </c>
      <c r="E103" s="25">
        <f t="shared" si="2"/>
        <v>-8.1410256410256423</v>
      </c>
      <c r="G103" s="25">
        <f t="shared" si="3"/>
        <v>1.5044075220828471E-2</v>
      </c>
      <c r="L103" s="25"/>
    </row>
    <row r="104" spans="1:12" x14ac:dyDescent="0.2">
      <c r="A104" s="24">
        <v>23</v>
      </c>
      <c r="B104" s="24">
        <v>1</v>
      </c>
      <c r="C104" s="24"/>
      <c r="D104" s="25">
        <v>16.858974358974358</v>
      </c>
      <c r="E104" s="25">
        <f t="shared" si="2"/>
        <v>-6.1410256410256423</v>
      </c>
      <c r="G104" s="25">
        <f t="shared" si="3"/>
        <v>3.3098180744967454E-2</v>
      </c>
      <c r="L104" s="25"/>
    </row>
    <row r="105" spans="1:12" x14ac:dyDescent="0.2">
      <c r="A105" s="24">
        <v>24</v>
      </c>
      <c r="B105" s="24">
        <v>1</v>
      </c>
      <c r="C105" s="24"/>
      <c r="D105" s="25">
        <v>16.858974358974358</v>
      </c>
      <c r="E105" s="25">
        <f t="shared" si="2"/>
        <v>-7.1410256410256423</v>
      </c>
      <c r="G105" s="25">
        <f t="shared" si="3"/>
        <v>2.293893420103504E-2</v>
      </c>
      <c r="L105" s="25"/>
    </row>
    <row r="106" spans="1:12" x14ac:dyDescent="0.2">
      <c r="A106" s="24">
        <v>26</v>
      </c>
      <c r="B106" s="24">
        <v>1</v>
      </c>
      <c r="C106" s="24"/>
      <c r="D106" s="25">
        <v>16.858974358974358</v>
      </c>
      <c r="E106" s="25">
        <f t="shared" si="2"/>
        <v>-9.1410256410256423</v>
      </c>
      <c r="G106" s="25">
        <f t="shared" si="3"/>
        <v>9.3364312813032559E-3</v>
      </c>
      <c r="L106" s="25"/>
    </row>
    <row r="107" spans="1:12" x14ac:dyDescent="0.2">
      <c r="A107" s="24">
        <v>25</v>
      </c>
      <c r="B107" s="24">
        <v>1</v>
      </c>
      <c r="C107" s="24"/>
      <c r="D107" s="25">
        <v>16.858974358974358</v>
      </c>
      <c r="E107" s="25">
        <f t="shared" si="2"/>
        <v>-8.1410256410256423</v>
      </c>
      <c r="G107" s="25">
        <f t="shared" si="3"/>
        <v>1.5044075220828471E-2</v>
      </c>
      <c r="L107" s="25"/>
    </row>
    <row r="108" spans="1:12" x14ac:dyDescent="0.2">
      <c r="A108" s="24">
        <v>24</v>
      </c>
      <c r="B108" s="24">
        <v>1</v>
      </c>
      <c r="C108" s="24"/>
      <c r="D108" s="25">
        <v>16.858974358974358</v>
      </c>
      <c r="E108" s="25">
        <f t="shared" si="2"/>
        <v>-7.1410256410256423</v>
      </c>
      <c r="G108" s="25">
        <f t="shared" si="3"/>
        <v>2.293893420103504E-2</v>
      </c>
      <c r="L108" s="25"/>
    </row>
    <row r="109" spans="1:12" x14ac:dyDescent="0.2">
      <c r="A109" s="24">
        <v>21</v>
      </c>
      <c r="B109" s="24">
        <v>1</v>
      </c>
      <c r="C109" s="24"/>
      <c r="D109" s="25">
        <v>16.858974358974358</v>
      </c>
      <c r="E109" s="25">
        <f t="shared" si="2"/>
        <v>-4.1410256410256423</v>
      </c>
      <c r="G109" s="25">
        <f t="shared" si="3"/>
        <v>5.8389578885814829E-2</v>
      </c>
      <c r="L109" s="25"/>
    </row>
    <row r="110" spans="1:12" x14ac:dyDescent="0.2">
      <c r="A110" s="24">
        <v>18</v>
      </c>
      <c r="B110" s="24">
        <v>1</v>
      </c>
      <c r="C110" s="24"/>
      <c r="D110" s="25">
        <v>16.858974358974358</v>
      </c>
      <c r="E110" s="25">
        <f t="shared" si="2"/>
        <v>-1.1410256410256423</v>
      </c>
      <c r="G110" s="25">
        <f t="shared" si="3"/>
        <v>9.0428595220514676E-2</v>
      </c>
      <c r="L110" s="25"/>
    </row>
    <row r="111" spans="1:12" x14ac:dyDescent="0.2">
      <c r="A111" s="24">
        <v>18</v>
      </c>
      <c r="B111" s="24">
        <v>1</v>
      </c>
      <c r="C111" s="24"/>
      <c r="D111" s="25">
        <v>16.858974358974358</v>
      </c>
      <c r="E111" s="25">
        <f t="shared" si="2"/>
        <v>-1.1410256410256423</v>
      </c>
      <c r="G111" s="25">
        <f t="shared" si="3"/>
        <v>9.0428595220514676E-2</v>
      </c>
      <c r="L111" s="25"/>
    </row>
    <row r="112" spans="1:12" x14ac:dyDescent="0.2">
      <c r="A112" s="24">
        <v>21</v>
      </c>
      <c r="B112" s="24">
        <v>1</v>
      </c>
      <c r="C112" s="24"/>
      <c r="D112" s="25">
        <v>16.858974358974358</v>
      </c>
      <c r="E112" s="25">
        <f t="shared" si="2"/>
        <v>-4.1410256410256423</v>
      </c>
      <c r="G112" s="25">
        <f t="shared" si="3"/>
        <v>5.8389578885814829E-2</v>
      </c>
      <c r="L112" s="25"/>
    </row>
    <row r="113" spans="1:12" x14ac:dyDescent="0.2">
      <c r="A113" s="24">
        <v>21</v>
      </c>
      <c r="B113" s="24">
        <v>1</v>
      </c>
      <c r="C113" s="24"/>
      <c r="D113" s="25">
        <v>16.858974358974358</v>
      </c>
      <c r="E113" s="25">
        <f t="shared" si="2"/>
        <v>-4.1410256410256423</v>
      </c>
      <c r="G113" s="25">
        <f t="shared" si="3"/>
        <v>5.8389578885814829E-2</v>
      </c>
      <c r="L113" s="25"/>
    </row>
    <row r="114" spans="1:12" x14ac:dyDescent="0.2">
      <c r="A114" s="24">
        <v>18</v>
      </c>
      <c r="B114" s="24">
        <v>1</v>
      </c>
      <c r="C114" s="24"/>
      <c r="D114" s="25">
        <v>16.858974358974358</v>
      </c>
      <c r="E114" s="25">
        <f t="shared" si="2"/>
        <v>-1.1410256410256423</v>
      </c>
      <c r="G114" s="25">
        <f t="shared" si="3"/>
        <v>9.0428595220514676E-2</v>
      </c>
      <c r="L114" s="25"/>
    </row>
    <row r="115" spans="1:12" x14ac:dyDescent="0.2">
      <c r="A115" s="24">
        <v>18</v>
      </c>
      <c r="B115" s="24">
        <v>1</v>
      </c>
      <c r="C115" s="24"/>
      <c r="D115" s="25">
        <v>16.858974358974358</v>
      </c>
      <c r="E115" s="25">
        <f t="shared" si="2"/>
        <v>-1.1410256410256423</v>
      </c>
      <c r="G115" s="25">
        <f t="shared" si="3"/>
        <v>9.0428595220514676E-2</v>
      </c>
      <c r="L115" s="25"/>
    </row>
    <row r="116" spans="1:12" x14ac:dyDescent="0.2">
      <c r="A116" s="24">
        <v>19</v>
      </c>
      <c r="B116" s="24">
        <v>1</v>
      </c>
      <c r="C116" s="24"/>
      <c r="D116" s="25">
        <v>16.858974358974358</v>
      </c>
      <c r="E116" s="25">
        <f t="shared" si="2"/>
        <v>-2.1410256410256423</v>
      </c>
      <c r="G116" s="25">
        <f t="shared" si="3"/>
        <v>8.2596026638649928E-2</v>
      </c>
      <c r="L116" s="25"/>
    </row>
    <row r="117" spans="1:12" x14ac:dyDescent="0.2">
      <c r="A117" s="24">
        <v>19</v>
      </c>
      <c r="B117" s="24">
        <v>1</v>
      </c>
      <c r="C117" s="24"/>
      <c r="D117" s="25">
        <v>16.858974358974358</v>
      </c>
      <c r="E117" s="25">
        <f t="shared" si="2"/>
        <v>-2.1410256410256423</v>
      </c>
      <c r="G117" s="25">
        <f t="shared" si="3"/>
        <v>8.2596026638649928E-2</v>
      </c>
      <c r="L117" s="25"/>
    </row>
    <row r="118" spans="1:12" x14ac:dyDescent="0.2">
      <c r="A118" s="24">
        <v>19</v>
      </c>
      <c r="B118" s="24">
        <v>1</v>
      </c>
      <c r="C118" s="24"/>
      <c r="D118" s="25">
        <v>16.858974358974358</v>
      </c>
      <c r="E118" s="25">
        <f t="shared" si="2"/>
        <v>-2.1410256410256423</v>
      </c>
      <c r="G118" s="25">
        <f t="shared" si="3"/>
        <v>8.2596026638649928E-2</v>
      </c>
      <c r="L118" s="25"/>
    </row>
    <row r="119" spans="1:12" x14ac:dyDescent="0.2">
      <c r="A119" s="24">
        <v>20</v>
      </c>
      <c r="B119" s="24">
        <v>1</v>
      </c>
      <c r="C119" s="24"/>
      <c r="D119" s="25">
        <v>16.858974358974358</v>
      </c>
      <c r="E119" s="25">
        <f t="shared" si="2"/>
        <v>-3.1410256410256423</v>
      </c>
      <c r="G119" s="25">
        <f t="shared" si="3"/>
        <v>7.138971945227178E-2</v>
      </c>
      <c r="L119" s="25"/>
    </row>
    <row r="120" spans="1:12" x14ac:dyDescent="0.2">
      <c r="A120" s="24">
        <v>20</v>
      </c>
      <c r="B120" s="24">
        <v>1</v>
      </c>
      <c r="C120" s="24"/>
      <c r="D120" s="25">
        <v>16.858974358974358</v>
      </c>
      <c r="E120" s="25">
        <f t="shared" si="2"/>
        <v>-3.1410256410256423</v>
      </c>
      <c r="G120" s="25">
        <f t="shared" si="3"/>
        <v>7.138971945227178E-2</v>
      </c>
      <c r="L120" s="25"/>
    </row>
    <row r="121" spans="1:12" x14ac:dyDescent="0.2">
      <c r="A121" s="24">
        <v>17</v>
      </c>
      <c r="B121" s="24">
        <v>1</v>
      </c>
      <c r="C121" s="24"/>
      <c r="D121" s="25">
        <v>16.858974358974358</v>
      </c>
      <c r="E121" s="25">
        <f t="shared" si="2"/>
        <v>-0.1410256410256423</v>
      </c>
      <c r="G121" s="25">
        <f t="shared" si="3"/>
        <v>9.3686186441259228E-2</v>
      </c>
      <c r="L121" s="25"/>
    </row>
    <row r="122" spans="1:12" x14ac:dyDescent="0.2">
      <c r="A122" s="24">
        <v>16</v>
      </c>
      <c r="B122" s="24">
        <v>1</v>
      </c>
      <c r="C122" s="24"/>
      <c r="D122" s="25">
        <v>16.858974358974358</v>
      </c>
      <c r="E122" s="25">
        <f t="shared" si="2"/>
        <v>0.8589743589743577</v>
      </c>
      <c r="G122" s="25">
        <f t="shared" si="3"/>
        <v>9.1847742433773194E-2</v>
      </c>
      <c r="L122" s="25"/>
    </row>
    <row r="123" spans="1:12" x14ac:dyDescent="0.2">
      <c r="A123" s="24">
        <v>17</v>
      </c>
      <c r="B123" s="24">
        <v>1</v>
      </c>
      <c r="C123" s="24"/>
      <c r="D123" s="25">
        <v>16.858974358974358</v>
      </c>
      <c r="E123" s="25">
        <f t="shared" si="2"/>
        <v>-0.1410256410256423</v>
      </c>
      <c r="G123" s="25">
        <f t="shared" si="3"/>
        <v>9.3686186441259228E-2</v>
      </c>
      <c r="L123" s="25"/>
    </row>
    <row r="124" spans="1:12" x14ac:dyDescent="0.2">
      <c r="A124" s="24">
        <v>17</v>
      </c>
      <c r="B124" s="24">
        <v>1</v>
      </c>
      <c r="C124" s="24"/>
      <c r="D124" s="25">
        <v>16.858974358974358</v>
      </c>
      <c r="E124" s="25">
        <f t="shared" si="2"/>
        <v>-0.1410256410256423</v>
      </c>
      <c r="G124" s="25">
        <f t="shared" si="3"/>
        <v>9.3686186441259228E-2</v>
      </c>
      <c r="L124" s="25"/>
    </row>
    <row r="125" spans="1:12" x14ac:dyDescent="0.2">
      <c r="A125" s="24">
        <v>15</v>
      </c>
      <c r="B125" s="24">
        <v>1</v>
      </c>
      <c r="C125" s="24"/>
      <c r="D125" s="25">
        <v>16.858974358974358</v>
      </c>
      <c r="E125" s="25">
        <f t="shared" si="2"/>
        <v>1.8589743589743577</v>
      </c>
      <c r="G125" s="25">
        <f t="shared" si="3"/>
        <v>8.5208821600122359E-2</v>
      </c>
      <c r="L125" s="25"/>
    </row>
    <row r="126" spans="1:12" x14ac:dyDescent="0.2">
      <c r="A126" s="24">
        <v>15</v>
      </c>
      <c r="B126" s="24">
        <v>1</v>
      </c>
      <c r="C126" s="24"/>
      <c r="D126" s="25">
        <v>16.858974358974358</v>
      </c>
      <c r="E126" s="25">
        <f t="shared" si="2"/>
        <v>1.8589743589743577</v>
      </c>
      <c r="G126" s="25">
        <f t="shared" si="3"/>
        <v>8.5208821600122359E-2</v>
      </c>
      <c r="L126" s="25"/>
    </row>
    <row r="127" spans="1:12" x14ac:dyDescent="0.2">
      <c r="A127" s="24">
        <v>14</v>
      </c>
      <c r="B127" s="24">
        <v>1</v>
      </c>
      <c r="C127" s="24"/>
      <c r="D127" s="25">
        <v>16.858974358974358</v>
      </c>
      <c r="E127" s="25">
        <f t="shared" si="2"/>
        <v>2.8589743589743577</v>
      </c>
      <c r="G127" s="25">
        <f t="shared" si="3"/>
        <v>7.4803820711623142E-2</v>
      </c>
      <c r="L127" s="25"/>
    </row>
    <row r="128" spans="1:12" x14ac:dyDescent="0.2">
      <c r="A128" s="24">
        <v>9</v>
      </c>
      <c r="B128" s="24">
        <v>1</v>
      </c>
      <c r="C128" s="24"/>
      <c r="D128" s="25">
        <v>16.858974358974358</v>
      </c>
      <c r="E128" s="25">
        <f t="shared" si="2"/>
        <v>7.8589743589743577</v>
      </c>
      <c r="G128" s="25">
        <f t="shared" si="3"/>
        <v>1.7039902700084295E-2</v>
      </c>
      <c r="L128" s="25"/>
    </row>
    <row r="129" spans="1:12" x14ac:dyDescent="0.2">
      <c r="A129" s="24">
        <v>14</v>
      </c>
      <c r="B129" s="24">
        <v>1</v>
      </c>
      <c r="C129" s="24"/>
      <c r="D129" s="25">
        <v>16.858974358974358</v>
      </c>
      <c r="E129" s="25">
        <f t="shared" si="2"/>
        <v>2.8589743589743577</v>
      </c>
      <c r="G129" s="25">
        <f t="shared" si="3"/>
        <v>7.4803820711623142E-2</v>
      </c>
      <c r="L129" s="25"/>
    </row>
    <row r="130" spans="1:12" x14ac:dyDescent="0.2">
      <c r="A130" s="24">
        <v>13</v>
      </c>
      <c r="B130" s="24">
        <v>1</v>
      </c>
      <c r="C130" s="24"/>
      <c r="D130" s="25">
        <v>16.858974358974358</v>
      </c>
      <c r="E130" s="25">
        <f t="shared" si="2"/>
        <v>3.8589743589743577</v>
      </c>
      <c r="G130" s="25">
        <f t="shared" si="3"/>
        <v>6.2142132155231941E-2</v>
      </c>
      <c r="L130" s="25"/>
    </row>
    <row r="131" spans="1:12" x14ac:dyDescent="0.2">
      <c r="A131" s="24">
        <v>11</v>
      </c>
      <c r="B131" s="24">
        <v>1</v>
      </c>
      <c r="C131" s="24"/>
      <c r="D131" s="25">
        <v>16.858974358974358</v>
      </c>
      <c r="E131" s="25">
        <f t="shared" ref="E131:E194" si="4">D131-A131</f>
        <v>5.8589743589743577</v>
      </c>
      <c r="G131" s="25">
        <f t="shared" ref="G131:G194" si="5">_xlfn.NORM.DIST(E131,0,$F$2,FALSE)</f>
        <v>3.6339616015446226E-2</v>
      </c>
      <c r="L131" s="25"/>
    </row>
    <row r="132" spans="1:12" x14ac:dyDescent="0.2">
      <c r="A132" s="24">
        <v>11</v>
      </c>
      <c r="B132" s="24">
        <v>1</v>
      </c>
      <c r="C132" s="24"/>
      <c r="D132" s="25">
        <v>16.858974358974358</v>
      </c>
      <c r="E132" s="25">
        <f t="shared" si="4"/>
        <v>5.8589743589743577</v>
      </c>
      <c r="G132" s="25">
        <f t="shared" si="5"/>
        <v>3.6339616015446226E-2</v>
      </c>
      <c r="L132" s="25"/>
    </row>
    <row r="133" spans="1:12" x14ac:dyDescent="0.2">
      <c r="A133" s="24">
        <v>12</v>
      </c>
      <c r="B133" s="24">
        <v>1</v>
      </c>
      <c r="C133" s="24"/>
      <c r="D133" s="25">
        <v>16.858974358974358</v>
      </c>
      <c r="E133" s="25">
        <f t="shared" si="4"/>
        <v>4.8589743589743577</v>
      </c>
      <c r="G133" s="25">
        <f t="shared" si="5"/>
        <v>4.8850798619149906E-2</v>
      </c>
      <c r="L133" s="25"/>
    </row>
    <row r="134" spans="1:12" x14ac:dyDescent="0.2">
      <c r="A134" s="24">
        <v>12</v>
      </c>
      <c r="B134" s="24">
        <v>1</v>
      </c>
      <c r="C134" s="24"/>
      <c r="D134" s="25">
        <v>16.858974358974358</v>
      </c>
      <c r="E134" s="25">
        <f t="shared" si="4"/>
        <v>4.8589743589743577</v>
      </c>
      <c r="G134" s="25">
        <f t="shared" si="5"/>
        <v>4.8850798619149906E-2</v>
      </c>
      <c r="L134" s="25"/>
    </row>
    <row r="135" spans="1:12" x14ac:dyDescent="0.2">
      <c r="A135" s="24">
        <v>11</v>
      </c>
      <c r="B135" s="24">
        <v>1</v>
      </c>
      <c r="C135" s="24"/>
      <c r="D135" s="25">
        <v>16.858974358974358</v>
      </c>
      <c r="E135" s="25">
        <f t="shared" si="4"/>
        <v>5.8589743589743577</v>
      </c>
      <c r="G135" s="25">
        <f t="shared" si="5"/>
        <v>3.6339616015446226E-2</v>
      </c>
      <c r="L135" s="25"/>
    </row>
    <row r="136" spans="1:12" x14ac:dyDescent="0.2">
      <c r="A136" s="24">
        <v>11</v>
      </c>
      <c r="B136" s="24">
        <v>1</v>
      </c>
      <c r="C136" s="24"/>
      <c r="D136" s="25">
        <v>16.858974358974358</v>
      </c>
      <c r="E136" s="25">
        <f t="shared" si="4"/>
        <v>5.8589743589743577</v>
      </c>
      <c r="G136" s="25">
        <f t="shared" si="5"/>
        <v>3.6339616015446226E-2</v>
      </c>
      <c r="L136" s="25"/>
    </row>
    <row r="137" spans="1:12" x14ac:dyDescent="0.2">
      <c r="A137" s="24">
        <v>11</v>
      </c>
      <c r="B137" s="24">
        <v>1</v>
      </c>
      <c r="C137" s="24"/>
      <c r="D137" s="25">
        <v>16.858974358974358</v>
      </c>
      <c r="E137" s="25">
        <f t="shared" si="4"/>
        <v>5.8589743589743577</v>
      </c>
      <c r="G137" s="25">
        <f t="shared" si="5"/>
        <v>3.6339616015446226E-2</v>
      </c>
      <c r="L137" s="25"/>
    </row>
    <row r="138" spans="1:12" x14ac:dyDescent="0.2">
      <c r="A138" s="24">
        <v>12</v>
      </c>
      <c r="B138" s="24">
        <v>1</v>
      </c>
      <c r="C138" s="24"/>
      <c r="D138" s="25">
        <v>16.858974358974358</v>
      </c>
      <c r="E138" s="25">
        <f t="shared" si="4"/>
        <v>4.8589743589743577</v>
      </c>
      <c r="G138" s="25">
        <f t="shared" si="5"/>
        <v>4.8850798619149906E-2</v>
      </c>
      <c r="L138" s="25"/>
    </row>
    <row r="139" spans="1:12" x14ac:dyDescent="0.2">
      <c r="A139" s="24">
        <v>14</v>
      </c>
      <c r="B139" s="24">
        <v>1</v>
      </c>
      <c r="C139" s="24"/>
      <c r="D139" s="25">
        <v>16.858974358974358</v>
      </c>
      <c r="E139" s="25">
        <f t="shared" si="4"/>
        <v>2.8589743589743577</v>
      </c>
      <c r="G139" s="25">
        <f t="shared" si="5"/>
        <v>7.4803820711623142E-2</v>
      </c>
      <c r="L139" s="25"/>
    </row>
    <row r="140" spans="1:12" x14ac:dyDescent="0.2">
      <c r="A140" s="24">
        <v>13</v>
      </c>
      <c r="B140" s="24">
        <v>1</v>
      </c>
      <c r="C140" s="24"/>
      <c r="D140" s="25">
        <v>16.858974358974358</v>
      </c>
      <c r="E140" s="25">
        <f t="shared" si="4"/>
        <v>3.8589743589743577</v>
      </c>
      <c r="G140" s="25">
        <f t="shared" si="5"/>
        <v>6.2142132155231941E-2</v>
      </c>
      <c r="L140" s="25"/>
    </row>
    <row r="141" spans="1:12" x14ac:dyDescent="0.2">
      <c r="A141" s="24">
        <v>13</v>
      </c>
      <c r="B141" s="24">
        <v>1</v>
      </c>
      <c r="C141" s="24"/>
      <c r="D141" s="25">
        <v>16.858974358974358</v>
      </c>
      <c r="E141" s="25">
        <f t="shared" si="4"/>
        <v>3.8589743589743577</v>
      </c>
      <c r="G141" s="25">
        <f t="shared" si="5"/>
        <v>6.2142132155231941E-2</v>
      </c>
      <c r="L141" s="25"/>
    </row>
    <row r="142" spans="1:12" x14ac:dyDescent="0.2">
      <c r="A142" s="24">
        <v>13</v>
      </c>
      <c r="B142" s="24">
        <v>1</v>
      </c>
      <c r="C142" s="24"/>
      <c r="D142" s="25">
        <v>16.858974358974358</v>
      </c>
      <c r="E142" s="25">
        <f t="shared" si="4"/>
        <v>3.8589743589743577</v>
      </c>
      <c r="G142" s="25">
        <f t="shared" si="5"/>
        <v>6.2142132155231941E-2</v>
      </c>
      <c r="L142" s="25"/>
    </row>
    <row r="143" spans="1:12" x14ac:dyDescent="0.2">
      <c r="A143" s="24">
        <v>21</v>
      </c>
      <c r="B143" s="24">
        <v>1</v>
      </c>
      <c r="C143" s="24"/>
      <c r="D143" s="25">
        <v>16.858974358974358</v>
      </c>
      <c r="E143" s="25">
        <f t="shared" si="4"/>
        <v>-4.1410256410256423</v>
      </c>
      <c r="G143" s="25">
        <f t="shared" si="5"/>
        <v>5.8389578885814829E-2</v>
      </c>
      <c r="L143" s="25"/>
    </row>
    <row r="144" spans="1:12" x14ac:dyDescent="0.2">
      <c r="A144" s="24">
        <v>19</v>
      </c>
      <c r="B144" s="24">
        <v>1</v>
      </c>
      <c r="C144" s="24"/>
      <c r="D144" s="25">
        <v>16.858974358974358</v>
      </c>
      <c r="E144" s="25">
        <f t="shared" si="4"/>
        <v>-2.1410256410256423</v>
      </c>
      <c r="G144" s="25">
        <f t="shared" si="5"/>
        <v>8.2596026638649928E-2</v>
      </c>
      <c r="L144" s="25"/>
    </row>
    <row r="145" spans="1:12" x14ac:dyDescent="0.2">
      <c r="A145" s="24">
        <v>23</v>
      </c>
      <c r="B145" s="24">
        <v>1</v>
      </c>
      <c r="C145" s="24"/>
      <c r="D145" s="25">
        <v>16.858974358974358</v>
      </c>
      <c r="E145" s="25">
        <f t="shared" si="4"/>
        <v>-6.1410256410256423</v>
      </c>
      <c r="G145" s="25">
        <f t="shared" si="5"/>
        <v>3.3098180744967454E-2</v>
      </c>
      <c r="L145" s="25"/>
    </row>
    <row r="146" spans="1:12" x14ac:dyDescent="0.2">
      <c r="A146" s="24">
        <v>23</v>
      </c>
      <c r="B146" s="24">
        <v>1</v>
      </c>
      <c r="C146" s="24"/>
      <c r="D146" s="25">
        <v>16.858974358974358</v>
      </c>
      <c r="E146" s="25">
        <f t="shared" si="4"/>
        <v>-6.1410256410256423</v>
      </c>
      <c r="G146" s="25">
        <f t="shared" si="5"/>
        <v>3.3098180744967454E-2</v>
      </c>
      <c r="L146" s="25"/>
    </row>
    <row r="147" spans="1:12" x14ac:dyDescent="0.2">
      <c r="A147" s="24">
        <v>19</v>
      </c>
      <c r="B147" s="24">
        <v>1</v>
      </c>
      <c r="C147" s="24"/>
      <c r="D147" s="25">
        <v>16.858974358974358</v>
      </c>
      <c r="E147" s="25">
        <f t="shared" si="4"/>
        <v>-2.1410256410256423</v>
      </c>
      <c r="G147" s="25">
        <f t="shared" si="5"/>
        <v>8.2596026638649928E-2</v>
      </c>
      <c r="L147" s="25"/>
    </row>
    <row r="148" spans="1:12" x14ac:dyDescent="0.2">
      <c r="A148" s="24">
        <v>19</v>
      </c>
      <c r="B148" s="24">
        <v>1</v>
      </c>
      <c r="C148" s="24"/>
      <c r="D148" s="25">
        <v>16.858974358974358</v>
      </c>
      <c r="E148" s="25">
        <f t="shared" si="4"/>
        <v>-2.1410256410256423</v>
      </c>
      <c r="G148" s="25">
        <f t="shared" si="5"/>
        <v>8.2596026638649928E-2</v>
      </c>
      <c r="L148" s="25"/>
    </row>
    <row r="149" spans="1:12" x14ac:dyDescent="0.2">
      <c r="A149" s="24">
        <v>18</v>
      </c>
      <c r="B149" s="24">
        <v>1</v>
      </c>
      <c r="C149" s="24"/>
      <c r="D149" s="25">
        <v>16.858974358974358</v>
      </c>
      <c r="E149" s="25">
        <f t="shared" si="4"/>
        <v>-1.1410256410256423</v>
      </c>
      <c r="G149" s="25">
        <f t="shared" si="5"/>
        <v>9.0428595220514676E-2</v>
      </c>
      <c r="L149" s="25"/>
    </row>
    <row r="150" spans="1:12" x14ac:dyDescent="0.2">
      <c r="A150" s="24">
        <v>19</v>
      </c>
      <c r="B150" s="24">
        <v>1</v>
      </c>
      <c r="C150" s="24"/>
      <c r="D150" s="25">
        <v>16.858974358974358</v>
      </c>
      <c r="E150" s="25">
        <f t="shared" si="4"/>
        <v>-2.1410256410256423</v>
      </c>
      <c r="G150" s="25">
        <f t="shared" si="5"/>
        <v>8.2596026638649928E-2</v>
      </c>
      <c r="L150" s="25"/>
    </row>
    <row r="151" spans="1:12" x14ac:dyDescent="0.2">
      <c r="A151" s="24">
        <v>19</v>
      </c>
      <c r="B151" s="24">
        <v>1</v>
      </c>
      <c r="C151" s="24"/>
      <c r="D151" s="25">
        <v>16.858974358974358</v>
      </c>
      <c r="E151" s="25">
        <f t="shared" si="4"/>
        <v>-2.1410256410256423</v>
      </c>
      <c r="G151" s="25">
        <f t="shared" si="5"/>
        <v>8.2596026638649928E-2</v>
      </c>
      <c r="L151" s="25"/>
    </row>
    <row r="152" spans="1:12" x14ac:dyDescent="0.2">
      <c r="A152" s="24">
        <v>14</v>
      </c>
      <c r="B152" s="24">
        <v>1</v>
      </c>
      <c r="C152" s="24"/>
      <c r="D152" s="25">
        <v>16.858974358974358</v>
      </c>
      <c r="E152" s="25">
        <f t="shared" si="4"/>
        <v>2.8589743589743577</v>
      </c>
      <c r="G152" s="25">
        <f t="shared" si="5"/>
        <v>7.4803820711623142E-2</v>
      </c>
      <c r="L152" s="25"/>
    </row>
    <row r="153" spans="1:12" x14ac:dyDescent="0.2">
      <c r="A153" s="24">
        <v>15</v>
      </c>
      <c r="B153" s="24">
        <v>1</v>
      </c>
      <c r="C153" s="24"/>
      <c r="D153" s="25">
        <v>16.858974358974358</v>
      </c>
      <c r="E153" s="25">
        <f t="shared" si="4"/>
        <v>1.8589743589743577</v>
      </c>
      <c r="G153" s="25">
        <f t="shared" si="5"/>
        <v>8.5208821600122359E-2</v>
      </c>
      <c r="L153" s="25"/>
    </row>
    <row r="154" spans="1:12" x14ac:dyDescent="0.2">
      <c r="A154" s="24">
        <v>14</v>
      </c>
      <c r="B154" s="24">
        <v>1</v>
      </c>
      <c r="C154" s="24"/>
      <c r="D154" s="25">
        <v>16.858974358974358</v>
      </c>
      <c r="E154" s="25">
        <f t="shared" si="4"/>
        <v>2.8589743589743577</v>
      </c>
      <c r="G154" s="25">
        <f t="shared" si="5"/>
        <v>7.4803820711623142E-2</v>
      </c>
      <c r="L154" s="25"/>
    </row>
    <row r="155" spans="1:12" x14ac:dyDescent="0.2">
      <c r="A155" s="24">
        <v>12</v>
      </c>
      <c r="B155" s="24">
        <v>1</v>
      </c>
      <c r="C155" s="24"/>
      <c r="D155" s="25">
        <v>16.858974358974358</v>
      </c>
      <c r="E155" s="25">
        <f t="shared" si="4"/>
        <v>4.8589743589743577</v>
      </c>
      <c r="G155" s="25">
        <f t="shared" si="5"/>
        <v>4.8850798619149906E-2</v>
      </c>
      <c r="L155" s="25"/>
    </row>
    <row r="156" spans="1:12" x14ac:dyDescent="0.2">
      <c r="A156" s="24">
        <v>18</v>
      </c>
      <c r="B156" s="24">
        <v>1</v>
      </c>
      <c r="C156" s="24"/>
      <c r="D156" s="25">
        <v>16.858974358974358</v>
      </c>
      <c r="E156" s="25">
        <f t="shared" si="4"/>
        <v>-1.1410256410256423</v>
      </c>
      <c r="G156" s="25">
        <f t="shared" si="5"/>
        <v>9.0428595220514676E-2</v>
      </c>
      <c r="L156" s="25"/>
    </row>
    <row r="157" spans="1:12" x14ac:dyDescent="0.2">
      <c r="A157" s="24">
        <v>16</v>
      </c>
      <c r="B157" s="24">
        <v>1</v>
      </c>
      <c r="C157" s="24"/>
      <c r="D157" s="25">
        <v>16.858974358974358</v>
      </c>
      <c r="E157" s="25">
        <f t="shared" si="4"/>
        <v>0.8589743589743577</v>
      </c>
      <c r="G157" s="25">
        <f t="shared" si="5"/>
        <v>9.1847742433773194E-2</v>
      </c>
      <c r="L157" s="25"/>
    </row>
    <row r="158" spans="1:12" x14ac:dyDescent="0.2">
      <c r="A158" s="24">
        <v>17</v>
      </c>
      <c r="B158" s="24">
        <v>1</v>
      </c>
      <c r="C158" s="24"/>
      <c r="D158" s="25">
        <v>16.858974358974358</v>
      </c>
      <c r="E158" s="25">
        <f t="shared" si="4"/>
        <v>-0.1410256410256423</v>
      </c>
      <c r="G158" s="25">
        <f t="shared" si="5"/>
        <v>9.3686186441259228E-2</v>
      </c>
      <c r="L158" s="25"/>
    </row>
    <row r="159" spans="1:12" x14ac:dyDescent="0.2">
      <c r="A159" s="24">
        <v>18</v>
      </c>
      <c r="B159" s="24">
        <v>1</v>
      </c>
      <c r="C159" s="24"/>
      <c r="D159" s="25">
        <v>16.858974358974358</v>
      </c>
      <c r="E159" s="25">
        <f t="shared" si="4"/>
        <v>-1.1410256410256423</v>
      </c>
      <c r="G159" s="25">
        <f t="shared" si="5"/>
        <v>9.0428595220514676E-2</v>
      </c>
      <c r="L159" s="25"/>
    </row>
    <row r="160" spans="1:12" x14ac:dyDescent="0.2">
      <c r="A160" s="24">
        <v>16</v>
      </c>
      <c r="B160" s="24">
        <v>1</v>
      </c>
      <c r="C160" s="24"/>
      <c r="D160" s="25">
        <v>16.858974358974358</v>
      </c>
      <c r="E160" s="25">
        <f t="shared" si="4"/>
        <v>0.8589743589743577</v>
      </c>
      <c r="G160" s="25">
        <f t="shared" si="5"/>
        <v>9.1847742433773194E-2</v>
      </c>
      <c r="L160" s="25"/>
    </row>
    <row r="161" spans="1:12" x14ac:dyDescent="0.2">
      <c r="A161" s="24">
        <v>18</v>
      </c>
      <c r="B161" s="24">
        <v>1</v>
      </c>
      <c r="C161" s="24"/>
      <c r="D161" s="25">
        <v>16.858974358974358</v>
      </c>
      <c r="E161" s="25">
        <f t="shared" si="4"/>
        <v>-1.1410256410256423</v>
      </c>
      <c r="G161" s="25">
        <f t="shared" si="5"/>
        <v>9.0428595220514676E-2</v>
      </c>
      <c r="L161" s="25"/>
    </row>
    <row r="162" spans="1:12" x14ac:dyDescent="0.2">
      <c r="A162" s="24">
        <v>18</v>
      </c>
      <c r="B162" s="24">
        <v>1</v>
      </c>
      <c r="C162" s="24"/>
      <c r="D162" s="25">
        <v>16.858974358974358</v>
      </c>
      <c r="E162" s="25">
        <f t="shared" si="4"/>
        <v>-1.1410256410256423</v>
      </c>
      <c r="G162" s="25">
        <f t="shared" si="5"/>
        <v>9.0428595220514676E-2</v>
      </c>
      <c r="L162" s="25"/>
    </row>
    <row r="163" spans="1:12" x14ac:dyDescent="0.2">
      <c r="A163" s="24">
        <v>20</v>
      </c>
      <c r="B163" s="24">
        <v>1</v>
      </c>
      <c r="C163" s="24"/>
      <c r="D163" s="25">
        <v>16.858974358974358</v>
      </c>
      <c r="E163" s="25">
        <f t="shared" si="4"/>
        <v>-3.1410256410256423</v>
      </c>
      <c r="G163" s="25">
        <f t="shared" si="5"/>
        <v>7.138971945227178E-2</v>
      </c>
      <c r="L163" s="25"/>
    </row>
    <row r="164" spans="1:12" x14ac:dyDescent="0.2">
      <c r="A164" s="24">
        <v>19</v>
      </c>
      <c r="B164" s="24">
        <v>1</v>
      </c>
      <c r="C164" s="24"/>
      <c r="D164" s="25">
        <v>16.858974358974358</v>
      </c>
      <c r="E164" s="25">
        <f t="shared" si="4"/>
        <v>-2.1410256410256423</v>
      </c>
      <c r="G164" s="25">
        <f t="shared" si="5"/>
        <v>8.2596026638649928E-2</v>
      </c>
      <c r="L164" s="25"/>
    </row>
    <row r="165" spans="1:12" x14ac:dyDescent="0.2">
      <c r="A165" s="24">
        <v>20</v>
      </c>
      <c r="B165" s="24">
        <v>1</v>
      </c>
      <c r="C165" s="24"/>
      <c r="D165" s="25">
        <v>16.858974358974358</v>
      </c>
      <c r="E165" s="25">
        <f t="shared" si="4"/>
        <v>-3.1410256410256423</v>
      </c>
      <c r="G165" s="25">
        <f t="shared" si="5"/>
        <v>7.138971945227178E-2</v>
      </c>
      <c r="L165" s="25"/>
    </row>
    <row r="166" spans="1:12" x14ac:dyDescent="0.2">
      <c r="A166" s="24">
        <v>18</v>
      </c>
      <c r="B166" s="24">
        <v>1</v>
      </c>
      <c r="C166" s="24"/>
      <c r="D166" s="25">
        <v>16.858974358974358</v>
      </c>
      <c r="E166" s="25">
        <f t="shared" si="4"/>
        <v>-1.1410256410256423</v>
      </c>
      <c r="G166" s="25">
        <f t="shared" si="5"/>
        <v>9.0428595220514676E-2</v>
      </c>
      <c r="L166" s="25"/>
    </row>
    <row r="167" spans="1:12" x14ac:dyDescent="0.2">
      <c r="A167" s="24">
        <v>21</v>
      </c>
      <c r="B167" s="24">
        <v>1</v>
      </c>
      <c r="C167" s="24"/>
      <c r="D167" s="25">
        <v>16.858974358974358</v>
      </c>
      <c r="E167" s="25">
        <f t="shared" si="4"/>
        <v>-4.1410256410256423</v>
      </c>
      <c r="G167" s="25">
        <f t="shared" si="5"/>
        <v>5.8389578885814829E-2</v>
      </c>
      <c r="L167" s="25"/>
    </row>
    <row r="168" spans="1:12" x14ac:dyDescent="0.2">
      <c r="A168" s="24">
        <v>19</v>
      </c>
      <c r="B168" s="24">
        <v>1</v>
      </c>
      <c r="C168" s="24"/>
      <c r="D168" s="25">
        <v>16.858974358974358</v>
      </c>
      <c r="E168" s="25">
        <f t="shared" si="4"/>
        <v>-2.1410256410256423</v>
      </c>
      <c r="G168" s="25">
        <f t="shared" si="5"/>
        <v>8.2596026638649928E-2</v>
      </c>
      <c r="L168" s="25"/>
    </row>
    <row r="169" spans="1:12" x14ac:dyDescent="0.2">
      <c r="A169" s="24">
        <v>19</v>
      </c>
      <c r="B169" s="24">
        <v>1</v>
      </c>
      <c r="C169" s="24"/>
      <c r="D169" s="25">
        <v>16.858974358974358</v>
      </c>
      <c r="E169" s="25">
        <f t="shared" si="4"/>
        <v>-2.1410256410256423</v>
      </c>
      <c r="G169" s="25">
        <f t="shared" si="5"/>
        <v>8.2596026638649928E-2</v>
      </c>
      <c r="L169" s="25"/>
    </row>
    <row r="170" spans="1:12" x14ac:dyDescent="0.2">
      <c r="A170" s="24">
        <v>19</v>
      </c>
      <c r="B170" s="24">
        <v>1</v>
      </c>
      <c r="C170" s="24"/>
      <c r="D170" s="25">
        <v>16.858974358974358</v>
      </c>
      <c r="E170" s="25">
        <f t="shared" si="4"/>
        <v>-2.1410256410256423</v>
      </c>
      <c r="G170" s="25">
        <f t="shared" si="5"/>
        <v>8.2596026638649928E-2</v>
      </c>
      <c r="L170" s="25"/>
    </row>
    <row r="171" spans="1:12" x14ac:dyDescent="0.2">
      <c r="A171" s="24">
        <v>20</v>
      </c>
      <c r="B171" s="24">
        <v>1</v>
      </c>
      <c r="C171" s="24"/>
      <c r="D171" s="25">
        <v>16.858974358974358</v>
      </c>
      <c r="E171" s="25">
        <f t="shared" si="4"/>
        <v>-3.1410256410256423</v>
      </c>
      <c r="G171" s="25">
        <f t="shared" si="5"/>
        <v>7.138971945227178E-2</v>
      </c>
      <c r="L171" s="25"/>
    </row>
    <row r="172" spans="1:12" x14ac:dyDescent="0.2">
      <c r="A172" s="24">
        <v>20</v>
      </c>
      <c r="B172" s="24">
        <v>1</v>
      </c>
      <c r="C172" s="24"/>
      <c r="D172" s="25">
        <v>16.858974358974358</v>
      </c>
      <c r="E172" s="25">
        <f t="shared" si="4"/>
        <v>-3.1410256410256423</v>
      </c>
      <c r="G172" s="25">
        <f t="shared" si="5"/>
        <v>7.138971945227178E-2</v>
      </c>
      <c r="L172" s="25"/>
    </row>
    <row r="173" spans="1:12" x14ac:dyDescent="0.2">
      <c r="A173" s="24">
        <v>19</v>
      </c>
      <c r="B173" s="24">
        <v>1</v>
      </c>
      <c r="C173" s="24"/>
      <c r="D173" s="25">
        <v>16.858974358974358</v>
      </c>
      <c r="E173" s="25">
        <f t="shared" si="4"/>
        <v>-2.1410256410256423</v>
      </c>
      <c r="G173" s="25">
        <f t="shared" si="5"/>
        <v>8.2596026638649928E-2</v>
      </c>
      <c r="L173" s="25"/>
    </row>
    <row r="174" spans="1:12" x14ac:dyDescent="0.2">
      <c r="A174" s="24">
        <v>20</v>
      </c>
      <c r="B174" s="24">
        <v>1</v>
      </c>
      <c r="C174" s="24"/>
      <c r="D174" s="25">
        <v>16.858974358974358</v>
      </c>
      <c r="E174" s="25">
        <f t="shared" si="4"/>
        <v>-3.1410256410256423</v>
      </c>
      <c r="G174" s="25">
        <f t="shared" si="5"/>
        <v>7.138971945227178E-2</v>
      </c>
      <c r="L174" s="25"/>
    </row>
    <row r="175" spans="1:12" x14ac:dyDescent="0.2">
      <c r="A175" s="24">
        <v>15</v>
      </c>
      <c r="B175" s="24">
        <v>1</v>
      </c>
      <c r="C175" s="24"/>
      <c r="D175" s="25">
        <v>16.858974358974358</v>
      </c>
      <c r="E175" s="25">
        <f t="shared" si="4"/>
        <v>1.8589743589743577</v>
      </c>
      <c r="G175" s="25">
        <f t="shared" si="5"/>
        <v>8.5208821600122359E-2</v>
      </c>
      <c r="L175" s="25"/>
    </row>
    <row r="176" spans="1:12" x14ac:dyDescent="0.2">
      <c r="A176" s="24">
        <v>16</v>
      </c>
      <c r="B176" s="24">
        <v>1</v>
      </c>
      <c r="C176" s="24"/>
      <c r="D176" s="25">
        <v>16.858974358974358</v>
      </c>
      <c r="E176" s="25">
        <f t="shared" si="4"/>
        <v>0.8589743589743577</v>
      </c>
      <c r="G176" s="25">
        <f t="shared" si="5"/>
        <v>9.1847742433773194E-2</v>
      </c>
      <c r="L176" s="25"/>
    </row>
    <row r="177" spans="1:12" x14ac:dyDescent="0.2">
      <c r="A177" s="24">
        <v>15</v>
      </c>
      <c r="B177" s="24">
        <v>1</v>
      </c>
      <c r="C177" s="24"/>
      <c r="D177" s="25">
        <v>16.858974358974358</v>
      </c>
      <c r="E177" s="25">
        <f t="shared" si="4"/>
        <v>1.8589743589743577</v>
      </c>
      <c r="G177" s="25">
        <f t="shared" si="5"/>
        <v>8.5208821600122359E-2</v>
      </c>
      <c r="L177" s="25"/>
    </row>
    <row r="178" spans="1:12" x14ac:dyDescent="0.2">
      <c r="A178" s="24">
        <v>15</v>
      </c>
      <c r="B178" s="24">
        <v>1</v>
      </c>
      <c r="C178" s="24"/>
      <c r="D178" s="25">
        <v>16.858974358974358</v>
      </c>
      <c r="E178" s="25">
        <f t="shared" si="4"/>
        <v>1.8589743589743577</v>
      </c>
      <c r="G178" s="25">
        <f t="shared" si="5"/>
        <v>8.5208821600122359E-2</v>
      </c>
      <c r="L178" s="25"/>
    </row>
    <row r="179" spans="1:12" x14ac:dyDescent="0.2">
      <c r="A179" s="24">
        <v>16</v>
      </c>
      <c r="B179" s="24">
        <v>1</v>
      </c>
      <c r="C179" s="24"/>
      <c r="D179" s="25">
        <v>16.858974358974358</v>
      </c>
      <c r="E179" s="25">
        <f t="shared" si="4"/>
        <v>0.8589743589743577</v>
      </c>
      <c r="G179" s="25">
        <f t="shared" si="5"/>
        <v>9.1847742433773194E-2</v>
      </c>
      <c r="L179" s="25"/>
    </row>
    <row r="180" spans="1:12" x14ac:dyDescent="0.2">
      <c r="A180" s="24">
        <v>14</v>
      </c>
      <c r="B180" s="24">
        <v>1</v>
      </c>
      <c r="C180" s="24"/>
      <c r="D180" s="25">
        <v>16.858974358974358</v>
      </c>
      <c r="E180" s="25">
        <f t="shared" si="4"/>
        <v>2.8589743589743577</v>
      </c>
      <c r="G180" s="25">
        <f t="shared" si="5"/>
        <v>7.4803820711623142E-2</v>
      </c>
      <c r="L180" s="25"/>
    </row>
    <row r="181" spans="1:12" x14ac:dyDescent="0.2">
      <c r="A181" s="24">
        <v>21</v>
      </c>
      <c r="B181" s="24">
        <v>1</v>
      </c>
      <c r="C181" s="24"/>
      <c r="D181" s="25">
        <v>16.858974358974358</v>
      </c>
      <c r="E181" s="25">
        <f t="shared" si="4"/>
        <v>-4.1410256410256423</v>
      </c>
      <c r="G181" s="25">
        <f t="shared" si="5"/>
        <v>5.8389578885814829E-2</v>
      </c>
      <c r="L181" s="25"/>
    </row>
    <row r="182" spans="1:12" x14ac:dyDescent="0.2">
      <c r="A182" s="24">
        <v>21</v>
      </c>
      <c r="B182" s="24">
        <v>1</v>
      </c>
      <c r="C182" s="24"/>
      <c r="D182" s="25">
        <v>16.858974358974358</v>
      </c>
      <c r="E182" s="25">
        <f t="shared" si="4"/>
        <v>-4.1410256410256423</v>
      </c>
      <c r="G182" s="25">
        <f t="shared" si="5"/>
        <v>5.8389578885814829E-2</v>
      </c>
      <c r="L182" s="25"/>
    </row>
    <row r="183" spans="1:12" x14ac:dyDescent="0.2">
      <c r="A183" s="24">
        <v>21</v>
      </c>
      <c r="B183" s="24">
        <v>1</v>
      </c>
      <c r="C183" s="24"/>
      <c r="D183" s="25">
        <v>16.858974358974358</v>
      </c>
      <c r="E183" s="25">
        <f t="shared" si="4"/>
        <v>-4.1410256410256423</v>
      </c>
      <c r="G183" s="25">
        <f t="shared" si="5"/>
        <v>5.8389578885814829E-2</v>
      </c>
      <c r="L183" s="25"/>
    </row>
    <row r="184" spans="1:12" x14ac:dyDescent="0.2">
      <c r="A184" s="24">
        <v>21</v>
      </c>
      <c r="B184" s="24">
        <v>1</v>
      </c>
      <c r="C184" s="24"/>
      <c r="D184" s="25">
        <v>16.858974358974358</v>
      </c>
      <c r="E184" s="25">
        <f t="shared" si="4"/>
        <v>-4.1410256410256423</v>
      </c>
      <c r="G184" s="25">
        <f t="shared" si="5"/>
        <v>5.8389578885814829E-2</v>
      </c>
      <c r="L184" s="25"/>
    </row>
    <row r="185" spans="1:12" x14ac:dyDescent="0.2">
      <c r="A185" s="24">
        <v>18</v>
      </c>
      <c r="B185" s="24">
        <v>1</v>
      </c>
      <c r="C185" s="24"/>
      <c r="D185" s="25">
        <v>16.858974358974358</v>
      </c>
      <c r="E185" s="25">
        <f t="shared" si="4"/>
        <v>-1.1410256410256423</v>
      </c>
      <c r="G185" s="25">
        <f t="shared" si="5"/>
        <v>9.0428595220514676E-2</v>
      </c>
      <c r="L185" s="25"/>
    </row>
    <row r="186" spans="1:12" x14ac:dyDescent="0.2">
      <c r="A186" s="24">
        <v>18</v>
      </c>
      <c r="B186" s="24">
        <v>1</v>
      </c>
      <c r="C186" s="24"/>
      <c r="D186" s="25">
        <v>16.858974358974358</v>
      </c>
      <c r="E186" s="25">
        <f t="shared" si="4"/>
        <v>-1.1410256410256423</v>
      </c>
      <c r="G186" s="25">
        <f t="shared" si="5"/>
        <v>9.0428595220514676E-2</v>
      </c>
      <c r="L186" s="25"/>
    </row>
    <row r="187" spans="1:12" x14ac:dyDescent="0.2">
      <c r="A187" s="24">
        <v>19</v>
      </c>
      <c r="B187" s="24">
        <v>1</v>
      </c>
      <c r="C187" s="24"/>
      <c r="D187" s="25">
        <v>16.858974358974358</v>
      </c>
      <c r="E187" s="25">
        <f t="shared" si="4"/>
        <v>-2.1410256410256423</v>
      </c>
      <c r="G187" s="25">
        <f t="shared" si="5"/>
        <v>8.2596026638649928E-2</v>
      </c>
      <c r="L187" s="25"/>
    </row>
    <row r="188" spans="1:12" x14ac:dyDescent="0.2">
      <c r="A188" s="24">
        <v>21</v>
      </c>
      <c r="B188" s="24">
        <v>1</v>
      </c>
      <c r="C188" s="24"/>
      <c r="D188" s="25">
        <v>16.858974358974358</v>
      </c>
      <c r="E188" s="25">
        <f t="shared" si="4"/>
        <v>-4.1410256410256423</v>
      </c>
      <c r="G188" s="25">
        <f t="shared" si="5"/>
        <v>5.8389578885814829E-2</v>
      </c>
      <c r="L188" s="25"/>
    </row>
    <row r="189" spans="1:12" x14ac:dyDescent="0.2">
      <c r="A189" s="24">
        <v>21</v>
      </c>
      <c r="B189" s="24">
        <v>1</v>
      </c>
      <c r="C189" s="24"/>
      <c r="D189" s="25">
        <v>16.858974358974358</v>
      </c>
      <c r="E189" s="25">
        <f t="shared" si="4"/>
        <v>-4.1410256410256423</v>
      </c>
      <c r="G189" s="25">
        <f t="shared" si="5"/>
        <v>5.8389578885814829E-2</v>
      </c>
      <c r="L189" s="25"/>
    </row>
    <row r="190" spans="1:12" x14ac:dyDescent="0.2">
      <c r="A190" s="24">
        <v>21</v>
      </c>
      <c r="B190" s="24">
        <v>1</v>
      </c>
      <c r="C190" s="24"/>
      <c r="D190" s="25">
        <v>16.858974358974358</v>
      </c>
      <c r="E190" s="25">
        <f t="shared" si="4"/>
        <v>-4.1410256410256423</v>
      </c>
      <c r="G190" s="25">
        <f t="shared" si="5"/>
        <v>5.8389578885814829E-2</v>
      </c>
      <c r="L190" s="25"/>
    </row>
    <row r="191" spans="1:12" x14ac:dyDescent="0.2">
      <c r="A191" s="24">
        <v>22</v>
      </c>
      <c r="B191" s="24">
        <v>1</v>
      </c>
      <c r="C191" s="24"/>
      <c r="D191" s="25">
        <v>16.858974358974358</v>
      </c>
      <c r="E191" s="25">
        <f t="shared" si="4"/>
        <v>-5.1410256410256423</v>
      </c>
      <c r="G191" s="25">
        <f t="shared" si="5"/>
        <v>4.5191645925457373E-2</v>
      </c>
      <c r="L191" s="25"/>
    </row>
    <row r="192" spans="1:12" x14ac:dyDescent="0.2">
      <c r="A192" s="24">
        <v>18</v>
      </c>
      <c r="B192" s="24">
        <v>1</v>
      </c>
      <c r="C192" s="24"/>
      <c r="D192" s="25">
        <v>16.858974358974358</v>
      </c>
      <c r="E192" s="25">
        <f t="shared" si="4"/>
        <v>-1.1410256410256423</v>
      </c>
      <c r="G192" s="25">
        <f t="shared" si="5"/>
        <v>9.0428595220514676E-2</v>
      </c>
      <c r="L192" s="25"/>
    </row>
    <row r="193" spans="1:12" x14ac:dyDescent="0.2">
      <c r="A193" s="24">
        <v>18</v>
      </c>
      <c r="B193" s="24">
        <v>1</v>
      </c>
      <c r="C193" s="24"/>
      <c r="D193" s="25">
        <v>16.858974358974358</v>
      </c>
      <c r="E193" s="25">
        <f t="shared" si="4"/>
        <v>-1.1410256410256423</v>
      </c>
      <c r="G193" s="25">
        <f t="shared" si="5"/>
        <v>9.0428595220514676E-2</v>
      </c>
      <c r="L193" s="25"/>
    </row>
    <row r="194" spans="1:12" x14ac:dyDescent="0.2">
      <c r="A194" s="24">
        <v>18</v>
      </c>
      <c r="B194" s="24">
        <v>1</v>
      </c>
      <c r="C194" s="24"/>
      <c r="D194" s="25">
        <v>16.858974358974358</v>
      </c>
      <c r="E194" s="25">
        <f t="shared" si="4"/>
        <v>-1.1410256410256423</v>
      </c>
      <c r="G194" s="25">
        <f t="shared" si="5"/>
        <v>9.0428595220514676E-2</v>
      </c>
      <c r="L194" s="25"/>
    </row>
    <row r="195" spans="1:12" x14ac:dyDescent="0.2">
      <c r="A195" s="24">
        <v>24</v>
      </c>
      <c r="B195" s="24">
        <v>1</v>
      </c>
      <c r="C195" s="24"/>
      <c r="D195" s="25">
        <v>16.858974358974358</v>
      </c>
      <c r="E195" s="25">
        <f t="shared" ref="E195:E235" si="6">D195-A195</f>
        <v>-7.1410256410256423</v>
      </c>
      <c r="G195" s="25">
        <f t="shared" ref="G195:G235" si="7">_xlfn.NORM.DIST(E195,0,$F$2,FALSE)</f>
        <v>2.293893420103504E-2</v>
      </c>
      <c r="L195" s="25"/>
    </row>
    <row r="196" spans="1:12" x14ac:dyDescent="0.2">
      <c r="A196" s="24">
        <v>24</v>
      </c>
      <c r="B196" s="24">
        <v>1</v>
      </c>
      <c r="C196" s="24"/>
      <c r="D196" s="25">
        <v>16.858974358974358</v>
      </c>
      <c r="E196" s="25">
        <f t="shared" si="6"/>
        <v>-7.1410256410256423</v>
      </c>
      <c r="G196" s="25">
        <f t="shared" si="7"/>
        <v>2.293893420103504E-2</v>
      </c>
      <c r="L196" s="25"/>
    </row>
    <row r="197" spans="1:12" x14ac:dyDescent="0.2">
      <c r="A197" s="24">
        <v>26</v>
      </c>
      <c r="B197" s="24">
        <v>1</v>
      </c>
      <c r="C197" s="24"/>
      <c r="D197" s="25">
        <v>16.858974358974358</v>
      </c>
      <c r="E197" s="25">
        <f t="shared" si="6"/>
        <v>-9.1410256410256423</v>
      </c>
      <c r="G197" s="25">
        <f t="shared" si="7"/>
        <v>9.3364312813032559E-3</v>
      </c>
      <c r="L197" s="25"/>
    </row>
    <row r="198" spans="1:12" x14ac:dyDescent="0.2">
      <c r="A198" s="24">
        <v>28</v>
      </c>
      <c r="B198" s="24">
        <v>1</v>
      </c>
      <c r="C198" s="24"/>
      <c r="D198" s="25">
        <v>16.858974358974358</v>
      </c>
      <c r="E198" s="25">
        <f t="shared" si="6"/>
        <v>-11.141025641025642</v>
      </c>
      <c r="G198" s="25">
        <f t="shared" si="7"/>
        <v>3.0470611306731058E-3</v>
      </c>
      <c r="L198" s="25"/>
    </row>
    <row r="199" spans="1:12" x14ac:dyDescent="0.2">
      <c r="A199" s="24">
        <v>26</v>
      </c>
      <c r="B199" s="24">
        <v>1</v>
      </c>
      <c r="C199" s="24"/>
      <c r="D199" s="25">
        <v>16.858974358974358</v>
      </c>
      <c r="E199" s="25">
        <f t="shared" si="6"/>
        <v>-9.1410256410256423</v>
      </c>
      <c r="G199" s="25">
        <f t="shared" si="7"/>
        <v>9.3364312813032559E-3</v>
      </c>
      <c r="L199" s="25"/>
    </row>
    <row r="200" spans="1:12" x14ac:dyDescent="0.2">
      <c r="A200" s="24">
        <v>11</v>
      </c>
      <c r="B200" s="24">
        <v>1</v>
      </c>
      <c r="C200" s="24"/>
      <c r="D200" s="25">
        <v>16.858974358974358</v>
      </c>
      <c r="E200" s="25">
        <f t="shared" si="6"/>
        <v>5.8589743589743577</v>
      </c>
      <c r="G200" s="25">
        <f t="shared" si="7"/>
        <v>3.6339616015446226E-2</v>
      </c>
      <c r="L200" s="25"/>
    </row>
    <row r="201" spans="1:12" x14ac:dyDescent="0.2">
      <c r="A201" s="24">
        <v>13</v>
      </c>
      <c r="B201" s="24">
        <v>1</v>
      </c>
      <c r="C201" s="24"/>
      <c r="D201" s="25">
        <v>16.858974358974358</v>
      </c>
      <c r="E201" s="25">
        <f t="shared" si="6"/>
        <v>3.8589743589743577</v>
      </c>
      <c r="G201" s="25">
        <f t="shared" si="7"/>
        <v>6.2142132155231941E-2</v>
      </c>
      <c r="L201" s="25"/>
    </row>
    <row r="202" spans="1:12" x14ac:dyDescent="0.2">
      <c r="A202" s="24">
        <v>15</v>
      </c>
      <c r="B202" s="24">
        <v>1</v>
      </c>
      <c r="C202" s="24"/>
      <c r="D202" s="25">
        <v>16.858974358974358</v>
      </c>
      <c r="E202" s="25">
        <f t="shared" si="6"/>
        <v>1.8589743589743577</v>
      </c>
      <c r="G202" s="25">
        <f t="shared" si="7"/>
        <v>8.5208821600122359E-2</v>
      </c>
      <c r="L202" s="25"/>
    </row>
    <row r="203" spans="1:12" x14ac:dyDescent="0.2">
      <c r="A203" s="24">
        <v>16</v>
      </c>
      <c r="B203" s="24">
        <v>1</v>
      </c>
      <c r="C203" s="24"/>
      <c r="D203" s="25">
        <v>16.858974358974358</v>
      </c>
      <c r="E203" s="25">
        <f t="shared" si="6"/>
        <v>0.8589743589743577</v>
      </c>
      <c r="G203" s="25">
        <f t="shared" si="7"/>
        <v>9.1847742433773194E-2</v>
      </c>
      <c r="L203" s="25"/>
    </row>
    <row r="204" spans="1:12" x14ac:dyDescent="0.2">
      <c r="A204" s="24">
        <v>17</v>
      </c>
      <c r="B204" s="24">
        <v>1</v>
      </c>
      <c r="C204" s="24"/>
      <c r="D204" s="25">
        <v>16.858974358974358</v>
      </c>
      <c r="E204" s="25">
        <f t="shared" si="6"/>
        <v>-0.1410256410256423</v>
      </c>
      <c r="G204" s="25">
        <f t="shared" si="7"/>
        <v>9.3686186441259228E-2</v>
      </c>
      <c r="L204" s="25"/>
    </row>
    <row r="205" spans="1:12" x14ac:dyDescent="0.2">
      <c r="A205" s="24">
        <v>15</v>
      </c>
      <c r="B205" s="24">
        <v>1</v>
      </c>
      <c r="C205" s="24"/>
      <c r="D205" s="25">
        <v>16.858974358974358</v>
      </c>
      <c r="E205" s="25">
        <f t="shared" si="6"/>
        <v>1.8589743589743577</v>
      </c>
      <c r="G205" s="25">
        <f t="shared" si="7"/>
        <v>8.5208821600122359E-2</v>
      </c>
      <c r="L205" s="25"/>
    </row>
    <row r="206" spans="1:12" x14ac:dyDescent="0.2">
      <c r="A206" s="24">
        <v>15</v>
      </c>
      <c r="B206" s="24">
        <v>1</v>
      </c>
      <c r="C206" s="24"/>
      <c r="D206" s="25">
        <v>16.858974358974358</v>
      </c>
      <c r="E206" s="25">
        <f t="shared" si="6"/>
        <v>1.8589743589743577</v>
      </c>
      <c r="G206" s="25">
        <f t="shared" si="7"/>
        <v>8.5208821600122359E-2</v>
      </c>
      <c r="L206" s="25"/>
    </row>
    <row r="207" spans="1:12" x14ac:dyDescent="0.2">
      <c r="A207" s="24">
        <v>15</v>
      </c>
      <c r="B207" s="24">
        <v>1</v>
      </c>
      <c r="C207" s="24"/>
      <c r="D207" s="25">
        <v>16.858974358974358</v>
      </c>
      <c r="E207" s="25">
        <f t="shared" si="6"/>
        <v>1.8589743589743577</v>
      </c>
      <c r="G207" s="25">
        <f t="shared" si="7"/>
        <v>8.5208821600122359E-2</v>
      </c>
      <c r="L207" s="25"/>
    </row>
    <row r="208" spans="1:12" x14ac:dyDescent="0.2">
      <c r="A208" s="24">
        <v>16</v>
      </c>
      <c r="B208" s="24">
        <v>1</v>
      </c>
      <c r="C208" s="24"/>
      <c r="D208" s="25">
        <v>16.858974358974358</v>
      </c>
      <c r="E208" s="25">
        <f t="shared" si="6"/>
        <v>0.8589743589743577</v>
      </c>
      <c r="G208" s="25">
        <f t="shared" si="7"/>
        <v>9.1847742433773194E-2</v>
      </c>
      <c r="L208" s="25"/>
    </row>
    <row r="209" spans="1:12" x14ac:dyDescent="0.2">
      <c r="A209" s="24">
        <v>21</v>
      </c>
      <c r="B209" s="24">
        <v>1</v>
      </c>
      <c r="C209" s="24"/>
      <c r="D209" s="25">
        <v>16.858974358974358</v>
      </c>
      <c r="E209" s="25">
        <f t="shared" si="6"/>
        <v>-4.1410256410256423</v>
      </c>
      <c r="G209" s="25">
        <f t="shared" si="7"/>
        <v>5.8389578885814829E-2</v>
      </c>
      <c r="L209" s="25"/>
    </row>
    <row r="210" spans="1:12" x14ac:dyDescent="0.2">
      <c r="A210" s="24">
        <v>19</v>
      </c>
      <c r="B210" s="24">
        <v>1</v>
      </c>
      <c r="C210" s="24"/>
      <c r="D210" s="25">
        <v>16.858974358974358</v>
      </c>
      <c r="E210" s="25">
        <f t="shared" si="6"/>
        <v>-2.1410256410256423</v>
      </c>
      <c r="G210" s="25">
        <f t="shared" si="7"/>
        <v>8.2596026638649928E-2</v>
      </c>
      <c r="L210" s="25"/>
    </row>
    <row r="211" spans="1:12" x14ac:dyDescent="0.2">
      <c r="A211" s="24">
        <v>21</v>
      </c>
      <c r="B211" s="24">
        <v>1</v>
      </c>
      <c r="C211" s="24"/>
      <c r="D211" s="25">
        <v>16.858974358974358</v>
      </c>
      <c r="E211" s="25">
        <f t="shared" si="6"/>
        <v>-4.1410256410256423</v>
      </c>
      <c r="G211" s="25">
        <f t="shared" si="7"/>
        <v>5.8389578885814829E-2</v>
      </c>
      <c r="L211" s="25"/>
    </row>
    <row r="212" spans="1:12" x14ac:dyDescent="0.2">
      <c r="A212" s="24">
        <v>22</v>
      </c>
      <c r="B212" s="24">
        <v>1</v>
      </c>
      <c r="C212" s="24"/>
      <c r="D212" s="25">
        <v>16.858974358974358</v>
      </c>
      <c r="E212" s="25">
        <f t="shared" si="6"/>
        <v>-5.1410256410256423</v>
      </c>
      <c r="G212" s="25">
        <f t="shared" si="7"/>
        <v>4.5191645925457373E-2</v>
      </c>
      <c r="L212" s="25"/>
    </row>
    <row r="213" spans="1:12" x14ac:dyDescent="0.2">
      <c r="A213" s="24">
        <v>17</v>
      </c>
      <c r="B213" s="24">
        <v>1</v>
      </c>
      <c r="C213" s="24"/>
      <c r="D213" s="25">
        <v>16.858974358974358</v>
      </c>
      <c r="E213" s="25">
        <f t="shared" si="6"/>
        <v>-0.1410256410256423</v>
      </c>
      <c r="G213" s="25">
        <f t="shared" si="7"/>
        <v>9.3686186441259228E-2</v>
      </c>
      <c r="L213" s="25"/>
    </row>
    <row r="214" spans="1:12" x14ac:dyDescent="0.2">
      <c r="A214" s="24">
        <v>33</v>
      </c>
      <c r="B214" s="24">
        <v>1</v>
      </c>
      <c r="C214" s="24"/>
      <c r="D214" s="25">
        <v>16.858974358974358</v>
      </c>
      <c r="E214" s="25">
        <f t="shared" si="6"/>
        <v>-16.141025641025642</v>
      </c>
      <c r="G214" s="25">
        <f t="shared" si="7"/>
        <v>7.0556481624534586E-5</v>
      </c>
      <c r="L214" s="25"/>
    </row>
    <row r="215" spans="1:12" x14ac:dyDescent="0.2">
      <c r="A215" s="24">
        <v>21</v>
      </c>
      <c r="B215" s="24">
        <v>1</v>
      </c>
      <c r="C215" s="24"/>
      <c r="D215" s="25">
        <v>16.858974358974358</v>
      </c>
      <c r="E215" s="25">
        <f t="shared" si="6"/>
        <v>-4.1410256410256423</v>
      </c>
      <c r="G215" s="25">
        <f t="shared" si="7"/>
        <v>5.8389578885814829E-2</v>
      </c>
      <c r="L215" s="25"/>
    </row>
    <row r="216" spans="1:12" x14ac:dyDescent="0.2">
      <c r="A216" s="24">
        <v>19</v>
      </c>
      <c r="B216" s="24">
        <v>1</v>
      </c>
      <c r="C216" s="24"/>
      <c r="D216" s="25">
        <v>16.858974358974358</v>
      </c>
      <c r="E216" s="25">
        <f t="shared" si="6"/>
        <v>-2.1410256410256423</v>
      </c>
      <c r="G216" s="25">
        <f t="shared" si="7"/>
        <v>8.2596026638649928E-2</v>
      </c>
      <c r="L216" s="25"/>
    </row>
    <row r="217" spans="1:12" x14ac:dyDescent="0.2">
      <c r="A217" s="24">
        <v>22</v>
      </c>
      <c r="B217" s="24">
        <v>1</v>
      </c>
      <c r="C217" s="24"/>
      <c r="D217" s="25">
        <v>16.858974358974358</v>
      </c>
      <c r="E217" s="25">
        <f t="shared" si="6"/>
        <v>-5.1410256410256423</v>
      </c>
      <c r="G217" s="25">
        <f t="shared" si="7"/>
        <v>4.5191645925457373E-2</v>
      </c>
      <c r="L217" s="25"/>
    </row>
    <row r="218" spans="1:12" x14ac:dyDescent="0.2">
      <c r="A218" s="24">
        <v>21</v>
      </c>
      <c r="B218" s="24">
        <v>1</v>
      </c>
      <c r="C218" s="24"/>
      <c r="D218" s="25">
        <v>16.858974358974358</v>
      </c>
      <c r="E218" s="25">
        <f t="shared" si="6"/>
        <v>-4.1410256410256423</v>
      </c>
      <c r="G218" s="25">
        <f t="shared" si="7"/>
        <v>5.8389578885814829E-2</v>
      </c>
      <c r="L218" s="25"/>
    </row>
    <row r="219" spans="1:12" x14ac:dyDescent="0.2">
      <c r="A219" s="24">
        <v>21</v>
      </c>
      <c r="B219" s="24">
        <v>1</v>
      </c>
      <c r="C219" s="24"/>
      <c r="D219" s="25">
        <v>16.858974358974358</v>
      </c>
      <c r="E219" s="25">
        <f t="shared" si="6"/>
        <v>-4.1410256410256423</v>
      </c>
      <c r="G219" s="25">
        <f t="shared" si="7"/>
        <v>5.8389578885814829E-2</v>
      </c>
      <c r="L219" s="25"/>
    </row>
    <row r="220" spans="1:12" x14ac:dyDescent="0.2">
      <c r="A220" s="24">
        <v>21</v>
      </c>
      <c r="B220" s="24">
        <v>1</v>
      </c>
      <c r="C220" s="24"/>
      <c r="D220" s="25">
        <v>16.858974358974358</v>
      </c>
      <c r="E220" s="25">
        <f t="shared" si="6"/>
        <v>-4.1410256410256423</v>
      </c>
      <c r="G220" s="25">
        <f t="shared" si="7"/>
        <v>5.8389578885814829E-2</v>
      </c>
      <c r="L220" s="25"/>
    </row>
    <row r="221" spans="1:12" x14ac:dyDescent="0.2">
      <c r="A221" s="24">
        <v>16</v>
      </c>
      <c r="B221" s="24">
        <v>1</v>
      </c>
      <c r="C221" s="24"/>
      <c r="D221" s="25">
        <v>16.858974358974358</v>
      </c>
      <c r="E221" s="25">
        <f t="shared" si="6"/>
        <v>0.8589743589743577</v>
      </c>
      <c r="G221" s="25">
        <f t="shared" si="7"/>
        <v>9.1847742433773194E-2</v>
      </c>
      <c r="L221" s="25"/>
    </row>
    <row r="222" spans="1:12" x14ac:dyDescent="0.2">
      <c r="A222" s="24">
        <v>17</v>
      </c>
      <c r="B222" s="24">
        <v>1</v>
      </c>
      <c r="C222" s="24"/>
      <c r="D222" s="25">
        <v>16.858974358974358</v>
      </c>
      <c r="E222" s="25">
        <f t="shared" si="6"/>
        <v>-0.1410256410256423</v>
      </c>
      <c r="G222" s="25">
        <f t="shared" si="7"/>
        <v>9.3686186441259228E-2</v>
      </c>
      <c r="L222" s="25"/>
    </row>
    <row r="223" spans="1:12" x14ac:dyDescent="0.2">
      <c r="A223" s="24">
        <v>35</v>
      </c>
      <c r="B223" s="24">
        <v>1</v>
      </c>
      <c r="C223" s="24"/>
      <c r="D223" s="25">
        <v>16.858974358974358</v>
      </c>
      <c r="E223" s="25">
        <f t="shared" si="6"/>
        <v>-18.141025641025642</v>
      </c>
      <c r="G223" s="25">
        <f t="shared" si="7"/>
        <v>1.0630685082524548E-5</v>
      </c>
      <c r="L223" s="25"/>
    </row>
    <row r="224" spans="1:12" x14ac:dyDescent="0.2">
      <c r="A224" s="24">
        <v>29</v>
      </c>
      <c r="B224" s="24">
        <v>1</v>
      </c>
      <c r="C224" s="24"/>
      <c r="D224" s="25">
        <v>16.858974358974358</v>
      </c>
      <c r="E224" s="25">
        <f t="shared" si="6"/>
        <v>-12.141025641025642</v>
      </c>
      <c r="G224" s="25">
        <f t="shared" si="7"/>
        <v>1.60238186282746E-3</v>
      </c>
      <c r="L224" s="25"/>
    </row>
    <row r="225" spans="1:12" x14ac:dyDescent="0.2">
      <c r="A225" s="24">
        <v>21</v>
      </c>
      <c r="B225" s="24">
        <v>1</v>
      </c>
      <c r="C225" s="24"/>
      <c r="D225" s="25">
        <v>16.858974358974358</v>
      </c>
      <c r="E225" s="25">
        <f t="shared" si="6"/>
        <v>-4.1410256410256423</v>
      </c>
      <c r="G225" s="25">
        <f t="shared" si="7"/>
        <v>5.8389578885814829E-2</v>
      </c>
      <c r="L225" s="25"/>
    </row>
    <row r="226" spans="1:12" x14ac:dyDescent="0.2">
      <c r="A226" s="24">
        <v>19</v>
      </c>
      <c r="B226" s="24">
        <v>1</v>
      </c>
      <c r="C226" s="24"/>
      <c r="D226" s="25">
        <v>16.858974358974358</v>
      </c>
      <c r="E226" s="25">
        <f t="shared" si="6"/>
        <v>-2.1410256410256423</v>
      </c>
      <c r="G226" s="25">
        <f t="shared" si="7"/>
        <v>8.2596026638649928E-2</v>
      </c>
      <c r="L226" s="25"/>
    </row>
    <row r="227" spans="1:12" x14ac:dyDescent="0.2">
      <c r="A227" s="24">
        <v>20</v>
      </c>
      <c r="B227" s="24">
        <v>1</v>
      </c>
      <c r="C227" s="24"/>
      <c r="D227" s="25">
        <v>16.858974358974358</v>
      </c>
      <c r="E227" s="25">
        <f t="shared" si="6"/>
        <v>-3.1410256410256423</v>
      </c>
      <c r="G227" s="25">
        <f t="shared" si="7"/>
        <v>7.138971945227178E-2</v>
      </c>
      <c r="L227" s="25"/>
    </row>
    <row r="228" spans="1:12" x14ac:dyDescent="0.2">
      <c r="A228" s="24">
        <v>20</v>
      </c>
      <c r="B228" s="24">
        <v>1</v>
      </c>
      <c r="C228" s="24"/>
      <c r="D228" s="25">
        <v>16.858974358974358</v>
      </c>
      <c r="E228" s="25">
        <f t="shared" si="6"/>
        <v>-3.1410256410256423</v>
      </c>
      <c r="G228" s="25">
        <f t="shared" si="7"/>
        <v>7.138971945227178E-2</v>
      </c>
      <c r="L228" s="25"/>
    </row>
    <row r="229" spans="1:12" x14ac:dyDescent="0.2">
      <c r="A229" s="24">
        <v>21</v>
      </c>
      <c r="B229" s="24">
        <v>1</v>
      </c>
      <c r="C229" s="24"/>
      <c r="D229" s="25">
        <v>16.858974358974358</v>
      </c>
      <c r="E229" s="25">
        <f t="shared" si="6"/>
        <v>-4.1410256410256423</v>
      </c>
      <c r="G229" s="25">
        <f t="shared" si="7"/>
        <v>5.8389578885814829E-2</v>
      </c>
      <c r="L229" s="25"/>
    </row>
    <row r="230" spans="1:12" x14ac:dyDescent="0.2">
      <c r="A230" s="24">
        <v>18</v>
      </c>
      <c r="B230" s="24">
        <v>1</v>
      </c>
      <c r="C230" s="24"/>
      <c r="D230" s="25">
        <v>16.858974358974358</v>
      </c>
      <c r="E230" s="25">
        <f t="shared" si="6"/>
        <v>-1.1410256410256423</v>
      </c>
      <c r="G230" s="25">
        <f t="shared" si="7"/>
        <v>9.0428595220514676E-2</v>
      </c>
      <c r="L230" s="25"/>
    </row>
    <row r="231" spans="1:12" x14ac:dyDescent="0.2">
      <c r="A231" s="24">
        <v>19</v>
      </c>
      <c r="B231" s="24">
        <v>1</v>
      </c>
      <c r="C231" s="24"/>
      <c r="D231" s="25">
        <v>16.858974358974358</v>
      </c>
      <c r="E231" s="25">
        <f t="shared" si="6"/>
        <v>-2.1410256410256423</v>
      </c>
      <c r="G231" s="25">
        <f t="shared" si="7"/>
        <v>8.2596026638649928E-2</v>
      </c>
      <c r="L231" s="25"/>
    </row>
    <row r="232" spans="1:12" x14ac:dyDescent="0.2">
      <c r="A232" s="24">
        <v>21</v>
      </c>
      <c r="B232" s="24">
        <v>1</v>
      </c>
      <c r="C232" s="24"/>
      <c r="D232" s="25">
        <v>16.858974358974358</v>
      </c>
      <c r="E232" s="25">
        <f t="shared" si="6"/>
        <v>-4.1410256410256423</v>
      </c>
      <c r="G232" s="25">
        <f t="shared" si="7"/>
        <v>5.8389578885814829E-2</v>
      </c>
      <c r="L232" s="25"/>
    </row>
    <row r="233" spans="1:12" x14ac:dyDescent="0.2">
      <c r="A233" s="24">
        <v>16</v>
      </c>
      <c r="B233" s="24">
        <v>1</v>
      </c>
      <c r="C233" s="24"/>
      <c r="D233" s="25">
        <v>16.858974358974358</v>
      </c>
      <c r="E233" s="25">
        <f t="shared" si="6"/>
        <v>0.8589743589743577</v>
      </c>
      <c r="G233" s="25">
        <f t="shared" si="7"/>
        <v>9.1847742433773194E-2</v>
      </c>
      <c r="L233" s="25"/>
    </row>
    <row r="234" spans="1:12" x14ac:dyDescent="0.2">
      <c r="A234" s="24">
        <v>18</v>
      </c>
      <c r="B234" s="24">
        <v>1</v>
      </c>
      <c r="C234" s="24"/>
      <c r="D234" s="25">
        <v>16.858974358974358</v>
      </c>
      <c r="E234" s="25">
        <f t="shared" si="6"/>
        <v>-1.1410256410256423</v>
      </c>
      <c r="G234" s="25">
        <f t="shared" si="7"/>
        <v>9.0428595220514676E-2</v>
      </c>
      <c r="L234" s="25"/>
    </row>
    <row r="235" spans="1:12" x14ac:dyDescent="0.2">
      <c r="A235" s="24">
        <v>17</v>
      </c>
      <c r="B235" s="24">
        <v>1</v>
      </c>
      <c r="C235" s="24"/>
      <c r="D235" s="25">
        <v>16.858974358974358</v>
      </c>
      <c r="E235" s="25">
        <f t="shared" si="6"/>
        <v>-0.1410256410256423</v>
      </c>
      <c r="G235" s="25">
        <f t="shared" si="7"/>
        <v>9.3686186441259228E-2</v>
      </c>
      <c r="L235" s="25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5" x14ac:dyDescent="0.2">
      <c r="A1" s="24" t="s">
        <v>64</v>
      </c>
      <c r="B1" s="24" t="s">
        <v>143</v>
      </c>
      <c r="C1" s="24" t="s">
        <v>65</v>
      </c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  <c r="M1" s="25" t="s">
        <v>157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25" cm="1">
        <f t="array" aca="1" ref="D2:D235" ca="1">TREND(A2:A235,B2:C235,,FALSE)</f>
        <v>20.657555830168075</v>
      </c>
      <c r="E2" s="25">
        <f ca="1">D2-A2</f>
        <v>2.6575558301680751</v>
      </c>
      <c r="F2" s="25">
        <f ca="1">STDEV(E2:E235)</f>
        <v>1.2497181822870325</v>
      </c>
      <c r="G2" s="25">
        <f ca="1">_xlfn.NORM.DIST(E2,0,$F$2,FALSE)</f>
        <v>3.327632904268165E-2</v>
      </c>
      <c r="H2" s="25" cm="1">
        <f t="array" aca="1" ref="H2" ca="1">SUM(LN(G2:G235))</f>
        <v>-383.6944455535961</v>
      </c>
      <c r="I2" s="25">
        <f>COUNT(A2:A235)</f>
        <v>234</v>
      </c>
      <c r="J2" s="25">
        <v>2</v>
      </c>
      <c r="K2" s="25">
        <f ca="1">-2*H2+2*J2</f>
        <v>771.38889110719219</v>
      </c>
      <c r="L2" s="25"/>
      <c r="N2" s="25" t="s">
        <v>156</v>
      </c>
      <c r="O2" s="25" t="s">
        <v>149</v>
      </c>
    </row>
    <row r="3" spans="1:15" x14ac:dyDescent="0.2">
      <c r="A3" s="24">
        <v>21</v>
      </c>
      <c r="B3" s="24">
        <v>1</v>
      </c>
      <c r="C3" s="24">
        <f ca="1"/>
        <v>29</v>
      </c>
      <c r="D3" s="25">
        <f ca="1"/>
        <v>20.657555830168075</v>
      </c>
      <c r="E3" s="25">
        <f t="shared" ref="E3:E66" ca="1" si="0">D3-A3</f>
        <v>-0.34244416983192494</v>
      </c>
      <c r="G3" s="25">
        <f t="shared" ref="G3:G66" ca="1" si="1">_xlfn.NORM.DIST(E3,0,$F$2,FALSE)</f>
        <v>0.30746337812452051</v>
      </c>
      <c r="L3" s="25"/>
      <c r="M3" s="26"/>
      <c r="N3" s="26">
        <f ca="1">K8</f>
        <v>107.32351470807653</v>
      </c>
      <c r="O3" s="26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25">
        <f ca="1"/>
        <v>22.023994053472194</v>
      </c>
      <c r="E4" s="25">
        <f t="shared" ca="1" si="0"/>
        <v>2.0239940534721939</v>
      </c>
      <c r="G4" s="25">
        <f t="shared" ca="1" si="1"/>
        <v>8.6005458292729375E-2</v>
      </c>
      <c r="H4" s="25" t="s">
        <v>151</v>
      </c>
      <c r="I4" s="25" t="s">
        <v>152</v>
      </c>
      <c r="L4" s="25"/>
      <c r="M4" s="26" t="s">
        <v>59</v>
      </c>
      <c r="N4" s="27">
        <f t="dataTable" ref="N4:O7" dt2D="0" dtr="0" r1="C1" ca="1"/>
        <v>443.27246802336475</v>
      </c>
      <c r="O4" s="27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25">
        <f ca="1"/>
        <v>21.340774941820136</v>
      </c>
      <c r="E5" s="25">
        <f t="shared" ca="1" si="0"/>
        <v>0.34077494182013623</v>
      </c>
      <c r="G5" s="25">
        <f t="shared" ca="1" si="1"/>
        <v>0.30757565599758996</v>
      </c>
      <c r="H5" s="25">
        <f ca="1">SUMSQ(E2:E235)</f>
        <v>363.8983596873415</v>
      </c>
      <c r="I5" s="25">
        <f ca="1">H5/I2</f>
        <v>1.5551211952450492</v>
      </c>
      <c r="L5" s="25"/>
      <c r="M5" s="26" t="s">
        <v>60</v>
      </c>
      <c r="N5" s="27">
        <v>680.48560175849059</v>
      </c>
      <c r="O5" s="27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25">
        <f ca="1"/>
        <v>18.607898495211895</v>
      </c>
      <c r="E6" s="25">
        <f t="shared" ca="1" si="0"/>
        <v>2.6078984952118951</v>
      </c>
      <c r="G6" s="25">
        <f t="shared" ca="1" si="1"/>
        <v>3.6181717224349638E-2</v>
      </c>
      <c r="L6" s="25"/>
      <c r="M6" s="26" t="s">
        <v>61</v>
      </c>
      <c r="N6" s="27">
        <v>435.64100584426035</v>
      </c>
      <c r="O6" s="27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25">
        <f ca="1"/>
        <v>18.607898495211895</v>
      </c>
      <c r="E7" s="25">
        <f t="shared" ca="1" si="0"/>
        <v>0.6078984952118951</v>
      </c>
      <c r="G7" s="25">
        <f t="shared" ca="1" si="1"/>
        <v>0.28360781451993688</v>
      </c>
      <c r="H7" s="25" t="s">
        <v>154</v>
      </c>
      <c r="K7" s="25" t="s">
        <v>156</v>
      </c>
      <c r="L7" s="25"/>
      <c r="M7" s="26" t="s">
        <v>65</v>
      </c>
      <c r="N7" s="27">
        <v>107.32351470807653</v>
      </c>
      <c r="O7" s="27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25">
        <f ca="1"/>
        <v>19.291117606863956</v>
      </c>
      <c r="E8" s="25">
        <f t="shared" ca="1" si="0"/>
        <v>1.2911176068639563</v>
      </c>
      <c r="G8" s="25">
        <f t="shared" ca="1" si="1"/>
        <v>0.18720849951963059</v>
      </c>
      <c r="H8" s="25">
        <f ca="1">I2*LN(I5)</f>
        <v>103.32351470807653</v>
      </c>
      <c r="K8" s="25">
        <f ca="1">H8+2*J2</f>
        <v>107.32351470807653</v>
      </c>
      <c r="L8" s="25"/>
    </row>
    <row r="9" spans="1:15" x14ac:dyDescent="0.2">
      <c r="A9" s="24">
        <v>18</v>
      </c>
      <c r="B9" s="24">
        <v>1</v>
      </c>
      <c r="C9" s="24">
        <f ca="1"/>
        <v>26</v>
      </c>
      <c r="D9" s="25">
        <f ca="1"/>
        <v>18.607898495211895</v>
      </c>
      <c r="E9" s="25">
        <f t="shared" ca="1" si="0"/>
        <v>0.6078984952118951</v>
      </c>
      <c r="G9" s="25">
        <f t="shared" ca="1" si="1"/>
        <v>0.28360781451993688</v>
      </c>
      <c r="L9" s="25"/>
    </row>
    <row r="10" spans="1:15" x14ac:dyDescent="0.2">
      <c r="A10" s="24">
        <v>16</v>
      </c>
      <c r="B10" s="24">
        <v>1</v>
      </c>
      <c r="C10" s="24">
        <f ca="1"/>
        <v>25</v>
      </c>
      <c r="D10" s="25">
        <f ca="1"/>
        <v>17.924679383559837</v>
      </c>
      <c r="E10" s="25">
        <f t="shared" ca="1" si="0"/>
        <v>1.9246793835598375</v>
      </c>
      <c r="G10" s="25">
        <f t="shared" ca="1" si="1"/>
        <v>9.7510391399401958E-2</v>
      </c>
      <c r="H10" s="25" t="s">
        <v>155</v>
      </c>
      <c r="L10" s="25"/>
    </row>
    <row r="11" spans="1:15" x14ac:dyDescent="0.2">
      <c r="A11" s="24">
        <v>20</v>
      </c>
      <c r="B11" s="24">
        <v>1</v>
      </c>
      <c r="C11" s="24">
        <f ca="1"/>
        <v>28</v>
      </c>
      <c r="D11" s="25">
        <f ca="1"/>
        <v>19.974336718516017</v>
      </c>
      <c r="E11" s="25">
        <f t="shared" ca="1" si="0"/>
        <v>-2.5663281483982558E-2</v>
      </c>
      <c r="G11" s="25">
        <f t="shared" ca="1" si="1"/>
        <v>0.31915849397187074</v>
      </c>
      <c r="H11" s="25">
        <f>I2*LN(2*PI())</f>
        <v>430.06323353978684</v>
      </c>
      <c r="L11" s="25"/>
    </row>
    <row r="12" spans="1:15" x14ac:dyDescent="0.2">
      <c r="A12" s="24">
        <v>19</v>
      </c>
      <c r="B12" s="24">
        <v>1</v>
      </c>
      <c r="C12" s="24">
        <f ca="1"/>
        <v>27</v>
      </c>
      <c r="D12" s="25">
        <f ca="1"/>
        <v>19.291117606863956</v>
      </c>
      <c r="E12" s="25">
        <f t="shared" ca="1" si="0"/>
        <v>0.29111760686395627</v>
      </c>
      <c r="G12" s="25">
        <f t="shared" ca="1" si="1"/>
        <v>0.31068098494392388</v>
      </c>
      <c r="L12" s="25"/>
    </row>
    <row r="13" spans="1:15" x14ac:dyDescent="0.2">
      <c r="A13" s="24">
        <v>15</v>
      </c>
      <c r="B13" s="24">
        <v>1</v>
      </c>
      <c r="C13" s="24">
        <f ca="1"/>
        <v>25</v>
      </c>
      <c r="D13" s="25">
        <f ca="1"/>
        <v>17.924679383559837</v>
      </c>
      <c r="E13" s="25">
        <f t="shared" ca="1" si="0"/>
        <v>2.9246793835598375</v>
      </c>
      <c r="G13" s="25">
        <f t="shared" ca="1" si="1"/>
        <v>2.0644814857305384E-2</v>
      </c>
      <c r="H13" s="25" t="s">
        <v>153</v>
      </c>
      <c r="K13" s="25" t="s">
        <v>149</v>
      </c>
      <c r="L13" s="25"/>
    </row>
    <row r="14" spans="1:15" x14ac:dyDescent="0.2">
      <c r="A14" s="24">
        <v>17</v>
      </c>
      <c r="B14" s="24">
        <v>1</v>
      </c>
      <c r="C14" s="24">
        <f ca="1"/>
        <v>25</v>
      </c>
      <c r="D14" s="25">
        <f ca="1"/>
        <v>17.924679383559837</v>
      </c>
      <c r="E14" s="25">
        <f t="shared" ca="1" si="0"/>
        <v>0.92467938355983748</v>
      </c>
      <c r="G14" s="25">
        <f t="shared" ca="1" si="1"/>
        <v>0.24278226945780421</v>
      </c>
      <c r="H14" s="25">
        <f ca="1">H8+H11+I2</f>
        <v>767.38674824786335</v>
      </c>
      <c r="K14" s="25">
        <f ca="1">H14+2*J2</f>
        <v>771.38674824786335</v>
      </c>
      <c r="L14" s="25"/>
    </row>
    <row r="15" spans="1:15" x14ac:dyDescent="0.2">
      <c r="A15" s="24">
        <v>17</v>
      </c>
      <c r="B15" s="24">
        <v>1</v>
      </c>
      <c r="C15" s="24">
        <f ca="1"/>
        <v>25</v>
      </c>
      <c r="D15" s="25">
        <f ca="1"/>
        <v>17.924679383559837</v>
      </c>
      <c r="E15" s="25">
        <f t="shared" ca="1" si="0"/>
        <v>0.92467938355983748</v>
      </c>
      <c r="G15" s="25">
        <f t="shared" ca="1" si="1"/>
        <v>0.24278226945780421</v>
      </c>
      <c r="L15" s="25"/>
    </row>
    <row r="16" spans="1:15" x14ac:dyDescent="0.2">
      <c r="A16" s="24">
        <v>15</v>
      </c>
      <c r="B16" s="24">
        <v>1</v>
      </c>
      <c r="C16" s="24">
        <f ca="1"/>
        <v>25</v>
      </c>
      <c r="D16" s="25">
        <f ca="1"/>
        <v>17.924679383559837</v>
      </c>
      <c r="E16" s="25">
        <f t="shared" ca="1" si="0"/>
        <v>2.9246793835598375</v>
      </c>
      <c r="G16" s="25">
        <f t="shared" ca="1" si="1"/>
        <v>2.0644814857305384E-2</v>
      </c>
      <c r="L16" s="25"/>
    </row>
    <row r="17" spans="1:12" x14ac:dyDescent="0.2">
      <c r="A17" s="24">
        <v>15</v>
      </c>
      <c r="B17" s="24">
        <v>1</v>
      </c>
      <c r="C17" s="24">
        <f ca="1"/>
        <v>24</v>
      </c>
      <c r="D17" s="25">
        <f ca="1"/>
        <v>17.241460271907776</v>
      </c>
      <c r="E17" s="25">
        <f t="shared" ca="1" si="0"/>
        <v>2.2414602719077763</v>
      </c>
      <c r="G17" s="25">
        <f t="shared" ca="1" si="1"/>
        <v>6.3908179860316897E-2</v>
      </c>
      <c r="L17" s="25"/>
    </row>
    <row r="18" spans="1:12" x14ac:dyDescent="0.2">
      <c r="A18" s="24">
        <v>17</v>
      </c>
      <c r="B18" s="24">
        <v>1</v>
      </c>
      <c r="C18" s="24">
        <f ca="1"/>
        <v>25</v>
      </c>
      <c r="D18" s="25">
        <f ca="1"/>
        <v>17.924679383559837</v>
      </c>
      <c r="E18" s="25">
        <f t="shared" ca="1" si="0"/>
        <v>0.92467938355983748</v>
      </c>
      <c r="G18" s="25">
        <f t="shared" ca="1" si="1"/>
        <v>0.24278226945780421</v>
      </c>
      <c r="L18" s="25"/>
    </row>
    <row r="19" spans="1:12" x14ac:dyDescent="0.2">
      <c r="A19" s="24">
        <v>16</v>
      </c>
      <c r="B19" s="24">
        <v>1</v>
      </c>
      <c r="C19" s="24">
        <f ca="1"/>
        <v>23</v>
      </c>
      <c r="D19" s="25">
        <f ca="1"/>
        <v>16.558241160255715</v>
      </c>
      <c r="E19" s="25">
        <f t="shared" ca="1" si="0"/>
        <v>0.55824116025571513</v>
      </c>
      <c r="G19" s="25">
        <f t="shared" ca="1" si="1"/>
        <v>0.28891457937292003</v>
      </c>
      <c r="L19" s="25"/>
    </row>
    <row r="20" spans="1:12" x14ac:dyDescent="0.2">
      <c r="A20" s="24">
        <v>14</v>
      </c>
      <c r="B20" s="24">
        <v>1</v>
      </c>
      <c r="C20" s="24">
        <f ca="1"/>
        <v>20</v>
      </c>
      <c r="D20" s="25">
        <f ca="1"/>
        <v>14.508583825299539</v>
      </c>
      <c r="E20" s="25">
        <f t="shared" ca="1" si="0"/>
        <v>0.50858382529953872</v>
      </c>
      <c r="G20" s="25">
        <f t="shared" ca="1" si="1"/>
        <v>0.29385631906225068</v>
      </c>
      <c r="L20" s="25"/>
    </row>
    <row r="21" spans="1:12" x14ac:dyDescent="0.2">
      <c r="A21" s="24">
        <v>11</v>
      </c>
      <c r="B21" s="24">
        <v>1</v>
      </c>
      <c r="C21" s="24">
        <f ca="1"/>
        <v>15</v>
      </c>
      <c r="D21" s="25">
        <f ca="1"/>
        <v>11.09248826703924</v>
      </c>
      <c r="E21" s="25">
        <f t="shared" ca="1" si="0"/>
        <v>9.2488267039239958E-2</v>
      </c>
      <c r="G21" s="25">
        <f t="shared" ca="1" si="1"/>
        <v>0.31835277839425191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>
        <f ca="1"/>
        <v>20</v>
      </c>
      <c r="D22" s="25">
        <f ca="1"/>
        <v>14.508583825299539</v>
      </c>
      <c r="E22" s="25">
        <f t="shared" ca="1" si="0"/>
        <v>0.50858382529953872</v>
      </c>
      <c r="G22" s="25">
        <f t="shared" ca="1" si="1"/>
        <v>0.29385631906225068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>
        <f ca="1"/>
        <v>17</v>
      </c>
      <c r="D23" s="25">
        <f ca="1"/>
        <v>12.458926490343359</v>
      </c>
      <c r="E23" s="25">
        <f t="shared" ca="1" si="0"/>
        <v>-0.54107350965664125</v>
      </c>
      <c r="G23" s="25">
        <f t="shared" ca="1" si="1"/>
        <v>0.29066547731752662</v>
      </c>
      <c r="J23" s="37"/>
      <c r="K23" s="43" t="s">
        <v>274</v>
      </c>
      <c r="L23" s="39"/>
    </row>
    <row r="24" spans="1:12" x14ac:dyDescent="0.2">
      <c r="A24" s="24">
        <v>12</v>
      </c>
      <c r="B24" s="24">
        <v>1</v>
      </c>
      <c r="C24" s="24">
        <f ca="1"/>
        <v>17</v>
      </c>
      <c r="D24" s="25">
        <f ca="1"/>
        <v>12.458926490343359</v>
      </c>
      <c r="E24" s="25">
        <f t="shared" ca="1" si="0"/>
        <v>0.45892649034335875</v>
      </c>
      <c r="G24" s="25">
        <f t="shared" ca="1" si="1"/>
        <v>0.29841106438288428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>
        <f ca="1"/>
        <v>26</v>
      </c>
      <c r="D25" s="25">
        <f ca="1"/>
        <v>18.607898495211895</v>
      </c>
      <c r="E25" s="25">
        <f t="shared" ca="1" si="0"/>
        <v>2.6078984952118951</v>
      </c>
      <c r="G25" s="25">
        <f t="shared" ca="1" si="1"/>
        <v>3.6181717224349638E-2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>
        <f ca="1"/>
        <v>23</v>
      </c>
      <c r="D26" s="25">
        <f ca="1"/>
        <v>16.558241160255715</v>
      </c>
      <c r="E26" s="25">
        <f t="shared" ca="1" si="0"/>
        <v>1.5582411602557151</v>
      </c>
      <c r="G26" s="25">
        <f t="shared" ca="1" si="1"/>
        <v>0.1467237015411641</v>
      </c>
      <c r="L26" s="25"/>
    </row>
    <row r="27" spans="1:12" x14ac:dyDescent="0.2">
      <c r="A27" s="24">
        <v>16</v>
      </c>
      <c r="B27" s="24">
        <v>1</v>
      </c>
      <c r="C27" s="24">
        <f ca="1"/>
        <v>26</v>
      </c>
      <c r="D27" s="25">
        <f ca="1"/>
        <v>18.607898495211895</v>
      </c>
      <c r="E27" s="25">
        <f t="shared" ca="1" si="0"/>
        <v>2.6078984952118951</v>
      </c>
      <c r="G27" s="25">
        <f t="shared" ca="1" si="1"/>
        <v>3.6181717224349638E-2</v>
      </c>
      <c r="L27" s="25"/>
    </row>
    <row r="28" spans="1:12" x14ac:dyDescent="0.2">
      <c r="A28" s="24">
        <v>15</v>
      </c>
      <c r="B28" s="24">
        <v>1</v>
      </c>
      <c r="C28" s="24">
        <f ca="1"/>
        <v>25</v>
      </c>
      <c r="D28" s="25">
        <f ca="1"/>
        <v>17.924679383559837</v>
      </c>
      <c r="E28" s="25">
        <f t="shared" ca="1" si="0"/>
        <v>2.9246793835598375</v>
      </c>
      <c r="G28" s="25">
        <f t="shared" ca="1" si="1"/>
        <v>2.0644814857305384E-2</v>
      </c>
      <c r="L28" s="25"/>
    </row>
    <row r="29" spans="1:12" x14ac:dyDescent="0.2">
      <c r="A29" s="24">
        <v>15</v>
      </c>
      <c r="B29" s="24">
        <v>1</v>
      </c>
      <c r="C29" s="24">
        <f ca="1"/>
        <v>24</v>
      </c>
      <c r="D29" s="25">
        <f ca="1"/>
        <v>17.241460271907776</v>
      </c>
      <c r="E29" s="25">
        <f t="shared" ca="1" si="0"/>
        <v>2.2414602719077763</v>
      </c>
      <c r="G29" s="25">
        <f t="shared" ca="1" si="1"/>
        <v>6.3908179860316897E-2</v>
      </c>
      <c r="L29" s="25"/>
    </row>
    <row r="30" spans="1:12" x14ac:dyDescent="0.2">
      <c r="A30" s="24">
        <v>14</v>
      </c>
      <c r="B30" s="24">
        <v>1</v>
      </c>
      <c r="C30" s="24">
        <f ca="1"/>
        <v>19</v>
      </c>
      <c r="D30" s="25">
        <f ca="1"/>
        <v>13.825364713647479</v>
      </c>
      <c r="E30" s="25">
        <f t="shared" ca="1" si="0"/>
        <v>-0.17463528635252068</v>
      </c>
      <c r="G30" s="25">
        <f t="shared" ca="1" si="1"/>
        <v>0.31612416936198534</v>
      </c>
      <c r="L30" s="25"/>
    </row>
    <row r="31" spans="1:12" x14ac:dyDescent="0.2">
      <c r="A31" s="24">
        <v>11</v>
      </c>
      <c r="B31" s="24">
        <v>1</v>
      </c>
      <c r="C31" s="24">
        <f ca="1"/>
        <v>14</v>
      </c>
      <c r="D31" s="25">
        <f ca="1"/>
        <v>10.409269155387181</v>
      </c>
      <c r="E31" s="25">
        <f t="shared" ca="1" si="0"/>
        <v>-0.59073084461281944</v>
      </c>
      <c r="G31" s="25">
        <f t="shared" ca="1" si="1"/>
        <v>0.28548233893943797</v>
      </c>
      <c r="L31" s="25"/>
    </row>
    <row r="32" spans="1:12" x14ac:dyDescent="0.2">
      <c r="A32" s="24">
        <v>11</v>
      </c>
      <c r="B32" s="24">
        <v>1</v>
      </c>
      <c r="C32" s="24">
        <f ca="1"/>
        <v>15</v>
      </c>
      <c r="D32" s="25">
        <f ca="1"/>
        <v>11.09248826703924</v>
      </c>
      <c r="E32" s="25">
        <f t="shared" ca="1" si="0"/>
        <v>9.2488267039239958E-2</v>
      </c>
      <c r="G32" s="25">
        <f t="shared" ca="1" si="1"/>
        <v>0.31835277839425191</v>
      </c>
      <c r="L32" s="25"/>
    </row>
    <row r="33" spans="1:12" x14ac:dyDescent="0.2">
      <c r="A33" s="24">
        <v>14</v>
      </c>
      <c r="B33" s="24">
        <v>1</v>
      </c>
      <c r="C33" s="24">
        <f ca="1"/>
        <v>17</v>
      </c>
      <c r="D33" s="25">
        <f ca="1"/>
        <v>12.458926490343359</v>
      </c>
      <c r="E33" s="25">
        <f t="shared" ca="1" si="0"/>
        <v>-1.5410735096566412</v>
      </c>
      <c r="G33" s="25">
        <f t="shared" ca="1" si="1"/>
        <v>0.14924443441661395</v>
      </c>
      <c r="L33" s="25"/>
    </row>
    <row r="34" spans="1:12" x14ac:dyDescent="0.2">
      <c r="A34" s="24">
        <v>19</v>
      </c>
      <c r="B34" s="24">
        <v>1</v>
      </c>
      <c r="C34" s="24">
        <f ca="1"/>
        <v>27</v>
      </c>
      <c r="D34" s="25">
        <f ca="1"/>
        <v>19.291117606863956</v>
      </c>
      <c r="E34" s="25">
        <f t="shared" ca="1" si="0"/>
        <v>0.29111760686395627</v>
      </c>
      <c r="G34" s="25">
        <f t="shared" ca="1" si="1"/>
        <v>0.31068098494392388</v>
      </c>
      <c r="L34" s="25"/>
    </row>
    <row r="35" spans="1:12" x14ac:dyDescent="0.2">
      <c r="A35" s="24">
        <v>22</v>
      </c>
      <c r="B35" s="24">
        <v>1</v>
      </c>
      <c r="C35" s="24">
        <f ca="1"/>
        <v>30</v>
      </c>
      <c r="D35" s="25">
        <f ca="1"/>
        <v>21.340774941820136</v>
      </c>
      <c r="E35" s="25">
        <f t="shared" ca="1" si="0"/>
        <v>-0.65922505817986377</v>
      </c>
      <c r="G35" s="25">
        <f t="shared" ca="1" si="1"/>
        <v>0.27776379398250539</v>
      </c>
      <c r="L35" s="25"/>
    </row>
    <row r="36" spans="1:12" x14ac:dyDescent="0.2">
      <c r="A36" s="24">
        <v>18</v>
      </c>
      <c r="B36" s="24">
        <v>1</v>
      </c>
      <c r="C36" s="24">
        <f ca="1"/>
        <v>26</v>
      </c>
      <c r="D36" s="25">
        <f ca="1"/>
        <v>18.607898495211895</v>
      </c>
      <c r="E36" s="25">
        <f t="shared" ca="1" si="0"/>
        <v>0.6078984952118951</v>
      </c>
      <c r="G36" s="25">
        <f t="shared" ca="1" si="1"/>
        <v>0.28360781451993688</v>
      </c>
      <c r="L36" s="25"/>
    </row>
    <row r="37" spans="1:12" x14ac:dyDescent="0.2">
      <c r="A37" s="24">
        <v>18</v>
      </c>
      <c r="B37" s="24">
        <v>1</v>
      </c>
      <c r="C37" s="24">
        <f ca="1"/>
        <v>29</v>
      </c>
      <c r="D37" s="25">
        <f ca="1"/>
        <v>20.657555830168075</v>
      </c>
      <c r="E37" s="25">
        <f t="shared" ca="1" si="0"/>
        <v>2.6575558301680751</v>
      </c>
      <c r="G37" s="25">
        <f t="shared" ca="1" si="1"/>
        <v>3.327632904268165E-2</v>
      </c>
      <c r="L37" s="25"/>
    </row>
    <row r="38" spans="1:12" x14ac:dyDescent="0.2">
      <c r="A38" s="24">
        <v>17</v>
      </c>
      <c r="B38" s="24">
        <v>1</v>
      </c>
      <c r="C38" s="24">
        <f ca="1"/>
        <v>26</v>
      </c>
      <c r="D38" s="25">
        <f ca="1"/>
        <v>18.607898495211895</v>
      </c>
      <c r="E38" s="25">
        <f t="shared" ca="1" si="0"/>
        <v>1.6078984952118951</v>
      </c>
      <c r="G38" s="25">
        <f t="shared" ca="1" si="1"/>
        <v>0.13952132892333158</v>
      </c>
      <c r="L38" s="25"/>
    </row>
    <row r="39" spans="1:12" x14ac:dyDescent="0.2">
      <c r="A39" s="24">
        <v>18</v>
      </c>
      <c r="B39" s="24">
        <v>1</v>
      </c>
      <c r="C39" s="24">
        <f ca="1"/>
        <v>24</v>
      </c>
      <c r="D39" s="25">
        <f ca="1"/>
        <v>17.241460271907776</v>
      </c>
      <c r="E39" s="25">
        <f t="shared" ca="1" si="0"/>
        <v>-0.7585397280922237</v>
      </c>
      <c r="G39" s="25">
        <f t="shared" ca="1" si="1"/>
        <v>0.2655208098682208</v>
      </c>
      <c r="L39" s="25"/>
    </row>
    <row r="40" spans="1:12" x14ac:dyDescent="0.2">
      <c r="A40" s="24">
        <v>17</v>
      </c>
      <c r="B40" s="24">
        <v>1</v>
      </c>
      <c r="C40" s="24">
        <f ca="1"/>
        <v>24</v>
      </c>
      <c r="D40" s="25">
        <f ca="1"/>
        <v>17.241460271907776</v>
      </c>
      <c r="E40" s="25">
        <f t="shared" ca="1" si="0"/>
        <v>0.2414602719077763</v>
      </c>
      <c r="G40" s="25">
        <f t="shared" ca="1" si="1"/>
        <v>0.31332258364370175</v>
      </c>
      <c r="L40" s="25"/>
    </row>
    <row r="41" spans="1:12" x14ac:dyDescent="0.2">
      <c r="A41" s="24">
        <v>16</v>
      </c>
      <c r="B41" s="24">
        <v>1</v>
      </c>
      <c r="C41" s="24">
        <f ca="1"/>
        <v>22</v>
      </c>
      <c r="D41" s="25">
        <f ca="1"/>
        <v>15.875022048603658</v>
      </c>
      <c r="E41" s="25">
        <f t="shared" ca="1" si="0"/>
        <v>-0.12497795139634249</v>
      </c>
      <c r="G41" s="25">
        <f t="shared" ca="1" si="1"/>
        <v>0.31763349392564566</v>
      </c>
      <c r="L41" s="25"/>
    </row>
    <row r="42" spans="1:12" x14ac:dyDescent="0.2">
      <c r="A42" s="24">
        <v>16</v>
      </c>
      <c r="B42" s="24">
        <v>1</v>
      </c>
      <c r="C42" s="24">
        <f ca="1"/>
        <v>22</v>
      </c>
      <c r="D42" s="25">
        <f ca="1"/>
        <v>15.875022048603658</v>
      </c>
      <c r="E42" s="25">
        <f t="shared" ca="1" si="0"/>
        <v>-0.12497795139634249</v>
      </c>
      <c r="G42" s="25">
        <f t="shared" ca="1" si="1"/>
        <v>0.31763349392564566</v>
      </c>
      <c r="L42" s="25"/>
    </row>
    <row r="43" spans="1:12" x14ac:dyDescent="0.2">
      <c r="A43" s="24">
        <v>17</v>
      </c>
      <c r="B43" s="24">
        <v>1</v>
      </c>
      <c r="C43" s="24">
        <f ca="1"/>
        <v>24</v>
      </c>
      <c r="D43" s="25">
        <f ca="1"/>
        <v>17.241460271907776</v>
      </c>
      <c r="E43" s="25">
        <f t="shared" ca="1" si="0"/>
        <v>0.2414602719077763</v>
      </c>
      <c r="G43" s="25">
        <f t="shared" ca="1" si="1"/>
        <v>0.31332258364370175</v>
      </c>
      <c r="L43" s="25"/>
    </row>
    <row r="44" spans="1:12" x14ac:dyDescent="0.2">
      <c r="A44" s="24">
        <v>17</v>
      </c>
      <c r="B44" s="24">
        <v>1</v>
      </c>
      <c r="C44" s="24">
        <f ca="1"/>
        <v>24</v>
      </c>
      <c r="D44" s="25">
        <f ca="1"/>
        <v>17.241460271907776</v>
      </c>
      <c r="E44" s="25">
        <f t="shared" ca="1" si="0"/>
        <v>0.2414602719077763</v>
      </c>
      <c r="G44" s="25">
        <f t="shared" ca="1" si="1"/>
        <v>0.31332258364370175</v>
      </c>
      <c r="L44" s="25"/>
    </row>
    <row r="45" spans="1:12" x14ac:dyDescent="0.2">
      <c r="A45" s="24">
        <v>11</v>
      </c>
      <c r="B45" s="24">
        <v>1</v>
      </c>
      <c r="C45" s="24">
        <f ca="1"/>
        <v>17</v>
      </c>
      <c r="D45" s="25">
        <f ca="1"/>
        <v>12.458926490343359</v>
      </c>
      <c r="E45" s="25">
        <f t="shared" ca="1" si="0"/>
        <v>1.4589264903433588</v>
      </c>
      <c r="G45" s="25">
        <f t="shared" ca="1" si="1"/>
        <v>0.16149629011123415</v>
      </c>
      <c r="L45" s="25"/>
    </row>
    <row r="46" spans="1:12" x14ac:dyDescent="0.2">
      <c r="A46" s="24">
        <v>15</v>
      </c>
      <c r="B46" s="24">
        <v>1</v>
      </c>
      <c r="C46" s="24">
        <f ca="1"/>
        <v>22</v>
      </c>
      <c r="D46" s="25">
        <f ca="1"/>
        <v>15.875022048603658</v>
      </c>
      <c r="E46" s="25">
        <f t="shared" ca="1" si="0"/>
        <v>0.87502204860365751</v>
      </c>
      <c r="G46" s="25">
        <f t="shared" ca="1" si="1"/>
        <v>0.2498287819911226</v>
      </c>
      <c r="L46" s="25"/>
    </row>
    <row r="47" spans="1:12" x14ac:dyDescent="0.2">
      <c r="A47" s="24">
        <v>15</v>
      </c>
      <c r="B47" s="24">
        <v>1</v>
      </c>
      <c r="C47" s="24">
        <f ca="1"/>
        <v>21</v>
      </c>
      <c r="D47" s="25">
        <f ca="1"/>
        <v>15.191802936951598</v>
      </c>
      <c r="E47" s="25">
        <f t="shared" ca="1" si="0"/>
        <v>0.19180293695159811</v>
      </c>
      <c r="G47" s="25">
        <f t="shared" ca="1" si="1"/>
        <v>0.31548813891774308</v>
      </c>
      <c r="L47" s="25"/>
    </row>
    <row r="48" spans="1:12" x14ac:dyDescent="0.2">
      <c r="A48" s="24">
        <v>16</v>
      </c>
      <c r="B48" s="24">
        <v>1</v>
      </c>
      <c r="C48" s="24">
        <f ca="1"/>
        <v>23</v>
      </c>
      <c r="D48" s="25">
        <f ca="1"/>
        <v>16.558241160255715</v>
      </c>
      <c r="E48" s="25">
        <f t="shared" ca="1" si="0"/>
        <v>0.55824116025571513</v>
      </c>
      <c r="G48" s="25">
        <f t="shared" ca="1" si="1"/>
        <v>0.28891457937292003</v>
      </c>
      <c r="L48" s="25"/>
    </row>
    <row r="49" spans="1:12" x14ac:dyDescent="0.2">
      <c r="A49" s="24">
        <v>16</v>
      </c>
      <c r="B49" s="24">
        <v>1</v>
      </c>
      <c r="C49" s="24">
        <f ca="1"/>
        <v>23</v>
      </c>
      <c r="D49" s="25">
        <f ca="1"/>
        <v>16.558241160255715</v>
      </c>
      <c r="E49" s="25">
        <f t="shared" ca="1" si="0"/>
        <v>0.55824116025571513</v>
      </c>
      <c r="G49" s="25">
        <f t="shared" ca="1" si="1"/>
        <v>0.28891457937292003</v>
      </c>
      <c r="L49" s="25"/>
    </row>
    <row r="50" spans="1:12" x14ac:dyDescent="0.2">
      <c r="A50" s="24">
        <v>15</v>
      </c>
      <c r="B50" s="24">
        <v>1</v>
      </c>
      <c r="C50" s="24">
        <f ca="1"/>
        <v>19</v>
      </c>
      <c r="D50" s="25">
        <f ca="1"/>
        <v>13.825364713647479</v>
      </c>
      <c r="E50" s="25">
        <f t="shared" ca="1" si="0"/>
        <v>-1.1746352863525207</v>
      </c>
      <c r="G50" s="25">
        <f t="shared" ca="1" si="1"/>
        <v>0.20523871008550823</v>
      </c>
      <c r="L50" s="25"/>
    </row>
    <row r="51" spans="1:12" x14ac:dyDescent="0.2">
      <c r="A51" s="24">
        <v>14</v>
      </c>
      <c r="B51" s="24">
        <v>1</v>
      </c>
      <c r="C51" s="24">
        <f ca="1"/>
        <v>18</v>
      </c>
      <c r="D51" s="25">
        <f ca="1"/>
        <v>13.142145601995418</v>
      </c>
      <c r="E51" s="25">
        <f t="shared" ca="1" si="0"/>
        <v>-0.85785439800458185</v>
      </c>
      <c r="G51" s="25">
        <f t="shared" ca="1" si="1"/>
        <v>0.25221954505601618</v>
      </c>
      <c r="L51" s="25"/>
    </row>
    <row r="52" spans="1:12" x14ac:dyDescent="0.2">
      <c r="A52" s="24">
        <v>13</v>
      </c>
      <c r="B52" s="24">
        <v>1</v>
      </c>
      <c r="C52" s="24">
        <f ca="1"/>
        <v>17</v>
      </c>
      <c r="D52" s="25">
        <f ca="1"/>
        <v>12.458926490343359</v>
      </c>
      <c r="E52" s="25">
        <f t="shared" ca="1" si="0"/>
        <v>-0.54107350965664125</v>
      </c>
      <c r="G52" s="25">
        <f t="shared" ca="1" si="1"/>
        <v>0.29066547731752662</v>
      </c>
      <c r="L52" s="25"/>
    </row>
    <row r="53" spans="1:12" x14ac:dyDescent="0.2">
      <c r="A53" s="24">
        <v>14</v>
      </c>
      <c r="B53" s="24">
        <v>1</v>
      </c>
      <c r="C53" s="24">
        <f ca="1"/>
        <v>17</v>
      </c>
      <c r="D53" s="25">
        <f ca="1"/>
        <v>12.458926490343359</v>
      </c>
      <c r="E53" s="25">
        <f t="shared" ca="1" si="0"/>
        <v>-1.5410735096566412</v>
      </c>
      <c r="G53" s="25">
        <f t="shared" ca="1" si="1"/>
        <v>0.14924443441661395</v>
      </c>
      <c r="L53" s="25"/>
    </row>
    <row r="54" spans="1:12" x14ac:dyDescent="0.2">
      <c r="A54" s="24">
        <v>14</v>
      </c>
      <c r="B54" s="24">
        <v>1</v>
      </c>
      <c r="C54" s="24">
        <f ca="1"/>
        <v>19</v>
      </c>
      <c r="D54" s="25">
        <f ca="1"/>
        <v>13.825364713647479</v>
      </c>
      <c r="E54" s="25">
        <f t="shared" ca="1" si="0"/>
        <v>-0.17463528635252068</v>
      </c>
      <c r="G54" s="25">
        <f t="shared" ca="1" si="1"/>
        <v>0.31612416936198534</v>
      </c>
      <c r="L54" s="25"/>
    </row>
    <row r="55" spans="1:12" x14ac:dyDescent="0.2">
      <c r="A55" s="24">
        <v>14</v>
      </c>
      <c r="B55" s="24">
        <v>1</v>
      </c>
      <c r="C55" s="24">
        <f ca="1"/>
        <v>19</v>
      </c>
      <c r="D55" s="25">
        <f ca="1"/>
        <v>13.825364713647479</v>
      </c>
      <c r="E55" s="25">
        <f t="shared" ca="1" si="0"/>
        <v>-0.17463528635252068</v>
      </c>
      <c r="G55" s="25">
        <f t="shared" ca="1" si="1"/>
        <v>0.31612416936198534</v>
      </c>
      <c r="L55" s="25"/>
    </row>
    <row r="56" spans="1:12" x14ac:dyDescent="0.2">
      <c r="A56" s="24">
        <v>9</v>
      </c>
      <c r="B56" s="24">
        <v>1</v>
      </c>
      <c r="C56" s="24">
        <f ca="1"/>
        <v>12</v>
      </c>
      <c r="D56" s="25">
        <f ca="1"/>
        <v>9.04283093208306</v>
      </c>
      <c r="E56" s="25">
        <f t="shared" ca="1" si="0"/>
        <v>4.2830932083059992E-2</v>
      </c>
      <c r="G56" s="25">
        <f t="shared" ca="1" si="1"/>
        <v>0.31903836846290684</v>
      </c>
      <c r="L56" s="25"/>
    </row>
    <row r="57" spans="1:12" x14ac:dyDescent="0.2">
      <c r="A57" s="24">
        <v>11</v>
      </c>
      <c r="B57" s="24">
        <v>1</v>
      </c>
      <c r="C57" s="24">
        <f ca="1"/>
        <v>17</v>
      </c>
      <c r="D57" s="25">
        <f ca="1"/>
        <v>12.458926490343359</v>
      </c>
      <c r="E57" s="25">
        <f t="shared" ca="1" si="0"/>
        <v>1.4589264903433588</v>
      </c>
      <c r="G57" s="25">
        <f t="shared" ca="1" si="1"/>
        <v>0.16149629011123415</v>
      </c>
      <c r="L57" s="25"/>
    </row>
    <row r="58" spans="1:12" x14ac:dyDescent="0.2">
      <c r="A58" s="24">
        <v>11</v>
      </c>
      <c r="B58" s="24">
        <v>1</v>
      </c>
      <c r="C58" s="24">
        <f ca="1"/>
        <v>15</v>
      </c>
      <c r="D58" s="25">
        <f ca="1"/>
        <v>11.09248826703924</v>
      </c>
      <c r="E58" s="25">
        <f t="shared" ca="1" si="0"/>
        <v>9.2488267039239958E-2</v>
      </c>
      <c r="G58" s="25">
        <f t="shared" ca="1" si="1"/>
        <v>0.31835277839425191</v>
      </c>
      <c r="L58" s="25"/>
    </row>
    <row r="59" spans="1:12" x14ac:dyDescent="0.2">
      <c r="A59" s="24">
        <v>13</v>
      </c>
      <c r="B59" s="24">
        <v>1</v>
      </c>
      <c r="C59" s="24">
        <f ca="1"/>
        <v>17</v>
      </c>
      <c r="D59" s="25">
        <f ca="1"/>
        <v>12.458926490343359</v>
      </c>
      <c r="E59" s="25">
        <f t="shared" ca="1" si="0"/>
        <v>-0.54107350965664125</v>
      </c>
      <c r="G59" s="25">
        <f t="shared" ca="1" si="1"/>
        <v>0.29066547731752662</v>
      </c>
      <c r="L59" s="25"/>
    </row>
    <row r="60" spans="1:12" x14ac:dyDescent="0.2">
      <c r="A60" s="24">
        <v>13</v>
      </c>
      <c r="B60" s="24">
        <v>1</v>
      </c>
      <c r="C60" s="24">
        <f ca="1"/>
        <v>17</v>
      </c>
      <c r="D60" s="25">
        <f ca="1"/>
        <v>12.458926490343359</v>
      </c>
      <c r="E60" s="25">
        <f t="shared" ca="1" si="0"/>
        <v>-0.54107350965664125</v>
      </c>
      <c r="G60" s="25">
        <f t="shared" ca="1" si="1"/>
        <v>0.29066547731752662</v>
      </c>
      <c r="L60" s="25"/>
    </row>
    <row r="61" spans="1:12" x14ac:dyDescent="0.2">
      <c r="A61" s="24">
        <v>9</v>
      </c>
      <c r="B61" s="24">
        <v>1</v>
      </c>
      <c r="C61" s="24">
        <f ca="1"/>
        <v>12</v>
      </c>
      <c r="D61" s="25">
        <f ca="1"/>
        <v>9.04283093208306</v>
      </c>
      <c r="E61" s="25">
        <f t="shared" ca="1" si="0"/>
        <v>4.2830932083059992E-2</v>
      </c>
      <c r="G61" s="25">
        <f t="shared" ca="1" si="1"/>
        <v>0.31903836846290684</v>
      </c>
      <c r="L61" s="25"/>
    </row>
    <row r="62" spans="1:12" x14ac:dyDescent="0.2">
      <c r="A62" s="24">
        <v>13</v>
      </c>
      <c r="B62" s="24">
        <v>1</v>
      </c>
      <c r="C62" s="24">
        <f ca="1"/>
        <v>17</v>
      </c>
      <c r="D62" s="25">
        <f ca="1"/>
        <v>12.458926490343359</v>
      </c>
      <c r="E62" s="25">
        <f t="shared" ca="1" si="0"/>
        <v>-0.54107350965664125</v>
      </c>
      <c r="G62" s="25">
        <f t="shared" ca="1" si="1"/>
        <v>0.29066547731752662</v>
      </c>
      <c r="L62" s="25"/>
    </row>
    <row r="63" spans="1:12" x14ac:dyDescent="0.2">
      <c r="A63" s="24">
        <v>11</v>
      </c>
      <c r="B63" s="24">
        <v>1</v>
      </c>
      <c r="C63" s="24">
        <f ca="1"/>
        <v>16</v>
      </c>
      <c r="D63" s="25">
        <f ca="1"/>
        <v>11.775707378691299</v>
      </c>
      <c r="E63" s="25">
        <f t="shared" ca="1" si="0"/>
        <v>0.77570737869129935</v>
      </c>
      <c r="G63" s="25">
        <f t="shared" ca="1" si="1"/>
        <v>0.26329124156712214</v>
      </c>
      <c r="L63" s="25"/>
    </row>
    <row r="64" spans="1:12" x14ac:dyDescent="0.2">
      <c r="A64" s="24">
        <v>13</v>
      </c>
      <c r="B64" s="24">
        <v>1</v>
      </c>
      <c r="C64" s="24">
        <f ca="1"/>
        <v>18</v>
      </c>
      <c r="D64" s="25">
        <f ca="1"/>
        <v>13.142145601995418</v>
      </c>
      <c r="E64" s="25">
        <f t="shared" ca="1" si="0"/>
        <v>0.14214560199541815</v>
      </c>
      <c r="G64" s="25">
        <f t="shared" ca="1" si="1"/>
        <v>0.31716750413300532</v>
      </c>
      <c r="L64" s="25"/>
    </row>
    <row r="65" spans="1:12" x14ac:dyDescent="0.2">
      <c r="A65" s="24">
        <v>11</v>
      </c>
      <c r="B65" s="24">
        <v>1</v>
      </c>
      <c r="C65" s="24">
        <f ca="1"/>
        <v>15</v>
      </c>
      <c r="D65" s="25">
        <f ca="1"/>
        <v>11.09248826703924</v>
      </c>
      <c r="E65" s="25">
        <f t="shared" ca="1" si="0"/>
        <v>9.2488267039239958E-2</v>
      </c>
      <c r="G65" s="25">
        <f t="shared" ca="1" si="1"/>
        <v>0.31835277839425191</v>
      </c>
      <c r="L65" s="25"/>
    </row>
    <row r="66" spans="1:12" x14ac:dyDescent="0.2">
      <c r="A66" s="24">
        <v>12</v>
      </c>
      <c r="B66" s="24">
        <v>1</v>
      </c>
      <c r="C66" s="24">
        <f ca="1"/>
        <v>16</v>
      </c>
      <c r="D66" s="25">
        <f ca="1"/>
        <v>11.775707378691299</v>
      </c>
      <c r="E66" s="25">
        <f t="shared" ca="1" si="0"/>
        <v>-0.22429262130870065</v>
      </c>
      <c r="G66" s="25">
        <f t="shared" ca="1" si="1"/>
        <v>0.31412566572102818</v>
      </c>
      <c r="L66" s="25"/>
    </row>
    <row r="67" spans="1:12" x14ac:dyDescent="0.2">
      <c r="A67" s="24">
        <v>9</v>
      </c>
      <c r="B67" s="24">
        <v>1</v>
      </c>
      <c r="C67" s="24">
        <f ca="1"/>
        <v>12</v>
      </c>
      <c r="D67" s="25">
        <f ca="1"/>
        <v>9.04283093208306</v>
      </c>
      <c r="E67" s="25">
        <f t="shared" ref="E67:E130" ca="1" si="2">D67-A67</f>
        <v>4.2830932083059992E-2</v>
      </c>
      <c r="G67" s="25">
        <f t="shared" ref="G67:G130" ca="1" si="3">_xlfn.NORM.DIST(E67,0,$F$2,FALSE)</f>
        <v>0.31903836846290684</v>
      </c>
      <c r="L67" s="25"/>
    </row>
    <row r="68" spans="1:12" x14ac:dyDescent="0.2">
      <c r="A68" s="24">
        <v>13</v>
      </c>
      <c r="B68" s="24">
        <v>1</v>
      </c>
      <c r="C68" s="24">
        <f ca="1"/>
        <v>17</v>
      </c>
      <c r="D68" s="25">
        <f ca="1"/>
        <v>12.458926490343359</v>
      </c>
      <c r="E68" s="25">
        <f t="shared" ca="1" si="2"/>
        <v>-0.54107350965664125</v>
      </c>
      <c r="G68" s="25">
        <f t="shared" ca="1" si="3"/>
        <v>0.29066547731752662</v>
      </c>
      <c r="L68" s="25"/>
    </row>
    <row r="69" spans="1:12" x14ac:dyDescent="0.2">
      <c r="A69" s="24">
        <v>13</v>
      </c>
      <c r="B69" s="24">
        <v>1</v>
      </c>
      <c r="C69" s="24">
        <f ca="1"/>
        <v>17</v>
      </c>
      <c r="D69" s="25">
        <f ca="1"/>
        <v>12.458926490343359</v>
      </c>
      <c r="E69" s="25">
        <f t="shared" ca="1" si="2"/>
        <v>-0.54107350965664125</v>
      </c>
      <c r="G69" s="25">
        <f t="shared" ca="1" si="3"/>
        <v>0.29066547731752662</v>
      </c>
      <c r="L69" s="25"/>
    </row>
    <row r="70" spans="1:12" x14ac:dyDescent="0.2">
      <c r="A70" s="24">
        <v>12</v>
      </c>
      <c r="B70" s="24">
        <v>1</v>
      </c>
      <c r="C70" s="24">
        <f ca="1"/>
        <v>16</v>
      </c>
      <c r="D70" s="25">
        <f ca="1"/>
        <v>11.775707378691299</v>
      </c>
      <c r="E70" s="25">
        <f t="shared" ca="1" si="2"/>
        <v>-0.22429262130870065</v>
      </c>
      <c r="G70" s="25">
        <f t="shared" ca="1" si="3"/>
        <v>0.31412566572102818</v>
      </c>
      <c r="L70" s="25"/>
    </row>
    <row r="71" spans="1:12" x14ac:dyDescent="0.2">
      <c r="A71" s="24">
        <v>9</v>
      </c>
      <c r="B71" s="24">
        <v>1</v>
      </c>
      <c r="C71" s="24">
        <f ca="1"/>
        <v>12</v>
      </c>
      <c r="D71" s="25">
        <f ca="1"/>
        <v>9.04283093208306</v>
      </c>
      <c r="E71" s="25">
        <f t="shared" ca="1" si="2"/>
        <v>4.2830932083059992E-2</v>
      </c>
      <c r="G71" s="25">
        <f t="shared" ca="1" si="3"/>
        <v>0.31903836846290684</v>
      </c>
      <c r="L71" s="25"/>
    </row>
    <row r="72" spans="1:12" x14ac:dyDescent="0.2">
      <c r="A72" s="24">
        <v>11</v>
      </c>
      <c r="B72" s="24">
        <v>1</v>
      </c>
      <c r="C72" s="24">
        <f ca="1"/>
        <v>15</v>
      </c>
      <c r="D72" s="25">
        <f ca="1"/>
        <v>11.09248826703924</v>
      </c>
      <c r="E72" s="25">
        <f t="shared" ca="1" si="2"/>
        <v>9.2488267039239958E-2</v>
      </c>
      <c r="G72" s="25">
        <f t="shared" ca="1" si="3"/>
        <v>0.31835277839425191</v>
      </c>
      <c r="L72" s="25"/>
    </row>
    <row r="73" spans="1:12" x14ac:dyDescent="0.2">
      <c r="A73" s="24">
        <v>11</v>
      </c>
      <c r="B73" s="24">
        <v>1</v>
      </c>
      <c r="C73" s="24">
        <f ca="1"/>
        <v>16</v>
      </c>
      <c r="D73" s="25">
        <f ca="1"/>
        <v>11.775707378691299</v>
      </c>
      <c r="E73" s="25">
        <f t="shared" ca="1" si="2"/>
        <v>0.77570737869129935</v>
      </c>
      <c r="G73" s="25">
        <f t="shared" ca="1" si="3"/>
        <v>0.26329124156712214</v>
      </c>
      <c r="L73" s="25"/>
    </row>
    <row r="74" spans="1:12" x14ac:dyDescent="0.2">
      <c r="A74" s="24">
        <v>13</v>
      </c>
      <c r="B74" s="24">
        <v>1</v>
      </c>
      <c r="C74" s="24">
        <f ca="1"/>
        <v>17</v>
      </c>
      <c r="D74" s="25">
        <f ca="1"/>
        <v>12.458926490343359</v>
      </c>
      <c r="E74" s="25">
        <f t="shared" ca="1" si="2"/>
        <v>-0.54107350965664125</v>
      </c>
      <c r="G74" s="25">
        <f t="shared" ca="1" si="3"/>
        <v>0.29066547731752662</v>
      </c>
      <c r="L74" s="25"/>
    </row>
    <row r="75" spans="1:12" x14ac:dyDescent="0.2">
      <c r="A75" s="24">
        <v>11</v>
      </c>
      <c r="B75" s="24">
        <v>1</v>
      </c>
      <c r="C75" s="24">
        <f ca="1"/>
        <v>15</v>
      </c>
      <c r="D75" s="25">
        <f ca="1"/>
        <v>11.09248826703924</v>
      </c>
      <c r="E75" s="25">
        <f t="shared" ca="1" si="2"/>
        <v>9.2488267039239958E-2</v>
      </c>
      <c r="G75" s="25">
        <f t="shared" ca="1" si="3"/>
        <v>0.31835277839425191</v>
      </c>
      <c r="L75" s="25"/>
    </row>
    <row r="76" spans="1:12" x14ac:dyDescent="0.2">
      <c r="A76" s="24">
        <v>11</v>
      </c>
      <c r="B76" s="24">
        <v>1</v>
      </c>
      <c r="C76" s="24">
        <f ca="1"/>
        <v>17</v>
      </c>
      <c r="D76" s="25">
        <f ca="1"/>
        <v>12.458926490343359</v>
      </c>
      <c r="E76" s="25">
        <f t="shared" ca="1" si="2"/>
        <v>1.4589264903433588</v>
      </c>
      <c r="G76" s="25">
        <f t="shared" ca="1" si="3"/>
        <v>0.16149629011123415</v>
      </c>
      <c r="L76" s="25"/>
    </row>
    <row r="77" spans="1:12" x14ac:dyDescent="0.2">
      <c r="A77" s="24">
        <v>11</v>
      </c>
      <c r="B77" s="24">
        <v>1</v>
      </c>
      <c r="C77" s="24">
        <f ca="1"/>
        <v>17</v>
      </c>
      <c r="D77" s="25">
        <f ca="1"/>
        <v>12.458926490343359</v>
      </c>
      <c r="E77" s="25">
        <f t="shared" ca="1" si="2"/>
        <v>1.4589264903433588</v>
      </c>
      <c r="G77" s="25">
        <f t="shared" ca="1" si="3"/>
        <v>0.16149629011123415</v>
      </c>
      <c r="L77" s="25"/>
    </row>
    <row r="78" spans="1:12" x14ac:dyDescent="0.2">
      <c r="A78" s="24">
        <v>12</v>
      </c>
      <c r="B78" s="24">
        <v>1</v>
      </c>
      <c r="C78" s="24">
        <f ca="1"/>
        <v>18</v>
      </c>
      <c r="D78" s="25">
        <f ca="1"/>
        <v>13.142145601995418</v>
      </c>
      <c r="E78" s="25">
        <f t="shared" ca="1" si="2"/>
        <v>1.1421456019954181</v>
      </c>
      <c r="G78" s="25">
        <f t="shared" ca="1" si="3"/>
        <v>0.21024457151414655</v>
      </c>
      <c r="L78" s="25"/>
    </row>
    <row r="79" spans="1:12" x14ac:dyDescent="0.2">
      <c r="A79" s="24">
        <v>14</v>
      </c>
      <c r="B79" s="24">
        <v>1</v>
      </c>
      <c r="C79" s="24">
        <f ca="1"/>
        <v>17</v>
      </c>
      <c r="D79" s="25">
        <f ca="1"/>
        <v>12.458926490343359</v>
      </c>
      <c r="E79" s="25">
        <f t="shared" ca="1" si="2"/>
        <v>-1.5410735096566412</v>
      </c>
      <c r="G79" s="25">
        <f t="shared" ca="1" si="3"/>
        <v>0.14924443441661395</v>
      </c>
      <c r="L79" s="25"/>
    </row>
    <row r="80" spans="1:12" x14ac:dyDescent="0.2">
      <c r="A80" s="24">
        <v>15</v>
      </c>
      <c r="B80" s="24">
        <v>1</v>
      </c>
      <c r="C80" s="24">
        <f ca="1"/>
        <v>19</v>
      </c>
      <c r="D80" s="25">
        <f ca="1"/>
        <v>13.825364713647479</v>
      </c>
      <c r="E80" s="25">
        <f t="shared" ca="1" si="2"/>
        <v>-1.1746352863525207</v>
      </c>
      <c r="G80" s="25">
        <f t="shared" ca="1" si="3"/>
        <v>0.20523871008550823</v>
      </c>
      <c r="L80" s="25"/>
    </row>
    <row r="81" spans="1:12" x14ac:dyDescent="0.2">
      <c r="A81" s="24">
        <v>14</v>
      </c>
      <c r="B81" s="24">
        <v>1</v>
      </c>
      <c r="C81" s="24">
        <f ca="1"/>
        <v>17</v>
      </c>
      <c r="D81" s="25">
        <f ca="1"/>
        <v>12.458926490343359</v>
      </c>
      <c r="E81" s="25">
        <f t="shared" ca="1" si="2"/>
        <v>-1.5410735096566412</v>
      </c>
      <c r="G81" s="25">
        <f t="shared" ca="1" si="3"/>
        <v>0.14924443441661395</v>
      </c>
      <c r="L81" s="25"/>
    </row>
    <row r="82" spans="1:12" x14ac:dyDescent="0.2">
      <c r="A82" s="24">
        <v>13</v>
      </c>
      <c r="B82" s="24">
        <v>1</v>
      </c>
      <c r="C82" s="24">
        <f ca="1"/>
        <v>19</v>
      </c>
      <c r="D82" s="25">
        <f ca="1"/>
        <v>13.825364713647479</v>
      </c>
      <c r="E82" s="25">
        <f t="shared" ca="1" si="2"/>
        <v>0.82536471364747932</v>
      </c>
      <c r="G82" s="25">
        <f t="shared" ca="1" si="3"/>
        <v>0.25667424064304967</v>
      </c>
      <c r="L82" s="25"/>
    </row>
    <row r="83" spans="1:12" x14ac:dyDescent="0.2">
      <c r="A83" s="24">
        <v>13</v>
      </c>
      <c r="B83" s="24">
        <v>1</v>
      </c>
      <c r="C83" s="24">
        <f ca="1"/>
        <v>19</v>
      </c>
      <c r="D83" s="25">
        <f ca="1"/>
        <v>13.825364713647479</v>
      </c>
      <c r="E83" s="25">
        <f t="shared" ca="1" si="2"/>
        <v>0.82536471364747932</v>
      </c>
      <c r="G83" s="25">
        <f t="shared" ca="1" si="3"/>
        <v>0.25667424064304967</v>
      </c>
      <c r="L83" s="25"/>
    </row>
    <row r="84" spans="1:12" x14ac:dyDescent="0.2">
      <c r="A84" s="24">
        <v>13</v>
      </c>
      <c r="B84" s="24">
        <v>1</v>
      </c>
      <c r="C84" s="24">
        <f ca="1"/>
        <v>17</v>
      </c>
      <c r="D84" s="25">
        <f ca="1"/>
        <v>12.458926490343359</v>
      </c>
      <c r="E84" s="25">
        <f t="shared" ca="1" si="2"/>
        <v>-0.54107350965664125</v>
      </c>
      <c r="G84" s="25">
        <f t="shared" ca="1" si="3"/>
        <v>0.29066547731752662</v>
      </c>
      <c r="L84" s="25"/>
    </row>
    <row r="85" spans="1:12" x14ac:dyDescent="0.2">
      <c r="A85" s="24">
        <v>14</v>
      </c>
      <c r="B85" s="24">
        <v>1</v>
      </c>
      <c r="C85" s="24">
        <f ca="1"/>
        <v>17</v>
      </c>
      <c r="D85" s="25">
        <f ca="1"/>
        <v>12.458926490343359</v>
      </c>
      <c r="E85" s="25">
        <f t="shared" ca="1" si="2"/>
        <v>-1.5410735096566412</v>
      </c>
      <c r="G85" s="25">
        <f t="shared" ca="1" si="3"/>
        <v>0.14924443441661395</v>
      </c>
      <c r="L85" s="25"/>
    </row>
    <row r="86" spans="1:12" x14ac:dyDescent="0.2">
      <c r="A86" s="24">
        <v>14</v>
      </c>
      <c r="B86" s="24">
        <v>1</v>
      </c>
      <c r="C86" s="24">
        <f ca="1"/>
        <v>17</v>
      </c>
      <c r="D86" s="25">
        <f ca="1"/>
        <v>12.458926490343359</v>
      </c>
      <c r="E86" s="25">
        <f t="shared" ca="1" si="2"/>
        <v>-1.5410735096566412</v>
      </c>
      <c r="G86" s="25">
        <f t="shared" ca="1" si="3"/>
        <v>0.14924443441661395</v>
      </c>
      <c r="L86" s="25"/>
    </row>
    <row r="87" spans="1:12" x14ac:dyDescent="0.2">
      <c r="A87" s="24">
        <v>13</v>
      </c>
      <c r="B87" s="24">
        <v>1</v>
      </c>
      <c r="C87" s="24">
        <f ca="1"/>
        <v>16</v>
      </c>
      <c r="D87" s="25">
        <f ca="1"/>
        <v>11.775707378691299</v>
      </c>
      <c r="E87" s="25">
        <f t="shared" ca="1" si="2"/>
        <v>-1.2242926213087006</v>
      </c>
      <c r="G87" s="25">
        <f t="shared" ca="1" si="3"/>
        <v>0.19755889639295596</v>
      </c>
      <c r="L87" s="25"/>
    </row>
    <row r="88" spans="1:12" x14ac:dyDescent="0.2">
      <c r="A88" s="24">
        <v>13</v>
      </c>
      <c r="B88" s="24">
        <v>1</v>
      </c>
      <c r="C88" s="24">
        <f ca="1"/>
        <v>16</v>
      </c>
      <c r="D88" s="25">
        <f ca="1"/>
        <v>11.775707378691299</v>
      </c>
      <c r="E88" s="25">
        <f t="shared" ca="1" si="2"/>
        <v>-1.2242926213087006</v>
      </c>
      <c r="G88" s="25">
        <f t="shared" ca="1" si="3"/>
        <v>0.19755889639295596</v>
      </c>
      <c r="L88" s="25"/>
    </row>
    <row r="89" spans="1:12" x14ac:dyDescent="0.2">
      <c r="A89" s="24">
        <v>13</v>
      </c>
      <c r="B89" s="24">
        <v>1</v>
      </c>
      <c r="C89" s="24">
        <f ca="1"/>
        <v>17</v>
      </c>
      <c r="D89" s="25">
        <f ca="1"/>
        <v>12.458926490343359</v>
      </c>
      <c r="E89" s="25">
        <f t="shared" ca="1" si="2"/>
        <v>-0.54107350965664125</v>
      </c>
      <c r="G89" s="25">
        <f t="shared" ca="1" si="3"/>
        <v>0.29066547731752662</v>
      </c>
      <c r="L89" s="25"/>
    </row>
    <row r="90" spans="1:12" x14ac:dyDescent="0.2">
      <c r="A90" s="24">
        <v>11</v>
      </c>
      <c r="B90" s="24">
        <v>1</v>
      </c>
      <c r="C90" s="24">
        <f ca="1"/>
        <v>15</v>
      </c>
      <c r="D90" s="25">
        <f ca="1"/>
        <v>11.09248826703924</v>
      </c>
      <c r="E90" s="25">
        <f t="shared" ca="1" si="2"/>
        <v>9.2488267039239958E-2</v>
      </c>
      <c r="G90" s="25">
        <f t="shared" ca="1" si="3"/>
        <v>0.31835277839425191</v>
      </c>
      <c r="L90" s="25"/>
    </row>
    <row r="91" spans="1:12" x14ac:dyDescent="0.2">
      <c r="A91" s="24">
        <v>13</v>
      </c>
      <c r="B91" s="24">
        <v>1</v>
      </c>
      <c r="C91" s="24">
        <f ca="1"/>
        <v>17</v>
      </c>
      <c r="D91" s="25">
        <f ca="1"/>
        <v>12.458926490343359</v>
      </c>
      <c r="E91" s="25">
        <f t="shared" ca="1" si="2"/>
        <v>-0.54107350965664125</v>
      </c>
      <c r="G91" s="25">
        <f t="shared" ca="1" si="3"/>
        <v>0.29066547731752662</v>
      </c>
      <c r="L91" s="25"/>
    </row>
    <row r="92" spans="1:12" x14ac:dyDescent="0.2">
      <c r="A92" s="24">
        <v>18</v>
      </c>
      <c r="B92" s="24">
        <v>1</v>
      </c>
      <c r="C92" s="24">
        <f ca="1"/>
        <v>26</v>
      </c>
      <c r="D92" s="25">
        <f ca="1"/>
        <v>18.607898495211895</v>
      </c>
      <c r="E92" s="25">
        <f t="shared" ca="1" si="2"/>
        <v>0.6078984952118951</v>
      </c>
      <c r="G92" s="25">
        <f t="shared" ca="1" si="3"/>
        <v>0.28360781451993688</v>
      </c>
      <c r="L92" s="25"/>
    </row>
    <row r="93" spans="1:12" x14ac:dyDescent="0.2">
      <c r="A93" s="24">
        <v>18</v>
      </c>
      <c r="B93" s="24">
        <v>1</v>
      </c>
      <c r="C93" s="24">
        <f ca="1"/>
        <v>25</v>
      </c>
      <c r="D93" s="25">
        <f ca="1"/>
        <v>17.924679383559837</v>
      </c>
      <c r="E93" s="25">
        <f t="shared" ca="1" si="2"/>
        <v>-7.5320616440162524E-2</v>
      </c>
      <c r="G93" s="25">
        <f t="shared" ca="1" si="3"/>
        <v>0.3186465302206829</v>
      </c>
      <c r="L93" s="25"/>
    </row>
    <row r="94" spans="1:12" x14ac:dyDescent="0.2">
      <c r="A94" s="24">
        <v>17</v>
      </c>
      <c r="B94" s="24">
        <v>1</v>
      </c>
      <c r="C94" s="24">
        <f ca="1"/>
        <v>26</v>
      </c>
      <c r="D94" s="25">
        <f ca="1"/>
        <v>18.607898495211895</v>
      </c>
      <c r="E94" s="25">
        <f t="shared" ca="1" si="2"/>
        <v>1.6078984952118951</v>
      </c>
      <c r="G94" s="25">
        <f t="shared" ca="1" si="3"/>
        <v>0.13952132892333158</v>
      </c>
      <c r="L94" s="25"/>
    </row>
    <row r="95" spans="1:12" x14ac:dyDescent="0.2">
      <c r="A95" s="24">
        <v>16</v>
      </c>
      <c r="B95" s="24">
        <v>1</v>
      </c>
      <c r="C95" s="24">
        <f ca="1"/>
        <v>24</v>
      </c>
      <c r="D95" s="25">
        <f ca="1"/>
        <v>17.241460271907776</v>
      </c>
      <c r="E95" s="25">
        <f t="shared" ca="1" si="2"/>
        <v>1.2414602719077763</v>
      </c>
      <c r="G95" s="25">
        <f t="shared" ca="1" si="3"/>
        <v>0.19489962071960723</v>
      </c>
      <c r="L95" s="25"/>
    </row>
    <row r="96" spans="1:12" x14ac:dyDescent="0.2">
      <c r="A96" s="24">
        <v>15</v>
      </c>
      <c r="B96" s="24">
        <v>1</v>
      </c>
      <c r="C96" s="24">
        <f ca="1"/>
        <v>21</v>
      </c>
      <c r="D96" s="25">
        <f ca="1"/>
        <v>15.191802936951598</v>
      </c>
      <c r="E96" s="25">
        <f t="shared" ca="1" si="2"/>
        <v>0.19180293695159811</v>
      </c>
      <c r="G96" s="25">
        <f t="shared" ca="1" si="3"/>
        <v>0.31548813891774308</v>
      </c>
      <c r="L96" s="25"/>
    </row>
    <row r="97" spans="1:12" x14ac:dyDescent="0.2">
      <c r="A97" s="24">
        <v>15</v>
      </c>
      <c r="B97" s="24">
        <v>1</v>
      </c>
      <c r="C97" s="24">
        <f ca="1"/>
        <v>22</v>
      </c>
      <c r="D97" s="25">
        <f ca="1"/>
        <v>15.875022048603658</v>
      </c>
      <c r="E97" s="25">
        <f t="shared" ca="1" si="2"/>
        <v>0.87502204860365751</v>
      </c>
      <c r="G97" s="25">
        <f t="shared" ca="1" si="3"/>
        <v>0.2498287819911226</v>
      </c>
      <c r="L97" s="25"/>
    </row>
    <row r="98" spans="1:12" x14ac:dyDescent="0.2">
      <c r="A98" s="24">
        <v>15</v>
      </c>
      <c r="B98" s="24">
        <v>1</v>
      </c>
      <c r="C98" s="24">
        <f ca="1"/>
        <v>23</v>
      </c>
      <c r="D98" s="25">
        <f ca="1"/>
        <v>16.558241160255715</v>
      </c>
      <c r="E98" s="25">
        <f t="shared" ca="1" si="2"/>
        <v>1.5582411602557151</v>
      </c>
      <c r="G98" s="25">
        <f t="shared" ca="1" si="3"/>
        <v>0.1467237015411641</v>
      </c>
      <c r="L98" s="25"/>
    </row>
    <row r="99" spans="1:12" x14ac:dyDescent="0.2">
      <c r="A99" s="24">
        <v>15</v>
      </c>
      <c r="B99" s="24">
        <v>1</v>
      </c>
      <c r="C99" s="24">
        <f ca="1"/>
        <v>22</v>
      </c>
      <c r="D99" s="25">
        <f ca="1"/>
        <v>15.875022048603658</v>
      </c>
      <c r="E99" s="25">
        <f t="shared" ca="1" si="2"/>
        <v>0.87502204860365751</v>
      </c>
      <c r="G99" s="25">
        <f t="shared" ca="1" si="3"/>
        <v>0.2498287819911226</v>
      </c>
      <c r="L99" s="25"/>
    </row>
    <row r="100" spans="1:12" x14ac:dyDescent="0.2">
      <c r="A100" s="24">
        <v>14</v>
      </c>
      <c r="B100" s="24">
        <v>1</v>
      </c>
      <c r="C100" s="24">
        <f ca="1"/>
        <v>20</v>
      </c>
      <c r="D100" s="25">
        <f ca="1"/>
        <v>14.508583825299539</v>
      </c>
      <c r="E100" s="25">
        <f t="shared" ca="1" si="2"/>
        <v>0.50858382529953872</v>
      </c>
      <c r="G100" s="25">
        <f t="shared" ca="1" si="3"/>
        <v>0.29385631906225068</v>
      </c>
      <c r="L100" s="25"/>
    </row>
    <row r="101" spans="1:12" x14ac:dyDescent="0.2">
      <c r="A101" s="24">
        <v>28</v>
      </c>
      <c r="B101" s="24">
        <v>1</v>
      </c>
      <c r="C101" s="24">
        <f ca="1"/>
        <v>33</v>
      </c>
      <c r="D101" s="25">
        <f ca="1"/>
        <v>23.390432276776316</v>
      </c>
      <c r="E101" s="25">
        <f t="shared" ca="1" si="2"/>
        <v>-4.6095677232236838</v>
      </c>
      <c r="G101" s="25">
        <f t="shared" ca="1" si="3"/>
        <v>3.5467090836049079E-4</v>
      </c>
      <c r="L101" s="25"/>
    </row>
    <row r="102" spans="1:12" x14ac:dyDescent="0.2">
      <c r="A102" s="24">
        <v>24</v>
      </c>
      <c r="B102" s="24">
        <v>1</v>
      </c>
      <c r="C102" s="24">
        <f ca="1"/>
        <v>32</v>
      </c>
      <c r="D102" s="25">
        <f ca="1"/>
        <v>22.707213165124255</v>
      </c>
      <c r="E102" s="25">
        <f t="shared" ca="1" si="2"/>
        <v>-1.292786834875745</v>
      </c>
      <c r="G102" s="25">
        <f t="shared" ca="1" si="3"/>
        <v>0.18695017615119994</v>
      </c>
      <c r="L102" s="25"/>
    </row>
    <row r="103" spans="1:12" x14ac:dyDescent="0.2">
      <c r="A103" s="24">
        <v>25</v>
      </c>
      <c r="B103" s="24">
        <v>1</v>
      </c>
      <c r="C103" s="24">
        <f ca="1"/>
        <v>32</v>
      </c>
      <c r="D103" s="25">
        <f ca="1"/>
        <v>22.707213165124255</v>
      </c>
      <c r="E103" s="25">
        <f t="shared" ca="1" si="2"/>
        <v>-2.292786834875745</v>
      </c>
      <c r="G103" s="25">
        <f t="shared" ca="1" si="3"/>
        <v>5.9319674466379105E-2</v>
      </c>
      <c r="L103" s="25"/>
    </row>
    <row r="104" spans="1:12" x14ac:dyDescent="0.2">
      <c r="A104" s="24">
        <v>23</v>
      </c>
      <c r="B104" s="24">
        <v>1</v>
      </c>
      <c r="C104" s="24">
        <f ca="1"/>
        <v>29</v>
      </c>
      <c r="D104" s="25">
        <f ca="1"/>
        <v>20.657555830168075</v>
      </c>
      <c r="E104" s="25">
        <f t="shared" ca="1" si="2"/>
        <v>-2.3424441698319249</v>
      </c>
      <c r="G104" s="25">
        <f t="shared" ca="1" si="3"/>
        <v>5.5105656873233724E-2</v>
      </c>
      <c r="L104" s="25"/>
    </row>
    <row r="105" spans="1:12" x14ac:dyDescent="0.2">
      <c r="A105" s="24">
        <v>24</v>
      </c>
      <c r="B105" s="24">
        <v>1</v>
      </c>
      <c r="C105" s="24">
        <f ca="1"/>
        <v>32</v>
      </c>
      <c r="D105" s="25">
        <f ca="1"/>
        <v>22.707213165124255</v>
      </c>
      <c r="E105" s="25">
        <f t="shared" ca="1" si="2"/>
        <v>-1.292786834875745</v>
      </c>
      <c r="G105" s="25">
        <f t="shared" ca="1" si="3"/>
        <v>0.18695017615119994</v>
      </c>
      <c r="L105" s="25"/>
    </row>
    <row r="106" spans="1:12" x14ac:dyDescent="0.2">
      <c r="A106" s="24">
        <v>26</v>
      </c>
      <c r="B106" s="24">
        <v>1</v>
      </c>
      <c r="C106" s="24">
        <f ca="1"/>
        <v>34</v>
      </c>
      <c r="D106" s="25">
        <f ca="1"/>
        <v>24.073651388428374</v>
      </c>
      <c r="E106" s="25">
        <f t="shared" ca="1" si="2"/>
        <v>-1.9263486115716262</v>
      </c>
      <c r="G106" s="25">
        <f t="shared" ca="1" si="3"/>
        <v>9.7309924689843758E-2</v>
      </c>
      <c r="L106" s="25"/>
    </row>
    <row r="107" spans="1:12" x14ac:dyDescent="0.2">
      <c r="A107" s="24">
        <v>25</v>
      </c>
      <c r="B107" s="24">
        <v>1</v>
      </c>
      <c r="C107" s="24">
        <f ca="1"/>
        <v>36</v>
      </c>
      <c r="D107" s="25">
        <f ca="1"/>
        <v>25.440089611732493</v>
      </c>
      <c r="E107" s="25">
        <f t="shared" ca="1" si="2"/>
        <v>0.44008961173249261</v>
      </c>
      <c r="G107" s="25">
        <f t="shared" ca="1" si="3"/>
        <v>0.30003330384512222</v>
      </c>
      <c r="L107" s="25"/>
    </row>
    <row r="108" spans="1:12" x14ac:dyDescent="0.2">
      <c r="A108" s="24">
        <v>24</v>
      </c>
      <c r="B108" s="24">
        <v>1</v>
      </c>
      <c r="C108" s="24">
        <f ca="1"/>
        <v>36</v>
      </c>
      <c r="D108" s="25">
        <f ca="1"/>
        <v>25.440089611732493</v>
      </c>
      <c r="E108" s="25">
        <f t="shared" ca="1" si="2"/>
        <v>1.4400896117324926</v>
      </c>
      <c r="G108" s="25">
        <f t="shared" ca="1" si="3"/>
        <v>0.16434448542706917</v>
      </c>
      <c r="L108" s="25"/>
    </row>
    <row r="109" spans="1:12" x14ac:dyDescent="0.2">
      <c r="A109" s="24">
        <v>21</v>
      </c>
      <c r="B109" s="24">
        <v>1</v>
      </c>
      <c r="C109" s="24">
        <f ca="1"/>
        <v>29</v>
      </c>
      <c r="D109" s="25">
        <f ca="1"/>
        <v>20.657555830168075</v>
      </c>
      <c r="E109" s="25">
        <f t="shared" ca="1" si="2"/>
        <v>-0.34244416983192494</v>
      </c>
      <c r="G109" s="25">
        <f t="shared" ca="1" si="3"/>
        <v>0.30746337812452051</v>
      </c>
      <c r="L109" s="25"/>
    </row>
    <row r="110" spans="1:12" x14ac:dyDescent="0.2">
      <c r="A110" s="24">
        <v>18</v>
      </c>
      <c r="B110" s="24">
        <v>1</v>
      </c>
      <c r="C110" s="24">
        <f ca="1"/>
        <v>26</v>
      </c>
      <c r="D110" s="25">
        <f ca="1"/>
        <v>18.607898495211895</v>
      </c>
      <c r="E110" s="25">
        <f t="shared" ca="1" si="2"/>
        <v>0.6078984952118951</v>
      </c>
      <c r="G110" s="25">
        <f t="shared" ca="1" si="3"/>
        <v>0.28360781451993688</v>
      </c>
      <c r="L110" s="25"/>
    </row>
    <row r="111" spans="1:12" x14ac:dyDescent="0.2">
      <c r="A111" s="24">
        <v>18</v>
      </c>
      <c r="B111" s="24">
        <v>1</v>
      </c>
      <c r="C111" s="24">
        <f ca="1"/>
        <v>27</v>
      </c>
      <c r="D111" s="25">
        <f ca="1"/>
        <v>19.291117606863956</v>
      </c>
      <c r="E111" s="25">
        <f t="shared" ca="1" si="2"/>
        <v>1.2911176068639563</v>
      </c>
      <c r="G111" s="25">
        <f t="shared" ca="1" si="3"/>
        <v>0.18720849951963059</v>
      </c>
      <c r="L111" s="25"/>
    </row>
    <row r="112" spans="1:12" x14ac:dyDescent="0.2">
      <c r="A112" s="24">
        <v>21</v>
      </c>
      <c r="B112" s="24">
        <v>1</v>
      </c>
      <c r="C112" s="24">
        <f ca="1"/>
        <v>30</v>
      </c>
      <c r="D112" s="25">
        <f ca="1"/>
        <v>21.340774941820136</v>
      </c>
      <c r="E112" s="25">
        <f t="shared" ca="1" si="2"/>
        <v>0.34077494182013623</v>
      </c>
      <c r="G112" s="25">
        <f t="shared" ca="1" si="3"/>
        <v>0.30757565599758996</v>
      </c>
      <c r="L112" s="25"/>
    </row>
    <row r="113" spans="1:12" x14ac:dyDescent="0.2">
      <c r="A113" s="24">
        <v>21</v>
      </c>
      <c r="B113" s="24">
        <v>1</v>
      </c>
      <c r="C113" s="24">
        <f ca="1"/>
        <v>31</v>
      </c>
      <c r="D113" s="25">
        <f ca="1"/>
        <v>22.023994053472194</v>
      </c>
      <c r="E113" s="25">
        <f t="shared" ca="1" si="2"/>
        <v>1.0239940534721939</v>
      </c>
      <c r="G113" s="25">
        <f t="shared" ca="1" si="3"/>
        <v>0.22819645484299309</v>
      </c>
      <c r="L113" s="25"/>
    </row>
    <row r="114" spans="1:12" x14ac:dyDescent="0.2">
      <c r="A114" s="24">
        <v>18</v>
      </c>
      <c r="B114" s="24">
        <v>1</v>
      </c>
      <c r="C114" s="24">
        <f ca="1"/>
        <v>26</v>
      </c>
      <c r="D114" s="25">
        <f ca="1"/>
        <v>18.607898495211895</v>
      </c>
      <c r="E114" s="25">
        <f t="shared" ca="1" si="2"/>
        <v>0.6078984952118951</v>
      </c>
      <c r="G114" s="25">
        <f t="shared" ca="1" si="3"/>
        <v>0.28360781451993688</v>
      </c>
      <c r="L114" s="25"/>
    </row>
    <row r="115" spans="1:12" x14ac:dyDescent="0.2">
      <c r="A115" s="24">
        <v>18</v>
      </c>
      <c r="B115" s="24">
        <v>1</v>
      </c>
      <c r="C115" s="24">
        <f ca="1"/>
        <v>26</v>
      </c>
      <c r="D115" s="25">
        <f ca="1"/>
        <v>18.607898495211895</v>
      </c>
      <c r="E115" s="25">
        <f t="shared" ca="1" si="2"/>
        <v>0.6078984952118951</v>
      </c>
      <c r="G115" s="25">
        <f t="shared" ca="1" si="3"/>
        <v>0.28360781451993688</v>
      </c>
      <c r="L115" s="25"/>
    </row>
    <row r="116" spans="1:12" x14ac:dyDescent="0.2">
      <c r="A116" s="24">
        <v>19</v>
      </c>
      <c r="B116" s="24">
        <v>1</v>
      </c>
      <c r="C116" s="24">
        <f ca="1"/>
        <v>28</v>
      </c>
      <c r="D116" s="25">
        <f ca="1"/>
        <v>19.974336718516017</v>
      </c>
      <c r="E116" s="25">
        <f t="shared" ca="1" si="2"/>
        <v>0.97433671851601744</v>
      </c>
      <c r="G116" s="25">
        <f t="shared" ca="1" si="3"/>
        <v>0.23556229359930655</v>
      </c>
      <c r="L116" s="25"/>
    </row>
    <row r="117" spans="1:12" x14ac:dyDescent="0.2">
      <c r="A117" s="24">
        <v>19</v>
      </c>
      <c r="B117" s="24">
        <v>1</v>
      </c>
      <c r="C117" s="24">
        <f ca="1"/>
        <v>26</v>
      </c>
      <c r="D117" s="25">
        <f ca="1"/>
        <v>18.607898495211895</v>
      </c>
      <c r="E117" s="25">
        <f t="shared" ca="1" si="2"/>
        <v>-0.3921015047881049</v>
      </c>
      <c r="G117" s="25">
        <f t="shared" ca="1" si="3"/>
        <v>0.30389387162696274</v>
      </c>
      <c r="L117" s="25"/>
    </row>
    <row r="118" spans="1:12" x14ac:dyDescent="0.2">
      <c r="A118" s="24">
        <v>19</v>
      </c>
      <c r="B118" s="24">
        <v>1</v>
      </c>
      <c r="C118" s="24">
        <f ca="1"/>
        <v>29</v>
      </c>
      <c r="D118" s="25">
        <f ca="1"/>
        <v>20.657555830168075</v>
      </c>
      <c r="E118" s="25">
        <f t="shared" ca="1" si="2"/>
        <v>1.6575558301680751</v>
      </c>
      <c r="G118" s="25">
        <f t="shared" ca="1" si="3"/>
        <v>0.13246320078694085</v>
      </c>
      <c r="L118" s="25"/>
    </row>
    <row r="119" spans="1:12" x14ac:dyDescent="0.2">
      <c r="A119" s="24">
        <v>20</v>
      </c>
      <c r="B119" s="24">
        <v>1</v>
      </c>
      <c r="C119" s="24">
        <f ca="1"/>
        <v>28</v>
      </c>
      <c r="D119" s="25">
        <f ca="1"/>
        <v>19.974336718516017</v>
      </c>
      <c r="E119" s="25">
        <f t="shared" ca="1" si="2"/>
        <v>-2.5663281483982558E-2</v>
      </c>
      <c r="G119" s="25">
        <f t="shared" ca="1" si="3"/>
        <v>0.31915849397187074</v>
      </c>
      <c r="L119" s="25"/>
    </row>
    <row r="120" spans="1:12" x14ac:dyDescent="0.2">
      <c r="A120" s="24">
        <v>20</v>
      </c>
      <c r="B120" s="24">
        <v>1</v>
      </c>
      <c r="C120" s="24">
        <f ca="1"/>
        <v>27</v>
      </c>
      <c r="D120" s="25">
        <f ca="1"/>
        <v>19.291117606863956</v>
      </c>
      <c r="E120" s="25">
        <f t="shared" ca="1" si="2"/>
        <v>-0.70888239313604373</v>
      </c>
      <c r="G120" s="25">
        <f t="shared" ca="1" si="3"/>
        <v>0.2717877911689337</v>
      </c>
      <c r="L120" s="25"/>
    </row>
    <row r="121" spans="1:12" x14ac:dyDescent="0.2">
      <c r="A121" s="24">
        <v>17</v>
      </c>
      <c r="B121" s="24">
        <v>1</v>
      </c>
      <c r="C121" s="24">
        <f ca="1"/>
        <v>24</v>
      </c>
      <c r="D121" s="25">
        <f ca="1"/>
        <v>17.241460271907776</v>
      </c>
      <c r="E121" s="25">
        <f t="shared" ca="1" si="2"/>
        <v>0.2414602719077763</v>
      </c>
      <c r="G121" s="25">
        <f t="shared" ca="1" si="3"/>
        <v>0.31332258364370175</v>
      </c>
      <c r="L121" s="25"/>
    </row>
    <row r="122" spans="1:12" x14ac:dyDescent="0.2">
      <c r="A122" s="24">
        <v>16</v>
      </c>
      <c r="B122" s="24">
        <v>1</v>
      </c>
      <c r="C122" s="24">
        <f ca="1"/>
        <v>24</v>
      </c>
      <c r="D122" s="25">
        <f ca="1"/>
        <v>17.241460271907776</v>
      </c>
      <c r="E122" s="25">
        <f t="shared" ca="1" si="2"/>
        <v>1.2414602719077763</v>
      </c>
      <c r="G122" s="25">
        <f t="shared" ca="1" si="3"/>
        <v>0.19489962071960723</v>
      </c>
      <c r="L122" s="25"/>
    </row>
    <row r="123" spans="1:12" x14ac:dyDescent="0.2">
      <c r="A123" s="24">
        <v>17</v>
      </c>
      <c r="B123" s="24">
        <v>1</v>
      </c>
      <c r="C123" s="24">
        <f ca="1"/>
        <v>24</v>
      </c>
      <c r="D123" s="25">
        <f ca="1"/>
        <v>17.241460271907776</v>
      </c>
      <c r="E123" s="25">
        <f t="shared" ca="1" si="2"/>
        <v>0.2414602719077763</v>
      </c>
      <c r="G123" s="25">
        <f t="shared" ca="1" si="3"/>
        <v>0.31332258364370175</v>
      </c>
      <c r="L123" s="25"/>
    </row>
    <row r="124" spans="1:12" x14ac:dyDescent="0.2">
      <c r="A124" s="24">
        <v>17</v>
      </c>
      <c r="B124" s="24">
        <v>1</v>
      </c>
      <c r="C124" s="24">
        <f ca="1"/>
        <v>22</v>
      </c>
      <c r="D124" s="25">
        <f ca="1"/>
        <v>15.875022048603658</v>
      </c>
      <c r="E124" s="25">
        <f t="shared" ca="1" si="2"/>
        <v>-1.1249779513963425</v>
      </c>
      <c r="G124" s="25">
        <f t="shared" ca="1" si="3"/>
        <v>0.21288069180319472</v>
      </c>
      <c r="L124" s="25"/>
    </row>
    <row r="125" spans="1:12" x14ac:dyDescent="0.2">
      <c r="A125" s="24">
        <v>15</v>
      </c>
      <c r="B125" s="24">
        <v>1</v>
      </c>
      <c r="C125" s="24">
        <f ca="1"/>
        <v>19</v>
      </c>
      <c r="D125" s="25">
        <f ca="1"/>
        <v>13.825364713647479</v>
      </c>
      <c r="E125" s="25">
        <f t="shared" ca="1" si="2"/>
        <v>-1.1746352863525207</v>
      </c>
      <c r="G125" s="25">
        <f t="shared" ca="1" si="3"/>
        <v>0.20523871008550823</v>
      </c>
      <c r="L125" s="25"/>
    </row>
    <row r="126" spans="1:12" x14ac:dyDescent="0.2">
      <c r="A126" s="24">
        <v>15</v>
      </c>
      <c r="B126" s="24">
        <v>1</v>
      </c>
      <c r="C126" s="24">
        <f ca="1"/>
        <v>20</v>
      </c>
      <c r="D126" s="25">
        <f ca="1"/>
        <v>14.508583825299539</v>
      </c>
      <c r="E126" s="25">
        <f t="shared" ca="1" si="2"/>
        <v>-0.49141617470046128</v>
      </c>
      <c r="G126" s="25">
        <f t="shared" ca="1" si="3"/>
        <v>0.29547583692562635</v>
      </c>
      <c r="L126" s="25"/>
    </row>
    <row r="127" spans="1:12" x14ac:dyDescent="0.2">
      <c r="A127" s="24">
        <v>14</v>
      </c>
      <c r="B127" s="24">
        <v>1</v>
      </c>
      <c r="C127" s="24">
        <f ca="1"/>
        <v>17</v>
      </c>
      <c r="D127" s="25">
        <f ca="1"/>
        <v>12.458926490343359</v>
      </c>
      <c r="E127" s="25">
        <f t="shared" ca="1" si="2"/>
        <v>-1.5410735096566412</v>
      </c>
      <c r="G127" s="25">
        <f t="shared" ca="1" si="3"/>
        <v>0.14924443441661395</v>
      </c>
      <c r="L127" s="25"/>
    </row>
    <row r="128" spans="1:12" x14ac:dyDescent="0.2">
      <c r="A128" s="24">
        <v>9</v>
      </c>
      <c r="B128" s="24">
        <v>1</v>
      </c>
      <c r="C128" s="24">
        <f ca="1"/>
        <v>12</v>
      </c>
      <c r="D128" s="25">
        <f ca="1"/>
        <v>9.04283093208306</v>
      </c>
      <c r="E128" s="25">
        <f t="shared" ca="1" si="2"/>
        <v>4.2830932083059992E-2</v>
      </c>
      <c r="G128" s="25">
        <f t="shared" ca="1" si="3"/>
        <v>0.31903836846290684</v>
      </c>
      <c r="L128" s="25"/>
    </row>
    <row r="129" spans="1:12" x14ac:dyDescent="0.2">
      <c r="A129" s="24">
        <v>14</v>
      </c>
      <c r="B129" s="24">
        <v>1</v>
      </c>
      <c r="C129" s="24">
        <f ca="1"/>
        <v>19</v>
      </c>
      <c r="D129" s="25">
        <f ca="1"/>
        <v>13.825364713647479</v>
      </c>
      <c r="E129" s="25">
        <f t="shared" ca="1" si="2"/>
        <v>-0.17463528635252068</v>
      </c>
      <c r="G129" s="25">
        <f t="shared" ca="1" si="3"/>
        <v>0.31612416936198534</v>
      </c>
      <c r="L129" s="25"/>
    </row>
    <row r="130" spans="1:12" x14ac:dyDescent="0.2">
      <c r="A130" s="24">
        <v>13</v>
      </c>
      <c r="B130" s="24">
        <v>1</v>
      </c>
      <c r="C130" s="24">
        <f ca="1"/>
        <v>18</v>
      </c>
      <c r="D130" s="25">
        <f ca="1"/>
        <v>13.142145601995418</v>
      </c>
      <c r="E130" s="25">
        <f t="shared" ca="1" si="2"/>
        <v>0.14214560199541815</v>
      </c>
      <c r="G130" s="25">
        <f t="shared" ca="1" si="3"/>
        <v>0.31716750413300532</v>
      </c>
      <c r="L130" s="25"/>
    </row>
    <row r="131" spans="1:12" x14ac:dyDescent="0.2">
      <c r="A131" s="24">
        <v>11</v>
      </c>
      <c r="B131" s="24">
        <v>1</v>
      </c>
      <c r="C131" s="24">
        <f ca="1"/>
        <v>14</v>
      </c>
      <c r="D131" s="25">
        <f ca="1"/>
        <v>10.409269155387181</v>
      </c>
      <c r="E131" s="25">
        <f t="shared" ref="E131:E194" ca="1" si="4">D131-A131</f>
        <v>-0.59073084461281944</v>
      </c>
      <c r="G131" s="25">
        <f t="shared" ref="G131:G194" ca="1" si="5">_xlfn.NORM.DIST(E131,0,$F$2,FALSE)</f>
        <v>0.28548233893943797</v>
      </c>
      <c r="L131" s="25"/>
    </row>
    <row r="132" spans="1:12" x14ac:dyDescent="0.2">
      <c r="A132" s="24">
        <v>11</v>
      </c>
      <c r="B132" s="24">
        <v>1</v>
      </c>
      <c r="C132" s="24">
        <f ca="1"/>
        <v>15</v>
      </c>
      <c r="D132" s="25">
        <f ca="1"/>
        <v>11.09248826703924</v>
      </c>
      <c r="E132" s="25">
        <f t="shared" ca="1" si="4"/>
        <v>9.2488267039239958E-2</v>
      </c>
      <c r="G132" s="25">
        <f t="shared" ca="1" si="5"/>
        <v>0.31835277839425191</v>
      </c>
      <c r="L132" s="25"/>
    </row>
    <row r="133" spans="1:12" x14ac:dyDescent="0.2">
      <c r="A133" s="24">
        <v>12</v>
      </c>
      <c r="B133" s="24">
        <v>1</v>
      </c>
      <c r="C133" s="24">
        <f ca="1"/>
        <v>18</v>
      </c>
      <c r="D133" s="25">
        <f ca="1"/>
        <v>13.142145601995418</v>
      </c>
      <c r="E133" s="25">
        <f t="shared" ca="1" si="4"/>
        <v>1.1421456019954181</v>
      </c>
      <c r="G133" s="25">
        <f t="shared" ca="1" si="5"/>
        <v>0.21024457151414655</v>
      </c>
      <c r="L133" s="25"/>
    </row>
    <row r="134" spans="1:12" x14ac:dyDescent="0.2">
      <c r="A134" s="24">
        <v>12</v>
      </c>
      <c r="B134" s="24">
        <v>1</v>
      </c>
      <c r="C134" s="24">
        <f ca="1"/>
        <v>18</v>
      </c>
      <c r="D134" s="25">
        <f ca="1"/>
        <v>13.142145601995418</v>
      </c>
      <c r="E134" s="25">
        <f t="shared" ca="1" si="4"/>
        <v>1.1421456019954181</v>
      </c>
      <c r="G134" s="25">
        <f t="shared" ca="1" si="5"/>
        <v>0.21024457151414655</v>
      </c>
      <c r="L134" s="25"/>
    </row>
    <row r="135" spans="1:12" x14ac:dyDescent="0.2">
      <c r="A135" s="24">
        <v>11</v>
      </c>
      <c r="B135" s="24">
        <v>1</v>
      </c>
      <c r="C135" s="24">
        <f ca="1"/>
        <v>15</v>
      </c>
      <c r="D135" s="25">
        <f ca="1"/>
        <v>11.09248826703924</v>
      </c>
      <c r="E135" s="25">
        <f t="shared" ca="1" si="4"/>
        <v>9.2488267039239958E-2</v>
      </c>
      <c r="G135" s="25">
        <f t="shared" ca="1" si="5"/>
        <v>0.31835277839425191</v>
      </c>
      <c r="L135" s="25"/>
    </row>
    <row r="136" spans="1:12" x14ac:dyDescent="0.2">
      <c r="A136" s="24">
        <v>11</v>
      </c>
      <c r="B136" s="24">
        <v>1</v>
      </c>
      <c r="C136" s="24">
        <f ca="1"/>
        <v>17</v>
      </c>
      <c r="D136" s="25">
        <f ca="1"/>
        <v>12.458926490343359</v>
      </c>
      <c r="E136" s="25">
        <f t="shared" ca="1" si="4"/>
        <v>1.4589264903433588</v>
      </c>
      <c r="G136" s="25">
        <f t="shared" ca="1" si="5"/>
        <v>0.16149629011123415</v>
      </c>
      <c r="L136" s="25"/>
    </row>
    <row r="137" spans="1:12" x14ac:dyDescent="0.2">
      <c r="A137" s="24">
        <v>11</v>
      </c>
      <c r="B137" s="24">
        <v>1</v>
      </c>
      <c r="C137" s="24">
        <f ca="1"/>
        <v>16</v>
      </c>
      <c r="D137" s="25">
        <f ca="1"/>
        <v>11.775707378691299</v>
      </c>
      <c r="E137" s="25">
        <f t="shared" ca="1" si="4"/>
        <v>0.77570737869129935</v>
      </c>
      <c r="G137" s="25">
        <f t="shared" ca="1" si="5"/>
        <v>0.26329124156712214</v>
      </c>
      <c r="L137" s="25"/>
    </row>
    <row r="138" spans="1:12" x14ac:dyDescent="0.2">
      <c r="A138" s="24">
        <v>12</v>
      </c>
      <c r="B138" s="24">
        <v>1</v>
      </c>
      <c r="C138" s="24">
        <f ca="1"/>
        <v>18</v>
      </c>
      <c r="D138" s="25">
        <f ca="1"/>
        <v>13.142145601995418</v>
      </c>
      <c r="E138" s="25">
        <f t="shared" ca="1" si="4"/>
        <v>1.1421456019954181</v>
      </c>
      <c r="G138" s="25">
        <f t="shared" ca="1" si="5"/>
        <v>0.21024457151414655</v>
      </c>
      <c r="L138" s="25"/>
    </row>
    <row r="139" spans="1:12" x14ac:dyDescent="0.2">
      <c r="A139" s="24">
        <v>14</v>
      </c>
      <c r="B139" s="24">
        <v>1</v>
      </c>
      <c r="C139" s="24">
        <f ca="1"/>
        <v>17</v>
      </c>
      <c r="D139" s="25">
        <f ca="1"/>
        <v>12.458926490343359</v>
      </c>
      <c r="E139" s="25">
        <f t="shared" ca="1" si="4"/>
        <v>-1.5410735096566412</v>
      </c>
      <c r="G139" s="25">
        <f t="shared" ca="1" si="5"/>
        <v>0.14924443441661395</v>
      </c>
      <c r="L139" s="25"/>
    </row>
    <row r="140" spans="1:12" x14ac:dyDescent="0.2">
      <c r="A140" s="24">
        <v>13</v>
      </c>
      <c r="B140" s="24">
        <v>1</v>
      </c>
      <c r="C140" s="24">
        <f ca="1"/>
        <v>19</v>
      </c>
      <c r="D140" s="25">
        <f ca="1"/>
        <v>13.825364713647479</v>
      </c>
      <c r="E140" s="25">
        <f t="shared" ca="1" si="4"/>
        <v>0.82536471364747932</v>
      </c>
      <c r="G140" s="25">
        <f t="shared" ca="1" si="5"/>
        <v>0.25667424064304967</v>
      </c>
      <c r="L140" s="25"/>
    </row>
    <row r="141" spans="1:12" x14ac:dyDescent="0.2">
      <c r="A141" s="24">
        <v>13</v>
      </c>
      <c r="B141" s="24">
        <v>1</v>
      </c>
      <c r="C141" s="24">
        <f ca="1"/>
        <v>19</v>
      </c>
      <c r="D141" s="25">
        <f ca="1"/>
        <v>13.825364713647479</v>
      </c>
      <c r="E141" s="25">
        <f t="shared" ca="1" si="4"/>
        <v>0.82536471364747932</v>
      </c>
      <c r="G141" s="25">
        <f t="shared" ca="1" si="5"/>
        <v>0.25667424064304967</v>
      </c>
      <c r="L141" s="25"/>
    </row>
    <row r="142" spans="1:12" x14ac:dyDescent="0.2">
      <c r="A142" s="24">
        <v>13</v>
      </c>
      <c r="B142" s="24">
        <v>1</v>
      </c>
      <c r="C142" s="24">
        <f ca="1"/>
        <v>17</v>
      </c>
      <c r="D142" s="25">
        <f ca="1"/>
        <v>12.458926490343359</v>
      </c>
      <c r="E142" s="25">
        <f t="shared" ca="1" si="4"/>
        <v>-0.54107350965664125</v>
      </c>
      <c r="G142" s="25">
        <f t="shared" ca="1" si="5"/>
        <v>0.29066547731752662</v>
      </c>
      <c r="L142" s="25"/>
    </row>
    <row r="143" spans="1:12" x14ac:dyDescent="0.2">
      <c r="A143" s="24">
        <v>21</v>
      </c>
      <c r="B143" s="24">
        <v>1</v>
      </c>
      <c r="C143" s="24">
        <f ca="1"/>
        <v>29</v>
      </c>
      <c r="D143" s="25">
        <f ca="1"/>
        <v>20.657555830168075</v>
      </c>
      <c r="E143" s="25">
        <f t="shared" ca="1" si="4"/>
        <v>-0.34244416983192494</v>
      </c>
      <c r="G143" s="25">
        <f t="shared" ca="1" si="5"/>
        <v>0.30746337812452051</v>
      </c>
      <c r="L143" s="25"/>
    </row>
    <row r="144" spans="1:12" x14ac:dyDescent="0.2">
      <c r="A144" s="24">
        <v>19</v>
      </c>
      <c r="B144" s="24">
        <v>1</v>
      </c>
      <c r="C144" s="24">
        <f ca="1"/>
        <v>27</v>
      </c>
      <c r="D144" s="25">
        <f ca="1"/>
        <v>19.291117606863956</v>
      </c>
      <c r="E144" s="25">
        <f t="shared" ca="1" si="4"/>
        <v>0.29111760686395627</v>
      </c>
      <c r="G144" s="25">
        <f t="shared" ca="1" si="5"/>
        <v>0.31068098494392388</v>
      </c>
      <c r="L144" s="25"/>
    </row>
    <row r="145" spans="1:12" x14ac:dyDescent="0.2">
      <c r="A145" s="24">
        <v>23</v>
      </c>
      <c r="B145" s="24">
        <v>1</v>
      </c>
      <c r="C145" s="24">
        <f ca="1"/>
        <v>31</v>
      </c>
      <c r="D145" s="25">
        <f ca="1"/>
        <v>22.023994053472194</v>
      </c>
      <c r="E145" s="25">
        <f t="shared" ca="1" si="4"/>
        <v>-0.97600594652780615</v>
      </c>
      <c r="G145" s="25">
        <f t="shared" ca="1" si="5"/>
        <v>0.23531690641077893</v>
      </c>
      <c r="L145" s="25"/>
    </row>
    <row r="146" spans="1:12" x14ac:dyDescent="0.2">
      <c r="A146" s="24">
        <v>23</v>
      </c>
      <c r="B146" s="24">
        <v>1</v>
      </c>
      <c r="C146" s="24">
        <f ca="1"/>
        <v>32</v>
      </c>
      <c r="D146" s="25">
        <f ca="1"/>
        <v>22.707213165124255</v>
      </c>
      <c r="E146" s="25">
        <f t="shared" ca="1" si="4"/>
        <v>-0.29278683487574497</v>
      </c>
      <c r="G146" s="25">
        <f t="shared" ca="1" si="5"/>
        <v>0.31058405673494627</v>
      </c>
      <c r="L146" s="25"/>
    </row>
    <row r="147" spans="1:12" x14ac:dyDescent="0.2">
      <c r="A147" s="24">
        <v>19</v>
      </c>
      <c r="B147" s="24">
        <v>1</v>
      </c>
      <c r="C147" s="24">
        <f ca="1"/>
        <v>27</v>
      </c>
      <c r="D147" s="25">
        <f ca="1"/>
        <v>19.291117606863956</v>
      </c>
      <c r="E147" s="25">
        <f t="shared" ca="1" si="4"/>
        <v>0.29111760686395627</v>
      </c>
      <c r="G147" s="25">
        <f t="shared" ca="1" si="5"/>
        <v>0.31068098494392388</v>
      </c>
      <c r="L147" s="25"/>
    </row>
    <row r="148" spans="1:12" x14ac:dyDescent="0.2">
      <c r="A148" s="24">
        <v>19</v>
      </c>
      <c r="B148" s="24">
        <v>1</v>
      </c>
      <c r="C148" s="24">
        <f ca="1"/>
        <v>26</v>
      </c>
      <c r="D148" s="25">
        <f ca="1"/>
        <v>18.607898495211895</v>
      </c>
      <c r="E148" s="25">
        <f t="shared" ca="1" si="4"/>
        <v>-0.3921015047881049</v>
      </c>
      <c r="G148" s="25">
        <f t="shared" ca="1" si="5"/>
        <v>0.30389387162696274</v>
      </c>
      <c r="L148" s="25"/>
    </row>
    <row r="149" spans="1:12" x14ac:dyDescent="0.2">
      <c r="A149" s="24">
        <v>18</v>
      </c>
      <c r="B149" s="24">
        <v>1</v>
      </c>
      <c r="C149" s="24">
        <f ca="1"/>
        <v>26</v>
      </c>
      <c r="D149" s="25">
        <f ca="1"/>
        <v>18.607898495211895</v>
      </c>
      <c r="E149" s="25">
        <f t="shared" ca="1" si="4"/>
        <v>0.6078984952118951</v>
      </c>
      <c r="G149" s="25">
        <f t="shared" ca="1" si="5"/>
        <v>0.28360781451993688</v>
      </c>
      <c r="L149" s="25"/>
    </row>
    <row r="150" spans="1:12" x14ac:dyDescent="0.2">
      <c r="A150" s="24">
        <v>19</v>
      </c>
      <c r="B150" s="24">
        <v>1</v>
      </c>
      <c r="C150" s="24">
        <f ca="1"/>
        <v>25</v>
      </c>
      <c r="D150" s="25">
        <f ca="1"/>
        <v>17.924679383559837</v>
      </c>
      <c r="E150" s="25">
        <f t="shared" ca="1" si="4"/>
        <v>-1.0753206164401625</v>
      </c>
      <c r="G150" s="25">
        <f t="shared" ca="1" si="5"/>
        <v>0.22045887184038612</v>
      </c>
      <c r="L150" s="25"/>
    </row>
    <row r="151" spans="1:12" x14ac:dyDescent="0.2">
      <c r="A151" s="24">
        <v>19</v>
      </c>
      <c r="B151" s="24">
        <v>1</v>
      </c>
      <c r="C151" s="24">
        <f ca="1"/>
        <v>25</v>
      </c>
      <c r="D151" s="25">
        <f ca="1"/>
        <v>17.924679383559837</v>
      </c>
      <c r="E151" s="25">
        <f t="shared" ca="1" si="4"/>
        <v>-1.0753206164401625</v>
      </c>
      <c r="G151" s="25">
        <f t="shared" ca="1" si="5"/>
        <v>0.22045887184038612</v>
      </c>
      <c r="L151" s="25"/>
    </row>
    <row r="152" spans="1:12" x14ac:dyDescent="0.2">
      <c r="A152" s="24">
        <v>14</v>
      </c>
      <c r="B152" s="24">
        <v>1</v>
      </c>
      <c r="C152" s="24">
        <f ca="1"/>
        <v>17</v>
      </c>
      <c r="D152" s="25">
        <f ca="1"/>
        <v>12.458926490343359</v>
      </c>
      <c r="E152" s="25">
        <f t="shared" ca="1" si="4"/>
        <v>-1.5410735096566412</v>
      </c>
      <c r="G152" s="25">
        <f t="shared" ca="1" si="5"/>
        <v>0.14924443441661395</v>
      </c>
      <c r="L152" s="25"/>
    </row>
    <row r="153" spans="1:12" x14ac:dyDescent="0.2">
      <c r="A153" s="24">
        <v>15</v>
      </c>
      <c r="B153" s="24">
        <v>1</v>
      </c>
      <c r="C153" s="24">
        <f ca="1"/>
        <v>17</v>
      </c>
      <c r="D153" s="25">
        <f ca="1"/>
        <v>12.458926490343359</v>
      </c>
      <c r="E153" s="25">
        <f t="shared" ca="1" si="4"/>
        <v>-2.5410735096566412</v>
      </c>
      <c r="G153" s="25">
        <f t="shared" ca="1" si="5"/>
        <v>4.0395128664178985E-2</v>
      </c>
      <c r="L153" s="25"/>
    </row>
    <row r="154" spans="1:12" x14ac:dyDescent="0.2">
      <c r="A154" s="24">
        <v>14</v>
      </c>
      <c r="B154" s="24">
        <v>1</v>
      </c>
      <c r="C154" s="24">
        <f ca="1"/>
        <v>20</v>
      </c>
      <c r="D154" s="25">
        <f ca="1"/>
        <v>14.508583825299539</v>
      </c>
      <c r="E154" s="25">
        <f t="shared" ca="1" si="4"/>
        <v>0.50858382529953872</v>
      </c>
      <c r="G154" s="25">
        <f t="shared" ca="1" si="5"/>
        <v>0.29385631906225068</v>
      </c>
      <c r="L154" s="25"/>
    </row>
    <row r="155" spans="1:12" x14ac:dyDescent="0.2">
      <c r="A155" s="24">
        <v>12</v>
      </c>
      <c r="B155" s="24">
        <v>1</v>
      </c>
      <c r="C155" s="24">
        <f ca="1"/>
        <v>18</v>
      </c>
      <c r="D155" s="25">
        <f ca="1"/>
        <v>13.142145601995418</v>
      </c>
      <c r="E155" s="25">
        <f t="shared" ca="1" si="4"/>
        <v>1.1421456019954181</v>
      </c>
      <c r="G155" s="25">
        <f t="shared" ca="1" si="5"/>
        <v>0.21024457151414655</v>
      </c>
      <c r="L155" s="25"/>
    </row>
    <row r="156" spans="1:12" x14ac:dyDescent="0.2">
      <c r="A156" s="24">
        <v>18</v>
      </c>
      <c r="B156" s="24">
        <v>1</v>
      </c>
      <c r="C156" s="24">
        <f ca="1"/>
        <v>26</v>
      </c>
      <c r="D156" s="25">
        <f ca="1"/>
        <v>18.607898495211895</v>
      </c>
      <c r="E156" s="25">
        <f t="shared" ca="1" si="4"/>
        <v>0.6078984952118951</v>
      </c>
      <c r="G156" s="25">
        <f t="shared" ca="1" si="5"/>
        <v>0.28360781451993688</v>
      </c>
      <c r="L156" s="25"/>
    </row>
    <row r="157" spans="1:12" x14ac:dyDescent="0.2">
      <c r="A157" s="24">
        <v>16</v>
      </c>
      <c r="B157" s="24">
        <v>1</v>
      </c>
      <c r="C157" s="24">
        <f ca="1"/>
        <v>26</v>
      </c>
      <c r="D157" s="25">
        <f ca="1"/>
        <v>18.607898495211895</v>
      </c>
      <c r="E157" s="25">
        <f t="shared" ca="1" si="4"/>
        <v>2.6078984952118951</v>
      </c>
      <c r="G157" s="25">
        <f t="shared" ca="1" si="5"/>
        <v>3.6181717224349638E-2</v>
      </c>
      <c r="L157" s="25"/>
    </row>
    <row r="158" spans="1:12" x14ac:dyDescent="0.2">
      <c r="A158" s="24">
        <v>17</v>
      </c>
      <c r="B158" s="24">
        <v>1</v>
      </c>
      <c r="C158" s="24">
        <f ca="1"/>
        <v>27</v>
      </c>
      <c r="D158" s="25">
        <f ca="1"/>
        <v>19.291117606863956</v>
      </c>
      <c r="E158" s="25">
        <f t="shared" ca="1" si="4"/>
        <v>2.2911176068639563</v>
      </c>
      <c r="G158" s="25">
        <f t="shared" ca="1" si="5"/>
        <v>5.9465162689867283E-2</v>
      </c>
      <c r="L158" s="25"/>
    </row>
    <row r="159" spans="1:12" x14ac:dyDescent="0.2">
      <c r="A159" s="24">
        <v>18</v>
      </c>
      <c r="B159" s="24">
        <v>1</v>
      </c>
      <c r="C159" s="24">
        <f ca="1"/>
        <v>28</v>
      </c>
      <c r="D159" s="25">
        <f ca="1"/>
        <v>19.974336718516017</v>
      </c>
      <c r="E159" s="25">
        <f t="shared" ca="1" si="4"/>
        <v>1.9743367185160174</v>
      </c>
      <c r="G159" s="25">
        <f t="shared" ca="1" si="5"/>
        <v>9.1649753525670924E-2</v>
      </c>
      <c r="L159" s="25"/>
    </row>
    <row r="160" spans="1:12" x14ac:dyDescent="0.2">
      <c r="A160" s="24">
        <v>16</v>
      </c>
      <c r="B160" s="24">
        <v>1</v>
      </c>
      <c r="C160" s="24">
        <f ca="1"/>
        <v>25</v>
      </c>
      <c r="D160" s="25">
        <f ca="1"/>
        <v>17.924679383559837</v>
      </c>
      <c r="E160" s="25">
        <f t="shared" ca="1" si="4"/>
        <v>1.9246793835598375</v>
      </c>
      <c r="G160" s="25">
        <f t="shared" ca="1" si="5"/>
        <v>9.7510391399401958E-2</v>
      </c>
      <c r="L160" s="25"/>
    </row>
    <row r="161" spans="1:12" x14ac:dyDescent="0.2">
      <c r="A161" s="24">
        <v>18</v>
      </c>
      <c r="B161" s="24">
        <v>1</v>
      </c>
      <c r="C161" s="24">
        <f ca="1"/>
        <v>25</v>
      </c>
      <c r="D161" s="25">
        <f ca="1"/>
        <v>17.924679383559837</v>
      </c>
      <c r="E161" s="25">
        <f t="shared" ca="1" si="4"/>
        <v>-7.5320616440162524E-2</v>
      </c>
      <c r="G161" s="25">
        <f t="shared" ca="1" si="5"/>
        <v>0.3186465302206829</v>
      </c>
      <c r="L161" s="25"/>
    </row>
    <row r="162" spans="1:12" x14ac:dyDescent="0.2">
      <c r="A162" s="24">
        <v>18</v>
      </c>
      <c r="B162" s="24">
        <v>1</v>
      </c>
      <c r="C162" s="24">
        <f ca="1"/>
        <v>24</v>
      </c>
      <c r="D162" s="25">
        <f ca="1"/>
        <v>17.241460271907776</v>
      </c>
      <c r="E162" s="25">
        <f t="shared" ca="1" si="4"/>
        <v>-0.7585397280922237</v>
      </c>
      <c r="G162" s="25">
        <f t="shared" ca="1" si="5"/>
        <v>0.2655208098682208</v>
      </c>
      <c r="L162" s="25"/>
    </row>
    <row r="163" spans="1:12" x14ac:dyDescent="0.2">
      <c r="A163" s="24">
        <v>20</v>
      </c>
      <c r="B163" s="24">
        <v>1</v>
      </c>
      <c r="C163" s="24">
        <f ca="1"/>
        <v>27</v>
      </c>
      <c r="D163" s="25">
        <f ca="1"/>
        <v>19.291117606863956</v>
      </c>
      <c r="E163" s="25">
        <f t="shared" ca="1" si="4"/>
        <v>-0.70888239313604373</v>
      </c>
      <c r="G163" s="25">
        <f t="shared" ca="1" si="5"/>
        <v>0.2717877911689337</v>
      </c>
      <c r="L163" s="25"/>
    </row>
    <row r="164" spans="1:12" x14ac:dyDescent="0.2">
      <c r="A164" s="24">
        <v>19</v>
      </c>
      <c r="B164" s="24">
        <v>1</v>
      </c>
      <c r="C164" s="24">
        <f ca="1"/>
        <v>25</v>
      </c>
      <c r="D164" s="25">
        <f ca="1"/>
        <v>17.924679383559837</v>
      </c>
      <c r="E164" s="25">
        <f t="shared" ca="1" si="4"/>
        <v>-1.0753206164401625</v>
      </c>
      <c r="G164" s="25">
        <f t="shared" ca="1" si="5"/>
        <v>0.22045887184038612</v>
      </c>
      <c r="L164" s="25"/>
    </row>
    <row r="165" spans="1:12" x14ac:dyDescent="0.2">
      <c r="A165" s="24">
        <v>20</v>
      </c>
      <c r="B165" s="24">
        <v>1</v>
      </c>
      <c r="C165" s="24">
        <f ca="1"/>
        <v>26</v>
      </c>
      <c r="D165" s="25">
        <f ca="1"/>
        <v>18.607898495211895</v>
      </c>
      <c r="E165" s="25">
        <f t="shared" ca="1" si="4"/>
        <v>-1.3921015047881049</v>
      </c>
      <c r="G165" s="25">
        <f t="shared" ca="1" si="5"/>
        <v>0.17165317899794366</v>
      </c>
      <c r="L165" s="25"/>
    </row>
    <row r="166" spans="1:12" x14ac:dyDescent="0.2">
      <c r="A166" s="24">
        <v>18</v>
      </c>
      <c r="B166" s="24">
        <v>1</v>
      </c>
      <c r="C166" s="24">
        <f ca="1"/>
        <v>23</v>
      </c>
      <c r="D166" s="25">
        <f ca="1"/>
        <v>16.558241160255715</v>
      </c>
      <c r="E166" s="25">
        <f t="shared" ca="1" si="4"/>
        <v>-1.4417588397442849</v>
      </c>
      <c r="G166" s="25">
        <f t="shared" ca="1" si="5"/>
        <v>0.16409158276943275</v>
      </c>
      <c r="L166" s="25"/>
    </row>
    <row r="167" spans="1:12" x14ac:dyDescent="0.2">
      <c r="A167" s="24">
        <v>21</v>
      </c>
      <c r="B167" s="24">
        <v>1</v>
      </c>
      <c r="C167" s="24">
        <f ca="1"/>
        <v>26</v>
      </c>
      <c r="D167" s="25">
        <f ca="1"/>
        <v>18.607898495211895</v>
      </c>
      <c r="E167" s="25">
        <f t="shared" ca="1" si="4"/>
        <v>-2.3921015047881049</v>
      </c>
      <c r="G167" s="25">
        <f t="shared" ca="1" si="5"/>
        <v>5.1110239922417852E-2</v>
      </c>
      <c r="L167" s="25"/>
    </row>
    <row r="168" spans="1:12" x14ac:dyDescent="0.2">
      <c r="A168" s="24">
        <v>19</v>
      </c>
      <c r="B168" s="24">
        <v>1</v>
      </c>
      <c r="C168" s="24">
        <f ca="1"/>
        <v>26</v>
      </c>
      <c r="D168" s="25">
        <f ca="1"/>
        <v>18.607898495211895</v>
      </c>
      <c r="E168" s="25">
        <f t="shared" ca="1" si="4"/>
        <v>-0.3921015047881049</v>
      </c>
      <c r="G168" s="25">
        <f t="shared" ca="1" si="5"/>
        <v>0.30389387162696274</v>
      </c>
      <c r="L168" s="25"/>
    </row>
    <row r="169" spans="1:12" x14ac:dyDescent="0.2">
      <c r="A169" s="24">
        <v>19</v>
      </c>
      <c r="B169" s="24">
        <v>1</v>
      </c>
      <c r="C169" s="24">
        <f ca="1"/>
        <v>26</v>
      </c>
      <c r="D169" s="25">
        <f ca="1"/>
        <v>18.607898495211895</v>
      </c>
      <c r="E169" s="25">
        <f t="shared" ca="1" si="4"/>
        <v>-0.3921015047881049</v>
      </c>
      <c r="G169" s="25">
        <f t="shared" ca="1" si="5"/>
        <v>0.30389387162696274</v>
      </c>
      <c r="L169" s="25"/>
    </row>
    <row r="170" spans="1:12" x14ac:dyDescent="0.2">
      <c r="A170" s="24">
        <v>19</v>
      </c>
      <c r="B170" s="24">
        <v>1</v>
      </c>
      <c r="C170" s="24">
        <f ca="1"/>
        <v>26</v>
      </c>
      <c r="D170" s="25">
        <f ca="1"/>
        <v>18.607898495211895</v>
      </c>
      <c r="E170" s="25">
        <f t="shared" ca="1" si="4"/>
        <v>-0.3921015047881049</v>
      </c>
      <c r="G170" s="25">
        <f t="shared" ca="1" si="5"/>
        <v>0.30389387162696274</v>
      </c>
      <c r="L170" s="25"/>
    </row>
    <row r="171" spans="1:12" x14ac:dyDescent="0.2">
      <c r="A171" s="24">
        <v>20</v>
      </c>
      <c r="B171" s="24">
        <v>1</v>
      </c>
      <c r="C171" s="24">
        <f ca="1"/>
        <v>25</v>
      </c>
      <c r="D171" s="25">
        <f ca="1"/>
        <v>17.924679383559837</v>
      </c>
      <c r="E171" s="25">
        <f t="shared" ca="1" si="4"/>
        <v>-2.0753206164401625</v>
      </c>
      <c r="G171" s="25">
        <f t="shared" ca="1" si="5"/>
        <v>8.0402976672096699E-2</v>
      </c>
      <c r="L171" s="25"/>
    </row>
    <row r="172" spans="1:12" x14ac:dyDescent="0.2">
      <c r="A172" s="24">
        <v>20</v>
      </c>
      <c r="B172" s="24">
        <v>1</v>
      </c>
      <c r="C172" s="24">
        <f ca="1"/>
        <v>27</v>
      </c>
      <c r="D172" s="25">
        <f ca="1"/>
        <v>19.291117606863956</v>
      </c>
      <c r="E172" s="25">
        <f t="shared" ca="1" si="4"/>
        <v>-0.70888239313604373</v>
      </c>
      <c r="G172" s="25">
        <f t="shared" ca="1" si="5"/>
        <v>0.2717877911689337</v>
      </c>
      <c r="L172" s="25"/>
    </row>
    <row r="173" spans="1:12" x14ac:dyDescent="0.2">
      <c r="A173" s="24">
        <v>19</v>
      </c>
      <c r="B173" s="24">
        <v>1</v>
      </c>
      <c r="C173" s="24">
        <f ca="1"/>
        <v>25</v>
      </c>
      <c r="D173" s="25">
        <f ca="1"/>
        <v>17.924679383559837</v>
      </c>
      <c r="E173" s="25">
        <f t="shared" ca="1" si="4"/>
        <v>-1.0753206164401625</v>
      </c>
      <c r="G173" s="25">
        <f t="shared" ca="1" si="5"/>
        <v>0.22045887184038612</v>
      </c>
      <c r="L173" s="25"/>
    </row>
    <row r="174" spans="1:12" x14ac:dyDescent="0.2">
      <c r="A174" s="24">
        <v>20</v>
      </c>
      <c r="B174" s="24">
        <v>1</v>
      </c>
      <c r="C174" s="24">
        <f ca="1"/>
        <v>27</v>
      </c>
      <c r="D174" s="25">
        <f ca="1"/>
        <v>19.291117606863956</v>
      </c>
      <c r="E174" s="25">
        <f t="shared" ca="1" si="4"/>
        <v>-0.70888239313604373</v>
      </c>
      <c r="G174" s="25">
        <f t="shared" ca="1" si="5"/>
        <v>0.2717877911689337</v>
      </c>
      <c r="L174" s="25"/>
    </row>
    <row r="175" spans="1:12" x14ac:dyDescent="0.2">
      <c r="A175" s="24">
        <v>15</v>
      </c>
      <c r="B175" s="24">
        <v>1</v>
      </c>
      <c r="C175" s="24">
        <f ca="1"/>
        <v>20</v>
      </c>
      <c r="D175" s="25">
        <f ca="1"/>
        <v>14.508583825299539</v>
      </c>
      <c r="E175" s="25">
        <f t="shared" ca="1" si="4"/>
        <v>-0.49141617470046128</v>
      </c>
      <c r="G175" s="25">
        <f t="shared" ca="1" si="5"/>
        <v>0.29547583692562635</v>
      </c>
      <c r="L175" s="25"/>
    </row>
    <row r="176" spans="1:12" x14ac:dyDescent="0.2">
      <c r="A176" s="24">
        <v>16</v>
      </c>
      <c r="B176" s="24">
        <v>1</v>
      </c>
      <c r="C176" s="24">
        <f ca="1"/>
        <v>20</v>
      </c>
      <c r="D176" s="25">
        <f ca="1"/>
        <v>14.508583825299539</v>
      </c>
      <c r="E176" s="25">
        <f t="shared" ca="1" si="4"/>
        <v>-1.4914161747004613</v>
      </c>
      <c r="G176" s="25">
        <f t="shared" ca="1" si="5"/>
        <v>0.15661561802916329</v>
      </c>
      <c r="L176" s="25"/>
    </row>
    <row r="177" spans="1:12" x14ac:dyDescent="0.2">
      <c r="A177" s="24">
        <v>15</v>
      </c>
      <c r="B177" s="24">
        <v>1</v>
      </c>
      <c r="C177" s="24">
        <f ca="1"/>
        <v>19</v>
      </c>
      <c r="D177" s="25">
        <f ca="1"/>
        <v>13.825364713647479</v>
      </c>
      <c r="E177" s="25">
        <f t="shared" ca="1" si="4"/>
        <v>-1.1746352863525207</v>
      </c>
      <c r="G177" s="25">
        <f t="shared" ca="1" si="5"/>
        <v>0.20523871008550823</v>
      </c>
      <c r="L177" s="25"/>
    </row>
    <row r="178" spans="1:12" x14ac:dyDescent="0.2">
      <c r="A178" s="24">
        <v>15</v>
      </c>
      <c r="B178" s="24">
        <v>1</v>
      </c>
      <c r="C178" s="24">
        <f ca="1"/>
        <v>17</v>
      </c>
      <c r="D178" s="25">
        <f ca="1"/>
        <v>12.458926490343359</v>
      </c>
      <c r="E178" s="25">
        <f t="shared" ca="1" si="4"/>
        <v>-2.5410735096566412</v>
      </c>
      <c r="G178" s="25">
        <f t="shared" ca="1" si="5"/>
        <v>4.0395128664178985E-2</v>
      </c>
      <c r="L178" s="25"/>
    </row>
    <row r="179" spans="1:12" x14ac:dyDescent="0.2">
      <c r="A179" s="24">
        <v>16</v>
      </c>
      <c r="B179" s="24">
        <v>1</v>
      </c>
      <c r="C179" s="24">
        <f ca="1"/>
        <v>20</v>
      </c>
      <c r="D179" s="25">
        <f ca="1"/>
        <v>14.508583825299539</v>
      </c>
      <c r="E179" s="25">
        <f t="shared" ca="1" si="4"/>
        <v>-1.4914161747004613</v>
      </c>
      <c r="G179" s="25">
        <f t="shared" ca="1" si="5"/>
        <v>0.15661561802916329</v>
      </c>
      <c r="L179" s="25"/>
    </row>
    <row r="180" spans="1:12" x14ac:dyDescent="0.2">
      <c r="A180" s="24">
        <v>14</v>
      </c>
      <c r="B180" s="24">
        <v>1</v>
      </c>
      <c r="C180" s="24">
        <f ca="1"/>
        <v>17</v>
      </c>
      <c r="D180" s="25">
        <f ca="1"/>
        <v>12.458926490343359</v>
      </c>
      <c r="E180" s="25">
        <f t="shared" ca="1" si="4"/>
        <v>-1.5410735096566412</v>
      </c>
      <c r="G180" s="25">
        <f t="shared" ca="1" si="5"/>
        <v>0.14924443441661395</v>
      </c>
      <c r="L180" s="25"/>
    </row>
    <row r="181" spans="1:12" x14ac:dyDescent="0.2">
      <c r="A181" s="24">
        <v>21</v>
      </c>
      <c r="B181" s="24">
        <v>1</v>
      </c>
      <c r="C181" s="24">
        <f ca="1"/>
        <v>29</v>
      </c>
      <c r="D181" s="25">
        <f ca="1"/>
        <v>20.657555830168075</v>
      </c>
      <c r="E181" s="25">
        <f t="shared" ca="1" si="4"/>
        <v>-0.34244416983192494</v>
      </c>
      <c r="G181" s="25">
        <f t="shared" ca="1" si="5"/>
        <v>0.30746337812452051</v>
      </c>
      <c r="L181" s="25"/>
    </row>
    <row r="182" spans="1:12" x14ac:dyDescent="0.2">
      <c r="A182" s="24">
        <v>21</v>
      </c>
      <c r="B182" s="24">
        <v>1</v>
      </c>
      <c r="C182" s="24">
        <f ca="1"/>
        <v>27</v>
      </c>
      <c r="D182" s="25">
        <f ca="1"/>
        <v>19.291117606863956</v>
      </c>
      <c r="E182" s="25">
        <f t="shared" ca="1" si="4"/>
        <v>-1.7088823931360437</v>
      </c>
      <c r="G182" s="25">
        <f t="shared" ca="1" si="5"/>
        <v>0.12533471414208935</v>
      </c>
      <c r="L182" s="25"/>
    </row>
    <row r="183" spans="1:12" x14ac:dyDescent="0.2">
      <c r="A183" s="24">
        <v>21</v>
      </c>
      <c r="B183" s="24">
        <v>1</v>
      </c>
      <c r="C183" s="24">
        <f ca="1"/>
        <v>31</v>
      </c>
      <c r="D183" s="25">
        <f ca="1"/>
        <v>22.023994053472194</v>
      </c>
      <c r="E183" s="25">
        <f t="shared" ca="1" si="4"/>
        <v>1.0239940534721939</v>
      </c>
      <c r="G183" s="25">
        <f t="shared" ca="1" si="5"/>
        <v>0.22819645484299309</v>
      </c>
      <c r="L183" s="25"/>
    </row>
    <row r="184" spans="1:12" x14ac:dyDescent="0.2">
      <c r="A184" s="24">
        <v>21</v>
      </c>
      <c r="B184" s="24">
        <v>1</v>
      </c>
      <c r="C184" s="24">
        <f ca="1"/>
        <v>31</v>
      </c>
      <c r="D184" s="25">
        <f ca="1"/>
        <v>22.023994053472194</v>
      </c>
      <c r="E184" s="25">
        <f t="shared" ca="1" si="4"/>
        <v>1.0239940534721939</v>
      </c>
      <c r="G184" s="25">
        <f t="shared" ca="1" si="5"/>
        <v>0.22819645484299309</v>
      </c>
      <c r="L184" s="25"/>
    </row>
    <row r="185" spans="1:12" x14ac:dyDescent="0.2">
      <c r="A185" s="24">
        <v>18</v>
      </c>
      <c r="B185" s="24">
        <v>1</v>
      </c>
      <c r="C185" s="24">
        <f ca="1"/>
        <v>26</v>
      </c>
      <c r="D185" s="25">
        <f ca="1"/>
        <v>18.607898495211895</v>
      </c>
      <c r="E185" s="25">
        <f t="shared" ca="1" si="4"/>
        <v>0.6078984952118951</v>
      </c>
      <c r="G185" s="25">
        <f t="shared" ca="1" si="5"/>
        <v>0.28360781451993688</v>
      </c>
      <c r="L185" s="25"/>
    </row>
    <row r="186" spans="1:12" x14ac:dyDescent="0.2">
      <c r="A186" s="24">
        <v>18</v>
      </c>
      <c r="B186" s="24">
        <v>1</v>
      </c>
      <c r="C186" s="24">
        <f ca="1"/>
        <v>26</v>
      </c>
      <c r="D186" s="25">
        <f ca="1"/>
        <v>18.607898495211895</v>
      </c>
      <c r="E186" s="25">
        <f t="shared" ca="1" si="4"/>
        <v>0.6078984952118951</v>
      </c>
      <c r="G186" s="25">
        <f t="shared" ca="1" si="5"/>
        <v>0.28360781451993688</v>
      </c>
      <c r="L186" s="25"/>
    </row>
    <row r="187" spans="1:12" x14ac:dyDescent="0.2">
      <c r="A187" s="24">
        <v>19</v>
      </c>
      <c r="B187" s="24">
        <v>1</v>
      </c>
      <c r="C187" s="24">
        <f ca="1"/>
        <v>28</v>
      </c>
      <c r="D187" s="25">
        <f ca="1"/>
        <v>19.974336718516017</v>
      </c>
      <c r="E187" s="25">
        <f t="shared" ca="1" si="4"/>
        <v>0.97433671851601744</v>
      </c>
      <c r="G187" s="25">
        <f t="shared" ca="1" si="5"/>
        <v>0.23556229359930655</v>
      </c>
      <c r="L187" s="25"/>
    </row>
    <row r="188" spans="1:12" x14ac:dyDescent="0.2">
      <c r="A188" s="24">
        <v>21</v>
      </c>
      <c r="B188" s="24">
        <v>1</v>
      </c>
      <c r="C188" s="24">
        <f ca="1"/>
        <v>27</v>
      </c>
      <c r="D188" s="25">
        <f ca="1"/>
        <v>19.291117606863956</v>
      </c>
      <c r="E188" s="25">
        <f t="shared" ca="1" si="4"/>
        <v>-1.7088823931360437</v>
      </c>
      <c r="G188" s="25">
        <f t="shared" ca="1" si="5"/>
        <v>0.12533471414208935</v>
      </c>
      <c r="L188" s="25"/>
    </row>
    <row r="189" spans="1:12" x14ac:dyDescent="0.2">
      <c r="A189" s="24">
        <v>21</v>
      </c>
      <c r="B189" s="24">
        <v>1</v>
      </c>
      <c r="C189" s="24">
        <f ca="1"/>
        <v>29</v>
      </c>
      <c r="D189" s="25">
        <f ca="1"/>
        <v>20.657555830168075</v>
      </c>
      <c r="E189" s="25">
        <f t="shared" ca="1" si="4"/>
        <v>-0.34244416983192494</v>
      </c>
      <c r="G189" s="25">
        <f t="shared" ca="1" si="5"/>
        <v>0.30746337812452051</v>
      </c>
      <c r="L189" s="25"/>
    </row>
    <row r="190" spans="1:12" x14ac:dyDescent="0.2">
      <c r="A190" s="24">
        <v>21</v>
      </c>
      <c r="B190" s="24">
        <v>1</v>
      </c>
      <c r="C190" s="24">
        <f ca="1"/>
        <v>31</v>
      </c>
      <c r="D190" s="25">
        <f ca="1"/>
        <v>22.023994053472194</v>
      </c>
      <c r="E190" s="25">
        <f t="shared" ca="1" si="4"/>
        <v>1.0239940534721939</v>
      </c>
      <c r="G190" s="25">
        <f t="shared" ca="1" si="5"/>
        <v>0.22819645484299309</v>
      </c>
      <c r="L190" s="25"/>
    </row>
    <row r="191" spans="1:12" x14ac:dyDescent="0.2">
      <c r="A191" s="24">
        <v>22</v>
      </c>
      <c r="B191" s="24">
        <v>1</v>
      </c>
      <c r="C191" s="24">
        <f ca="1"/>
        <v>31</v>
      </c>
      <c r="D191" s="25">
        <f ca="1"/>
        <v>22.023994053472194</v>
      </c>
      <c r="E191" s="25">
        <f t="shared" ca="1" si="4"/>
        <v>2.3994053472193855E-2</v>
      </c>
      <c r="G191" s="25">
        <f t="shared" ca="1" si="5"/>
        <v>0.31916696345814999</v>
      </c>
      <c r="L191" s="25"/>
    </row>
    <row r="192" spans="1:12" x14ac:dyDescent="0.2">
      <c r="A192" s="24">
        <v>18</v>
      </c>
      <c r="B192" s="24">
        <v>1</v>
      </c>
      <c r="C192" s="24">
        <f ca="1"/>
        <v>26</v>
      </c>
      <c r="D192" s="25">
        <f ca="1"/>
        <v>18.607898495211895</v>
      </c>
      <c r="E192" s="25">
        <f t="shared" ca="1" si="4"/>
        <v>0.6078984952118951</v>
      </c>
      <c r="G192" s="25">
        <f t="shared" ca="1" si="5"/>
        <v>0.28360781451993688</v>
      </c>
      <c r="L192" s="25"/>
    </row>
    <row r="193" spans="1:12" x14ac:dyDescent="0.2">
      <c r="A193" s="24">
        <v>18</v>
      </c>
      <c r="B193" s="24">
        <v>1</v>
      </c>
      <c r="C193" s="24">
        <f ca="1"/>
        <v>26</v>
      </c>
      <c r="D193" s="25">
        <f ca="1"/>
        <v>18.607898495211895</v>
      </c>
      <c r="E193" s="25">
        <f t="shared" ca="1" si="4"/>
        <v>0.6078984952118951</v>
      </c>
      <c r="G193" s="25">
        <f t="shared" ca="1" si="5"/>
        <v>0.28360781451993688</v>
      </c>
      <c r="L193" s="25"/>
    </row>
    <row r="194" spans="1:12" x14ac:dyDescent="0.2">
      <c r="A194" s="24">
        <v>18</v>
      </c>
      <c r="B194" s="24">
        <v>1</v>
      </c>
      <c r="C194" s="24">
        <f ca="1"/>
        <v>27</v>
      </c>
      <c r="D194" s="25">
        <f ca="1"/>
        <v>19.291117606863956</v>
      </c>
      <c r="E194" s="25">
        <f t="shared" ca="1" si="4"/>
        <v>1.2911176068639563</v>
      </c>
      <c r="G194" s="25">
        <f t="shared" ca="1" si="5"/>
        <v>0.18720849951963059</v>
      </c>
      <c r="L194" s="25"/>
    </row>
    <row r="195" spans="1:12" x14ac:dyDescent="0.2">
      <c r="A195" s="24">
        <v>24</v>
      </c>
      <c r="B195" s="24">
        <v>1</v>
      </c>
      <c r="C195" s="24">
        <f ca="1"/>
        <v>30</v>
      </c>
      <c r="D195" s="25">
        <f ca="1"/>
        <v>21.340774941820136</v>
      </c>
      <c r="E195" s="25">
        <f t="shared" ref="E195:E235" ca="1" si="6">D195-A195</f>
        <v>-2.6592250581798638</v>
      </c>
      <c r="G195" s="25">
        <f t="shared" ref="G195:G235" ca="1" si="7">_xlfn.NORM.DIST(E195,0,$F$2,FALSE)</f>
        <v>3.3181916685722804E-2</v>
      </c>
      <c r="L195" s="25"/>
    </row>
    <row r="196" spans="1:12" x14ac:dyDescent="0.2">
      <c r="A196" s="24">
        <v>24</v>
      </c>
      <c r="B196" s="24">
        <v>1</v>
      </c>
      <c r="C196" s="24">
        <f ca="1"/>
        <v>33</v>
      </c>
      <c r="D196" s="25">
        <f ca="1"/>
        <v>23.390432276776316</v>
      </c>
      <c r="E196" s="25">
        <f t="shared" ca="1" si="6"/>
        <v>-0.6095677232236838</v>
      </c>
      <c r="G196" s="25">
        <f t="shared" ca="1" si="7"/>
        <v>0.28342335743776725</v>
      </c>
      <c r="L196" s="25"/>
    </row>
    <row r="197" spans="1:12" x14ac:dyDescent="0.2">
      <c r="A197" s="24">
        <v>26</v>
      </c>
      <c r="B197" s="24">
        <v>1</v>
      </c>
      <c r="C197" s="24">
        <f ca="1"/>
        <v>35</v>
      </c>
      <c r="D197" s="25">
        <f ca="1"/>
        <v>24.756870500080435</v>
      </c>
      <c r="E197" s="25">
        <f t="shared" ca="1" si="6"/>
        <v>-1.243129499919565</v>
      </c>
      <c r="G197" s="25">
        <f t="shared" ca="1" si="7"/>
        <v>0.19464101454310373</v>
      </c>
      <c r="L197" s="25"/>
    </row>
    <row r="198" spans="1:12" x14ac:dyDescent="0.2">
      <c r="A198" s="24">
        <v>28</v>
      </c>
      <c r="B198" s="24">
        <v>1</v>
      </c>
      <c r="C198" s="24">
        <f ca="1"/>
        <v>37</v>
      </c>
      <c r="D198" s="25">
        <f ca="1"/>
        <v>26.123308723384554</v>
      </c>
      <c r="E198" s="25">
        <f t="shared" ca="1" si="6"/>
        <v>-1.8766912766154462</v>
      </c>
      <c r="G198" s="25">
        <f t="shared" ca="1" si="7"/>
        <v>0.10337466032027857</v>
      </c>
      <c r="L198" s="25"/>
    </row>
    <row r="199" spans="1:12" x14ac:dyDescent="0.2">
      <c r="A199" s="24">
        <v>26</v>
      </c>
      <c r="B199" s="24">
        <v>1</v>
      </c>
      <c r="C199" s="24">
        <f ca="1"/>
        <v>35</v>
      </c>
      <c r="D199" s="25">
        <f ca="1"/>
        <v>24.756870500080435</v>
      </c>
      <c r="E199" s="25">
        <f t="shared" ca="1" si="6"/>
        <v>-1.243129499919565</v>
      </c>
      <c r="G199" s="25">
        <f t="shared" ca="1" si="7"/>
        <v>0.19464101454310373</v>
      </c>
      <c r="L199" s="25"/>
    </row>
    <row r="200" spans="1:12" x14ac:dyDescent="0.2">
      <c r="A200" s="24">
        <v>11</v>
      </c>
      <c r="B200" s="24">
        <v>1</v>
      </c>
      <c r="C200" s="24">
        <f ca="1"/>
        <v>15</v>
      </c>
      <c r="D200" s="25">
        <f ca="1"/>
        <v>11.09248826703924</v>
      </c>
      <c r="E200" s="25">
        <f t="shared" ca="1" si="6"/>
        <v>9.2488267039239958E-2</v>
      </c>
      <c r="G200" s="25">
        <f t="shared" ca="1" si="7"/>
        <v>0.31835277839425191</v>
      </c>
      <c r="L200" s="25"/>
    </row>
    <row r="201" spans="1:12" x14ac:dyDescent="0.2">
      <c r="A201" s="24">
        <v>13</v>
      </c>
      <c r="B201" s="24">
        <v>1</v>
      </c>
      <c r="C201" s="24">
        <f ca="1"/>
        <v>18</v>
      </c>
      <c r="D201" s="25">
        <f ca="1"/>
        <v>13.142145601995418</v>
      </c>
      <c r="E201" s="25">
        <f t="shared" ca="1" si="6"/>
        <v>0.14214560199541815</v>
      </c>
      <c r="G201" s="25">
        <f t="shared" ca="1" si="7"/>
        <v>0.31716750413300532</v>
      </c>
      <c r="L201" s="25"/>
    </row>
    <row r="202" spans="1:12" x14ac:dyDescent="0.2">
      <c r="A202" s="24">
        <v>15</v>
      </c>
      <c r="B202" s="24">
        <v>1</v>
      </c>
      <c r="C202" s="24">
        <f ca="1"/>
        <v>20</v>
      </c>
      <c r="D202" s="25">
        <f ca="1"/>
        <v>14.508583825299539</v>
      </c>
      <c r="E202" s="25">
        <f t="shared" ca="1" si="6"/>
        <v>-0.49141617470046128</v>
      </c>
      <c r="G202" s="25">
        <f t="shared" ca="1" si="7"/>
        <v>0.29547583692562635</v>
      </c>
      <c r="L202" s="25"/>
    </row>
    <row r="203" spans="1:12" x14ac:dyDescent="0.2">
      <c r="A203" s="24">
        <v>16</v>
      </c>
      <c r="B203" s="24">
        <v>1</v>
      </c>
      <c r="C203" s="24">
        <f ca="1"/>
        <v>20</v>
      </c>
      <c r="D203" s="25">
        <f ca="1"/>
        <v>14.508583825299539</v>
      </c>
      <c r="E203" s="25">
        <f t="shared" ca="1" si="6"/>
        <v>-1.4914161747004613</v>
      </c>
      <c r="G203" s="25">
        <f t="shared" ca="1" si="7"/>
        <v>0.15661561802916329</v>
      </c>
      <c r="L203" s="25"/>
    </row>
    <row r="204" spans="1:12" x14ac:dyDescent="0.2">
      <c r="A204" s="24">
        <v>17</v>
      </c>
      <c r="B204" s="24">
        <v>1</v>
      </c>
      <c r="C204" s="24">
        <f ca="1"/>
        <v>22</v>
      </c>
      <c r="D204" s="25">
        <f ca="1"/>
        <v>15.875022048603658</v>
      </c>
      <c r="E204" s="25">
        <f t="shared" ca="1" si="6"/>
        <v>-1.1249779513963425</v>
      </c>
      <c r="G204" s="25">
        <f t="shared" ca="1" si="7"/>
        <v>0.21288069180319472</v>
      </c>
      <c r="L204" s="25"/>
    </row>
    <row r="205" spans="1:12" x14ac:dyDescent="0.2">
      <c r="A205" s="24">
        <v>15</v>
      </c>
      <c r="B205" s="24">
        <v>1</v>
      </c>
      <c r="C205" s="24">
        <f ca="1"/>
        <v>17</v>
      </c>
      <c r="D205" s="25">
        <f ca="1"/>
        <v>12.458926490343359</v>
      </c>
      <c r="E205" s="25">
        <f t="shared" ca="1" si="6"/>
        <v>-2.5410735096566412</v>
      </c>
      <c r="G205" s="25">
        <f t="shared" ca="1" si="7"/>
        <v>4.0395128664178985E-2</v>
      </c>
      <c r="L205" s="25"/>
    </row>
    <row r="206" spans="1:12" x14ac:dyDescent="0.2">
      <c r="A206" s="24">
        <v>15</v>
      </c>
      <c r="B206" s="24">
        <v>1</v>
      </c>
      <c r="C206" s="24">
        <f ca="1"/>
        <v>19</v>
      </c>
      <c r="D206" s="25">
        <f ca="1"/>
        <v>13.825364713647479</v>
      </c>
      <c r="E206" s="25">
        <f t="shared" ca="1" si="6"/>
        <v>-1.1746352863525207</v>
      </c>
      <c r="G206" s="25">
        <f t="shared" ca="1" si="7"/>
        <v>0.20523871008550823</v>
      </c>
      <c r="L206" s="25"/>
    </row>
    <row r="207" spans="1:12" x14ac:dyDescent="0.2">
      <c r="A207" s="24">
        <v>15</v>
      </c>
      <c r="B207" s="24">
        <v>1</v>
      </c>
      <c r="C207" s="24">
        <f ca="1"/>
        <v>18</v>
      </c>
      <c r="D207" s="25">
        <f ca="1"/>
        <v>13.142145601995418</v>
      </c>
      <c r="E207" s="25">
        <f t="shared" ca="1" si="6"/>
        <v>-1.8578543980045819</v>
      </c>
      <c r="G207" s="25">
        <f t="shared" ca="1" si="7"/>
        <v>0.10572920124505396</v>
      </c>
      <c r="L207" s="25"/>
    </row>
    <row r="208" spans="1:12" x14ac:dyDescent="0.2">
      <c r="A208" s="24">
        <v>16</v>
      </c>
      <c r="B208" s="24">
        <v>1</v>
      </c>
      <c r="C208" s="24">
        <f ca="1"/>
        <v>20</v>
      </c>
      <c r="D208" s="25">
        <f ca="1"/>
        <v>14.508583825299539</v>
      </c>
      <c r="E208" s="25">
        <f t="shared" ca="1" si="6"/>
        <v>-1.4914161747004613</v>
      </c>
      <c r="G208" s="25">
        <f t="shared" ca="1" si="7"/>
        <v>0.15661561802916329</v>
      </c>
      <c r="L208" s="25"/>
    </row>
    <row r="209" spans="1:12" x14ac:dyDescent="0.2">
      <c r="A209" s="24">
        <v>21</v>
      </c>
      <c r="B209" s="24">
        <v>1</v>
      </c>
      <c r="C209" s="24">
        <f ca="1"/>
        <v>29</v>
      </c>
      <c r="D209" s="25">
        <f ca="1"/>
        <v>20.657555830168075</v>
      </c>
      <c r="E209" s="25">
        <f t="shared" ca="1" si="6"/>
        <v>-0.34244416983192494</v>
      </c>
      <c r="G209" s="25">
        <f t="shared" ca="1" si="7"/>
        <v>0.30746337812452051</v>
      </c>
      <c r="L209" s="25"/>
    </row>
    <row r="210" spans="1:12" x14ac:dyDescent="0.2">
      <c r="A210" s="24">
        <v>19</v>
      </c>
      <c r="B210" s="24">
        <v>1</v>
      </c>
      <c r="C210" s="24">
        <f ca="1"/>
        <v>26</v>
      </c>
      <c r="D210" s="25">
        <f ca="1"/>
        <v>18.607898495211895</v>
      </c>
      <c r="E210" s="25">
        <f t="shared" ca="1" si="6"/>
        <v>-0.3921015047881049</v>
      </c>
      <c r="G210" s="25">
        <f t="shared" ca="1" si="7"/>
        <v>0.30389387162696274</v>
      </c>
      <c r="L210" s="25"/>
    </row>
    <row r="211" spans="1:12" x14ac:dyDescent="0.2">
      <c r="A211" s="24">
        <v>21</v>
      </c>
      <c r="B211" s="24">
        <v>1</v>
      </c>
      <c r="C211" s="24">
        <f ca="1"/>
        <v>29</v>
      </c>
      <c r="D211" s="25">
        <f ca="1"/>
        <v>20.657555830168075</v>
      </c>
      <c r="E211" s="25">
        <f t="shared" ca="1" si="6"/>
        <v>-0.34244416983192494</v>
      </c>
      <c r="G211" s="25">
        <f t="shared" ca="1" si="7"/>
        <v>0.30746337812452051</v>
      </c>
      <c r="L211" s="25"/>
    </row>
    <row r="212" spans="1:12" x14ac:dyDescent="0.2">
      <c r="A212" s="24">
        <v>22</v>
      </c>
      <c r="B212" s="24">
        <v>1</v>
      </c>
      <c r="C212" s="24">
        <f ca="1"/>
        <v>29</v>
      </c>
      <c r="D212" s="25">
        <f ca="1"/>
        <v>20.657555830168075</v>
      </c>
      <c r="E212" s="25">
        <f t="shared" ca="1" si="6"/>
        <v>-1.3424441698319249</v>
      </c>
      <c r="G212" s="25">
        <f t="shared" ca="1" si="7"/>
        <v>0.17927994451859014</v>
      </c>
      <c r="L212" s="25"/>
    </row>
    <row r="213" spans="1:12" x14ac:dyDescent="0.2">
      <c r="A213" s="24">
        <v>17</v>
      </c>
      <c r="B213" s="24">
        <v>1</v>
      </c>
      <c r="C213" s="24">
        <f ca="1"/>
        <v>24</v>
      </c>
      <c r="D213" s="25">
        <f ca="1"/>
        <v>17.241460271907776</v>
      </c>
      <c r="E213" s="25">
        <f t="shared" ca="1" si="6"/>
        <v>0.2414602719077763</v>
      </c>
      <c r="G213" s="25">
        <f t="shared" ca="1" si="7"/>
        <v>0.31332258364370175</v>
      </c>
      <c r="L213" s="25"/>
    </row>
    <row r="214" spans="1:12" x14ac:dyDescent="0.2">
      <c r="A214" s="24">
        <v>33</v>
      </c>
      <c r="B214" s="24">
        <v>1</v>
      </c>
      <c r="C214" s="24">
        <f ca="1"/>
        <v>44</v>
      </c>
      <c r="D214" s="25">
        <f ca="1"/>
        <v>30.905842504948971</v>
      </c>
      <c r="E214" s="25">
        <f t="shared" ca="1" si="6"/>
        <v>-2.0941574950510287</v>
      </c>
      <c r="G214" s="25">
        <f t="shared" ca="1" si="7"/>
        <v>7.8406519233685218E-2</v>
      </c>
      <c r="L214" s="25"/>
    </row>
    <row r="215" spans="1:12" x14ac:dyDescent="0.2">
      <c r="A215" s="24">
        <v>21</v>
      </c>
      <c r="B215" s="24">
        <v>1</v>
      </c>
      <c r="C215" s="24">
        <f ca="1"/>
        <v>29</v>
      </c>
      <c r="D215" s="25">
        <f ca="1"/>
        <v>20.657555830168075</v>
      </c>
      <c r="E215" s="25">
        <f t="shared" ca="1" si="6"/>
        <v>-0.34244416983192494</v>
      </c>
      <c r="G215" s="25">
        <f t="shared" ca="1" si="7"/>
        <v>0.30746337812452051</v>
      </c>
      <c r="L215" s="25"/>
    </row>
    <row r="216" spans="1:12" x14ac:dyDescent="0.2">
      <c r="A216" s="24">
        <v>19</v>
      </c>
      <c r="B216" s="24">
        <v>1</v>
      </c>
      <c r="C216" s="24">
        <f ca="1"/>
        <v>26</v>
      </c>
      <c r="D216" s="25">
        <f ca="1"/>
        <v>18.607898495211895</v>
      </c>
      <c r="E216" s="25">
        <f t="shared" ca="1" si="6"/>
        <v>-0.3921015047881049</v>
      </c>
      <c r="G216" s="25">
        <f t="shared" ca="1" si="7"/>
        <v>0.30389387162696274</v>
      </c>
      <c r="L216" s="25"/>
    </row>
    <row r="217" spans="1:12" x14ac:dyDescent="0.2">
      <c r="A217" s="24">
        <v>22</v>
      </c>
      <c r="B217" s="24">
        <v>1</v>
      </c>
      <c r="C217" s="24">
        <f ca="1"/>
        <v>29</v>
      </c>
      <c r="D217" s="25">
        <f ca="1"/>
        <v>20.657555830168075</v>
      </c>
      <c r="E217" s="25">
        <f t="shared" ca="1" si="6"/>
        <v>-1.3424441698319249</v>
      </c>
      <c r="G217" s="25">
        <f t="shared" ca="1" si="7"/>
        <v>0.17927994451859014</v>
      </c>
      <c r="L217" s="25"/>
    </row>
    <row r="218" spans="1:12" x14ac:dyDescent="0.2">
      <c r="A218" s="24">
        <v>21</v>
      </c>
      <c r="B218" s="24">
        <v>1</v>
      </c>
      <c r="C218" s="24">
        <f ca="1"/>
        <v>29</v>
      </c>
      <c r="D218" s="25">
        <f ca="1"/>
        <v>20.657555830168075</v>
      </c>
      <c r="E218" s="25">
        <f t="shared" ca="1" si="6"/>
        <v>-0.34244416983192494</v>
      </c>
      <c r="G218" s="25">
        <f t="shared" ca="1" si="7"/>
        <v>0.30746337812452051</v>
      </c>
      <c r="L218" s="25"/>
    </row>
    <row r="219" spans="1:12" x14ac:dyDescent="0.2">
      <c r="A219" s="24">
        <v>21</v>
      </c>
      <c r="B219" s="24">
        <v>1</v>
      </c>
      <c r="C219" s="24">
        <f ca="1"/>
        <v>29</v>
      </c>
      <c r="D219" s="25">
        <f ca="1"/>
        <v>20.657555830168075</v>
      </c>
      <c r="E219" s="25">
        <f t="shared" ca="1" si="6"/>
        <v>-0.34244416983192494</v>
      </c>
      <c r="G219" s="25">
        <f t="shared" ca="1" si="7"/>
        <v>0.30746337812452051</v>
      </c>
      <c r="L219" s="25"/>
    </row>
    <row r="220" spans="1:12" x14ac:dyDescent="0.2">
      <c r="A220" s="24">
        <v>21</v>
      </c>
      <c r="B220" s="24">
        <v>1</v>
      </c>
      <c r="C220" s="24">
        <f ca="1"/>
        <v>29</v>
      </c>
      <c r="D220" s="25">
        <f ca="1"/>
        <v>20.657555830168075</v>
      </c>
      <c r="E220" s="25">
        <f t="shared" ca="1" si="6"/>
        <v>-0.34244416983192494</v>
      </c>
      <c r="G220" s="25">
        <f t="shared" ca="1" si="7"/>
        <v>0.30746337812452051</v>
      </c>
      <c r="L220" s="25"/>
    </row>
    <row r="221" spans="1:12" x14ac:dyDescent="0.2">
      <c r="A221" s="24">
        <v>16</v>
      </c>
      <c r="B221" s="24">
        <v>1</v>
      </c>
      <c r="C221" s="24">
        <f ca="1"/>
        <v>23</v>
      </c>
      <c r="D221" s="25">
        <f ca="1"/>
        <v>16.558241160255715</v>
      </c>
      <c r="E221" s="25">
        <f t="shared" ca="1" si="6"/>
        <v>0.55824116025571513</v>
      </c>
      <c r="G221" s="25">
        <f t="shared" ca="1" si="7"/>
        <v>0.28891457937292003</v>
      </c>
      <c r="L221" s="25"/>
    </row>
    <row r="222" spans="1:12" x14ac:dyDescent="0.2">
      <c r="A222" s="24">
        <v>17</v>
      </c>
      <c r="B222" s="24">
        <v>1</v>
      </c>
      <c r="C222" s="24">
        <f ca="1"/>
        <v>24</v>
      </c>
      <c r="D222" s="25">
        <f ca="1"/>
        <v>17.241460271907776</v>
      </c>
      <c r="E222" s="25">
        <f t="shared" ca="1" si="6"/>
        <v>0.2414602719077763</v>
      </c>
      <c r="G222" s="25">
        <f t="shared" ca="1" si="7"/>
        <v>0.31332258364370175</v>
      </c>
      <c r="L222" s="25"/>
    </row>
    <row r="223" spans="1:12" x14ac:dyDescent="0.2">
      <c r="A223" s="24">
        <v>35</v>
      </c>
      <c r="B223" s="24">
        <v>1</v>
      </c>
      <c r="C223" s="24">
        <f ca="1"/>
        <v>44</v>
      </c>
      <c r="D223" s="25">
        <f ca="1"/>
        <v>30.905842504948971</v>
      </c>
      <c r="E223" s="25">
        <f t="shared" ca="1" si="6"/>
        <v>-4.0941574950510287</v>
      </c>
      <c r="G223" s="25">
        <f t="shared" ca="1" si="7"/>
        <v>1.4912266665311721E-3</v>
      </c>
      <c r="L223" s="25"/>
    </row>
    <row r="224" spans="1:12" x14ac:dyDescent="0.2">
      <c r="A224" s="24">
        <v>29</v>
      </c>
      <c r="B224" s="24">
        <v>1</v>
      </c>
      <c r="C224" s="24">
        <f ca="1"/>
        <v>41</v>
      </c>
      <c r="D224" s="25">
        <f ca="1"/>
        <v>28.856185169992791</v>
      </c>
      <c r="E224" s="25">
        <f t="shared" ca="1" si="6"/>
        <v>-0.14381483000720863</v>
      </c>
      <c r="G224" s="25">
        <f t="shared" ca="1" si="7"/>
        <v>0.31711903972216288</v>
      </c>
      <c r="L224" s="25"/>
    </row>
    <row r="225" spans="1:12" x14ac:dyDescent="0.2">
      <c r="A225" s="24">
        <v>21</v>
      </c>
      <c r="B225" s="24">
        <v>1</v>
      </c>
      <c r="C225" s="24">
        <f ca="1"/>
        <v>29</v>
      </c>
      <c r="D225" s="25">
        <f ca="1"/>
        <v>20.657555830168075</v>
      </c>
      <c r="E225" s="25">
        <f t="shared" ca="1" si="6"/>
        <v>-0.34244416983192494</v>
      </c>
      <c r="G225" s="25">
        <f t="shared" ca="1" si="7"/>
        <v>0.30746337812452051</v>
      </c>
      <c r="L225" s="25"/>
    </row>
    <row r="226" spans="1:12" x14ac:dyDescent="0.2">
      <c r="A226" s="24">
        <v>19</v>
      </c>
      <c r="B226" s="24">
        <v>1</v>
      </c>
      <c r="C226" s="24">
        <f ca="1"/>
        <v>26</v>
      </c>
      <c r="D226" s="25">
        <f ca="1"/>
        <v>18.607898495211895</v>
      </c>
      <c r="E226" s="25">
        <f t="shared" ca="1" si="6"/>
        <v>-0.3921015047881049</v>
      </c>
      <c r="G226" s="25">
        <f t="shared" ca="1" si="7"/>
        <v>0.30389387162696274</v>
      </c>
      <c r="L226" s="25"/>
    </row>
    <row r="227" spans="1:12" x14ac:dyDescent="0.2">
      <c r="A227" s="24">
        <v>20</v>
      </c>
      <c r="B227" s="24">
        <v>1</v>
      </c>
      <c r="C227" s="24">
        <f ca="1"/>
        <v>28</v>
      </c>
      <c r="D227" s="25">
        <f ca="1"/>
        <v>19.974336718516017</v>
      </c>
      <c r="E227" s="25">
        <f t="shared" ca="1" si="6"/>
        <v>-2.5663281483982558E-2</v>
      </c>
      <c r="G227" s="25">
        <f t="shared" ca="1" si="7"/>
        <v>0.31915849397187074</v>
      </c>
      <c r="L227" s="25"/>
    </row>
    <row r="228" spans="1:12" x14ac:dyDescent="0.2">
      <c r="A228" s="24">
        <v>20</v>
      </c>
      <c r="B228" s="24">
        <v>1</v>
      </c>
      <c r="C228" s="24">
        <f ca="1"/>
        <v>29</v>
      </c>
      <c r="D228" s="25">
        <f ca="1"/>
        <v>20.657555830168075</v>
      </c>
      <c r="E228" s="25">
        <f t="shared" ca="1" si="6"/>
        <v>0.65755583016807506</v>
      </c>
      <c r="G228" s="25">
        <f t="shared" ca="1" si="7"/>
        <v>0.2779593195039412</v>
      </c>
      <c r="L228" s="25"/>
    </row>
    <row r="229" spans="1:12" x14ac:dyDescent="0.2">
      <c r="A229" s="24">
        <v>21</v>
      </c>
      <c r="B229" s="24">
        <v>1</v>
      </c>
      <c r="C229" s="24">
        <f ca="1"/>
        <v>29</v>
      </c>
      <c r="D229" s="25">
        <f ca="1"/>
        <v>20.657555830168075</v>
      </c>
      <c r="E229" s="25">
        <f t="shared" ca="1" si="6"/>
        <v>-0.34244416983192494</v>
      </c>
      <c r="G229" s="25">
        <f t="shared" ca="1" si="7"/>
        <v>0.30746337812452051</v>
      </c>
      <c r="L229" s="25"/>
    </row>
    <row r="230" spans="1:12" x14ac:dyDescent="0.2">
      <c r="A230" s="24">
        <v>18</v>
      </c>
      <c r="B230" s="24">
        <v>1</v>
      </c>
      <c r="C230" s="24">
        <f ca="1"/>
        <v>29</v>
      </c>
      <c r="D230" s="25">
        <f ca="1"/>
        <v>20.657555830168075</v>
      </c>
      <c r="E230" s="25">
        <f t="shared" ca="1" si="6"/>
        <v>2.6575558301680751</v>
      </c>
      <c r="G230" s="25">
        <f t="shared" ca="1" si="7"/>
        <v>3.327632904268165E-2</v>
      </c>
      <c r="L230" s="25"/>
    </row>
    <row r="231" spans="1:12" x14ac:dyDescent="0.2">
      <c r="A231" s="24">
        <v>19</v>
      </c>
      <c r="B231" s="24">
        <v>1</v>
      </c>
      <c r="C231" s="24">
        <f ca="1"/>
        <v>28</v>
      </c>
      <c r="D231" s="25">
        <f ca="1"/>
        <v>19.974336718516017</v>
      </c>
      <c r="E231" s="25">
        <f t="shared" ca="1" si="6"/>
        <v>0.97433671851601744</v>
      </c>
      <c r="G231" s="25">
        <f t="shared" ca="1" si="7"/>
        <v>0.23556229359930655</v>
      </c>
      <c r="L231" s="25"/>
    </row>
    <row r="232" spans="1:12" x14ac:dyDescent="0.2">
      <c r="A232" s="24">
        <v>21</v>
      </c>
      <c r="B232" s="24">
        <v>1</v>
      </c>
      <c r="C232" s="24">
        <f ca="1"/>
        <v>29</v>
      </c>
      <c r="D232" s="25">
        <f ca="1"/>
        <v>20.657555830168075</v>
      </c>
      <c r="E232" s="25">
        <f t="shared" ca="1" si="6"/>
        <v>-0.34244416983192494</v>
      </c>
      <c r="G232" s="25">
        <f t="shared" ca="1" si="7"/>
        <v>0.30746337812452051</v>
      </c>
      <c r="L232" s="25"/>
    </row>
    <row r="233" spans="1:12" x14ac:dyDescent="0.2">
      <c r="A233" s="24">
        <v>16</v>
      </c>
      <c r="B233" s="24">
        <v>1</v>
      </c>
      <c r="C233" s="24">
        <f ca="1"/>
        <v>26</v>
      </c>
      <c r="D233" s="25">
        <f ca="1"/>
        <v>18.607898495211895</v>
      </c>
      <c r="E233" s="25">
        <f t="shared" ca="1" si="6"/>
        <v>2.6078984952118951</v>
      </c>
      <c r="G233" s="25">
        <f t="shared" ca="1" si="7"/>
        <v>3.6181717224349638E-2</v>
      </c>
      <c r="L233" s="25"/>
    </row>
    <row r="234" spans="1:12" x14ac:dyDescent="0.2">
      <c r="A234" s="24">
        <v>18</v>
      </c>
      <c r="B234" s="24">
        <v>1</v>
      </c>
      <c r="C234" s="24">
        <f ca="1"/>
        <v>26</v>
      </c>
      <c r="D234" s="25">
        <f ca="1"/>
        <v>18.607898495211895</v>
      </c>
      <c r="E234" s="25">
        <f t="shared" ca="1" si="6"/>
        <v>0.6078984952118951</v>
      </c>
      <c r="G234" s="25">
        <f t="shared" ca="1" si="7"/>
        <v>0.28360781451993688</v>
      </c>
      <c r="L234" s="25"/>
    </row>
    <row r="235" spans="1:12" x14ac:dyDescent="0.2">
      <c r="A235" s="24">
        <v>17</v>
      </c>
      <c r="B235" s="24">
        <v>1</v>
      </c>
      <c r="C235" s="24">
        <f ca="1"/>
        <v>26</v>
      </c>
      <c r="D235" s="25">
        <f ca="1"/>
        <v>18.607898495211895</v>
      </c>
      <c r="E235" s="25">
        <f t="shared" ca="1" si="6"/>
        <v>1.6078984952118951</v>
      </c>
      <c r="G235" s="25">
        <f t="shared" ca="1" si="7"/>
        <v>0.13952132892333158</v>
      </c>
      <c r="L235" s="25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167</v>
      </c>
    </row>
    <row r="4" spans="2:4" x14ac:dyDescent="0.3">
      <c r="B4" s="1" t="s">
        <v>168</v>
      </c>
    </row>
    <row r="5" spans="2:4" x14ac:dyDescent="0.3">
      <c r="B5" s="9" t="s">
        <v>175</v>
      </c>
    </row>
    <row r="6" spans="2:4" x14ac:dyDescent="0.3">
      <c r="B6" s="9"/>
    </row>
    <row r="7" spans="2:4" x14ac:dyDescent="0.3">
      <c r="C7" s="1" t="s">
        <v>173</v>
      </c>
    </row>
    <row r="8" spans="2:4" x14ac:dyDescent="0.3">
      <c r="C8" s="1">
        <v>2.2999999999999998</v>
      </c>
      <c r="D8" s="1" t="s">
        <v>169</v>
      </c>
    </row>
    <row r="9" spans="2:4" x14ac:dyDescent="0.3">
      <c r="C9" s="1">
        <v>3.1</v>
      </c>
      <c r="D9" s="1" t="s">
        <v>170</v>
      </c>
    </row>
    <row r="10" spans="2:4" x14ac:dyDescent="0.3">
      <c r="C10" s="1">
        <v>3.2</v>
      </c>
      <c r="D10" s="1" t="s">
        <v>171</v>
      </c>
    </row>
    <row r="12" spans="2:4" x14ac:dyDescent="0.3">
      <c r="C12" s="1" t="s">
        <v>174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172</v>
      </c>
    </row>
    <row r="16" spans="2:4" x14ac:dyDescent="0.3">
      <c r="B16" s="1" t="s">
        <v>176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7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178</v>
      </c>
      <c r="D2" s="1" t="s">
        <v>179</v>
      </c>
    </row>
    <row r="3" spans="2:4" x14ac:dyDescent="0.3">
      <c r="B3" s="1">
        <v>1</v>
      </c>
      <c r="C3" s="1" t="s">
        <v>248</v>
      </c>
      <c r="D3" s="1">
        <v>5</v>
      </c>
    </row>
    <row r="4" spans="2:4" x14ac:dyDescent="0.3">
      <c r="B4" s="1">
        <v>2</v>
      </c>
      <c r="C4" s="1" t="s">
        <v>249</v>
      </c>
      <c r="D4" s="1">
        <v>10</v>
      </c>
    </row>
    <row r="5" spans="2:4" x14ac:dyDescent="0.3">
      <c r="B5" s="1">
        <v>3</v>
      </c>
      <c r="C5" s="1" t="s">
        <v>250</v>
      </c>
      <c r="D5" s="1">
        <v>5</v>
      </c>
    </row>
    <row r="6" spans="2:4" x14ac:dyDescent="0.3">
      <c r="B6" s="1">
        <v>4</v>
      </c>
      <c r="C6" s="1" t="s">
        <v>251</v>
      </c>
      <c r="D6" s="1">
        <v>5</v>
      </c>
    </row>
    <row r="7" spans="2:4" x14ac:dyDescent="0.3">
      <c r="B7" s="1">
        <v>5</v>
      </c>
      <c r="C7" s="1" t="s">
        <v>237</v>
      </c>
      <c r="D7" s="1">
        <v>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3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294</v>
      </c>
    </row>
    <row r="7" spans="1:3" x14ac:dyDescent="0.3">
      <c r="B7" s="1" t="s">
        <v>7</v>
      </c>
    </row>
    <row r="8" spans="1:3" x14ac:dyDescent="0.3">
      <c r="B8" s="1" t="s">
        <v>8</v>
      </c>
    </row>
    <row r="9" spans="1:3" x14ac:dyDescent="0.3">
      <c r="B9" s="1" t="s">
        <v>220</v>
      </c>
    </row>
    <row r="10" spans="1:3" x14ac:dyDescent="0.3">
      <c r="A10" s="1">
        <v>1</v>
      </c>
      <c r="B10" s="1" t="s">
        <v>10</v>
      </c>
    </row>
    <row r="11" spans="1:3" x14ac:dyDescent="0.3">
      <c r="A11" s="1">
        <v>2</v>
      </c>
      <c r="B11" s="1" t="s">
        <v>227</v>
      </c>
    </row>
    <row r="12" spans="1:3" x14ac:dyDescent="0.3">
      <c r="A12" s="1">
        <v>3</v>
      </c>
      <c r="B12" s="1" t="s">
        <v>228</v>
      </c>
    </row>
    <row r="13" spans="1:3" x14ac:dyDescent="0.3">
      <c r="A13" s="1">
        <v>4</v>
      </c>
      <c r="B13" s="1" t="s">
        <v>229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5188-9DFD-3449-ADBC-A3275424FBF1}">
  <sheetPr codeName="Sheet45">
    <tabColor rgb="FFFFFF00"/>
  </sheetPr>
  <dimension ref="A2:C13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294</v>
      </c>
    </row>
    <row r="7" spans="1:3" x14ac:dyDescent="0.3">
      <c r="B7" s="1" t="s">
        <v>230</v>
      </c>
    </row>
    <row r="8" spans="1:3" x14ac:dyDescent="0.3">
      <c r="B8" s="31" t="s">
        <v>231</v>
      </c>
    </row>
    <row r="9" spans="1:3" x14ac:dyDescent="0.3">
      <c r="B9" s="1" t="s">
        <v>220</v>
      </c>
    </row>
    <row r="10" spans="1:3" x14ac:dyDescent="0.3">
      <c r="A10" s="1">
        <v>1</v>
      </c>
      <c r="B10" s="1" t="s">
        <v>10</v>
      </c>
    </row>
    <row r="11" spans="1:3" x14ac:dyDescent="0.3">
      <c r="A11" s="1">
        <v>2</v>
      </c>
      <c r="B11" s="1" t="s">
        <v>227</v>
      </c>
    </row>
    <row r="12" spans="1:3" x14ac:dyDescent="0.3">
      <c r="A12" s="1">
        <v>3</v>
      </c>
      <c r="B12" s="1" t="s">
        <v>228</v>
      </c>
    </row>
    <row r="13" spans="1:3" x14ac:dyDescent="0.3">
      <c r="A13" s="1">
        <v>4</v>
      </c>
      <c r="B13" s="1" t="s">
        <v>229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3">
    <tabColor rgb="FFFFFF00"/>
  </sheetPr>
  <dimension ref="B2:C10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221</v>
      </c>
    </row>
    <row r="3" spans="2:3" x14ac:dyDescent="0.3">
      <c r="B3" s="1" t="s">
        <v>223</v>
      </c>
    </row>
    <row r="4" spans="2:3" x14ac:dyDescent="0.3">
      <c r="B4" s="1" t="s">
        <v>222</v>
      </c>
    </row>
    <row r="5" spans="2:3" x14ac:dyDescent="0.3">
      <c r="B5" s="1" t="s">
        <v>224</v>
      </c>
    </row>
    <row r="6" spans="2:3" x14ac:dyDescent="0.3">
      <c r="B6" s="1" t="s">
        <v>225</v>
      </c>
    </row>
    <row r="7" spans="2:3" x14ac:dyDescent="0.3">
      <c r="B7" s="1" t="s">
        <v>226</v>
      </c>
    </row>
    <row r="9" spans="2:3" x14ac:dyDescent="0.3">
      <c r="B9" s="1">
        <v>1</v>
      </c>
      <c r="C9" s="30">
        <v>-0.6039436967019185</v>
      </c>
    </row>
    <row r="10" spans="2:3" x14ac:dyDescent="0.3">
      <c r="B10" s="1">
        <v>2</v>
      </c>
      <c r="C10" s="30">
        <v>-1.6719175344733632</v>
      </c>
    </row>
    <row r="11" spans="2:3" x14ac:dyDescent="0.3">
      <c r="B11" s="1">
        <v>3</v>
      </c>
      <c r="C11" s="30">
        <v>0.40184913502282832</v>
      </c>
    </row>
    <row r="12" spans="2:3" x14ac:dyDescent="0.3">
      <c r="B12" s="1">
        <v>4</v>
      </c>
      <c r="C12" s="30">
        <v>0.30727823657017334</v>
      </c>
    </row>
    <row r="13" spans="2:3" x14ac:dyDescent="0.3">
      <c r="B13" s="1">
        <v>5</v>
      </c>
      <c r="C13" s="30">
        <v>-0.37368465819349961</v>
      </c>
    </row>
    <row r="14" spans="2:3" x14ac:dyDescent="0.3">
      <c r="B14" s="1">
        <v>6</v>
      </c>
      <c r="C14" s="30">
        <v>-9.366883694402816E-3</v>
      </c>
    </row>
    <row r="15" spans="2:3" x14ac:dyDescent="0.3">
      <c r="B15" s="1">
        <v>7</v>
      </c>
      <c r="C15" s="30">
        <v>1.3117169310061875E-2</v>
      </c>
    </row>
    <row r="16" spans="2:3" x14ac:dyDescent="0.3">
      <c r="B16" s="1">
        <v>8</v>
      </c>
      <c r="C16" s="30">
        <v>-0.78256316224714573</v>
      </c>
    </row>
    <row r="17" spans="2:3" x14ac:dyDescent="0.3">
      <c r="B17" s="1">
        <v>9</v>
      </c>
      <c r="C17" s="30">
        <v>1.1190604961988084</v>
      </c>
    </row>
    <row r="18" spans="2:3" x14ac:dyDescent="0.3">
      <c r="B18" s="1">
        <v>10</v>
      </c>
      <c r="C18" s="30">
        <v>-0.54240730588938257</v>
      </c>
    </row>
    <row r="19" spans="2:3" x14ac:dyDescent="0.3">
      <c r="B19" s="1">
        <v>11</v>
      </c>
      <c r="C19" s="30">
        <v>1.1382095813233741</v>
      </c>
    </row>
    <row r="20" spans="2:3" x14ac:dyDescent="0.3">
      <c r="B20" s="1">
        <v>12</v>
      </c>
      <c r="C20" s="30">
        <v>1.086176184091405</v>
      </c>
    </row>
    <row r="21" spans="2:3" x14ac:dyDescent="0.3">
      <c r="B21" s="1">
        <v>13</v>
      </c>
      <c r="C21" s="30">
        <v>0.30080586523694103</v>
      </c>
    </row>
    <row r="22" spans="2:3" x14ac:dyDescent="0.3">
      <c r="B22" s="1">
        <v>14</v>
      </c>
      <c r="C22" s="30">
        <v>0.85210131981163384</v>
      </c>
    </row>
    <row r="23" spans="2:3" x14ac:dyDescent="0.3">
      <c r="B23" s="1">
        <v>15</v>
      </c>
      <c r="C23" s="30">
        <v>1.5313934981064063</v>
      </c>
    </row>
    <row r="24" spans="2:3" x14ac:dyDescent="0.3">
      <c r="B24" s="1">
        <v>16</v>
      </c>
      <c r="C24" s="30">
        <v>0.22909420674449005</v>
      </c>
    </row>
    <row r="25" spans="2:3" x14ac:dyDescent="0.3">
      <c r="B25" s="1">
        <v>17</v>
      </c>
      <c r="C25" s="30">
        <v>0.69050010917315396</v>
      </c>
    </row>
    <row r="26" spans="2:3" x14ac:dyDescent="0.3">
      <c r="B26" s="1">
        <v>18</v>
      </c>
      <c r="C26" s="30">
        <v>-1.4584581126924541</v>
      </c>
    </row>
    <row r="27" spans="2:3" x14ac:dyDescent="0.3">
      <c r="B27" s="1">
        <v>19</v>
      </c>
      <c r="C27" s="30">
        <v>0.16339404004900512</v>
      </c>
    </row>
    <row r="28" spans="2:3" x14ac:dyDescent="0.3">
      <c r="B28" s="1">
        <v>20</v>
      </c>
      <c r="C28" s="30">
        <v>1.688534338489323</v>
      </c>
    </row>
    <row r="29" spans="2:3" x14ac:dyDescent="0.3">
      <c r="B29" s="1">
        <v>21</v>
      </c>
      <c r="C29" s="30">
        <v>1.4265103216095973</v>
      </c>
    </row>
    <row r="30" spans="2:3" x14ac:dyDescent="0.3">
      <c r="B30" s="1">
        <v>22</v>
      </c>
      <c r="C30" s="30">
        <v>1.6225540843307062</v>
      </c>
    </row>
    <row r="31" spans="2:3" x14ac:dyDescent="0.3">
      <c r="B31" s="1">
        <v>23</v>
      </c>
      <c r="C31" s="30">
        <v>-1.6511983902123193</v>
      </c>
    </row>
    <row r="32" spans="2:3" x14ac:dyDescent="0.3">
      <c r="B32" s="1">
        <v>24</v>
      </c>
      <c r="C32" s="30">
        <v>1.4339490970789934</v>
      </c>
    </row>
    <row r="33" spans="2:3" x14ac:dyDescent="0.3">
      <c r="B33" s="1">
        <v>25</v>
      </c>
      <c r="C33" s="30">
        <v>1.5826514473398476</v>
      </c>
    </row>
    <row r="34" spans="2:3" x14ac:dyDescent="0.3">
      <c r="B34" s="1">
        <v>26</v>
      </c>
      <c r="C34" s="30">
        <v>-0.3877583632437076</v>
      </c>
    </row>
    <row r="35" spans="2:3" x14ac:dyDescent="0.3">
      <c r="B35" s="1">
        <v>27</v>
      </c>
      <c r="C35" s="30">
        <v>1.9519227914852793</v>
      </c>
    </row>
    <row r="36" spans="2:3" x14ac:dyDescent="0.3">
      <c r="B36" s="1">
        <v>28</v>
      </c>
      <c r="C36" s="30">
        <v>-0.21923111738203738</v>
      </c>
    </row>
    <row r="37" spans="2:3" x14ac:dyDescent="0.3">
      <c r="B37" s="1">
        <v>29</v>
      </c>
      <c r="C37" s="30">
        <v>0.44706942834262542</v>
      </c>
    </row>
    <row r="38" spans="2:3" x14ac:dyDescent="0.3">
      <c r="B38" s="1">
        <v>30</v>
      </c>
      <c r="C38" s="30">
        <v>1.1670778206512564</v>
      </c>
    </row>
    <row r="39" spans="2:3" x14ac:dyDescent="0.3">
      <c r="B39" s="1">
        <v>31</v>
      </c>
      <c r="C39" s="30">
        <v>-1.6377830981553103</v>
      </c>
    </row>
    <row r="40" spans="2:3" x14ac:dyDescent="0.3">
      <c r="B40" s="1">
        <v>32</v>
      </c>
      <c r="C40" s="30">
        <v>-0.66922881349782881</v>
      </c>
    </row>
    <row r="41" spans="2:3" x14ac:dyDescent="0.3">
      <c r="B41" s="1">
        <v>33</v>
      </c>
      <c r="C41" s="30">
        <v>1.1017245715247261</v>
      </c>
    </row>
    <row r="42" spans="2:3" x14ac:dyDescent="0.3">
      <c r="B42" s="1">
        <v>34</v>
      </c>
      <c r="C42" s="30">
        <v>-1.7715162847138961</v>
      </c>
    </row>
    <row r="43" spans="2:3" x14ac:dyDescent="0.3">
      <c r="B43" s="1">
        <v>35</v>
      </c>
      <c r="C43" s="30">
        <v>1.1363992110244576</v>
      </c>
    </row>
    <row r="44" spans="2:3" x14ac:dyDescent="0.3">
      <c r="B44" s="1">
        <v>36</v>
      </c>
      <c r="C44" s="30">
        <v>0.1709868338989711</v>
      </c>
    </row>
    <row r="45" spans="2:3" x14ac:dyDescent="0.3">
      <c r="B45" s="1">
        <v>37</v>
      </c>
      <c r="C45" s="30">
        <v>-0.97789827071903102</v>
      </c>
    </row>
    <row r="46" spans="2:3" x14ac:dyDescent="0.3">
      <c r="B46" s="1">
        <v>38</v>
      </c>
      <c r="C46" s="30">
        <v>1.3176057454926744</v>
      </c>
    </row>
    <row r="47" spans="2:3" x14ac:dyDescent="0.3">
      <c r="B47" s="1">
        <v>39</v>
      </c>
      <c r="C47" s="30">
        <v>1.5033528202910642</v>
      </c>
    </row>
    <row r="48" spans="2:3" x14ac:dyDescent="0.3">
      <c r="B48" s="1">
        <v>40</v>
      </c>
      <c r="C48" s="30">
        <v>-2.4536430837855581</v>
      </c>
    </row>
    <row r="49" spans="2:3" x14ac:dyDescent="0.3">
      <c r="B49" s="1">
        <v>41</v>
      </c>
      <c r="C49" s="30">
        <v>-1.1534538846038771</v>
      </c>
    </row>
    <row r="50" spans="2:3" x14ac:dyDescent="0.3">
      <c r="B50" s="1">
        <v>42</v>
      </c>
      <c r="C50" s="30">
        <v>1.3168391353737636</v>
      </c>
    </row>
    <row r="51" spans="2:3" x14ac:dyDescent="0.3">
      <c r="B51" s="1">
        <v>43</v>
      </c>
      <c r="C51" s="30">
        <v>2.6229915304728881</v>
      </c>
    </row>
    <row r="52" spans="2:3" x14ac:dyDescent="0.3">
      <c r="B52" s="1">
        <v>44</v>
      </c>
      <c r="C52" s="30">
        <v>1.1337392047868535</v>
      </c>
    </row>
    <row r="53" spans="2:3" x14ac:dyDescent="0.3">
      <c r="B53" s="1">
        <v>45</v>
      </c>
      <c r="C53" s="30">
        <v>0.3392056214691086</v>
      </c>
    </row>
    <row r="54" spans="2:3" x14ac:dyDescent="0.3">
      <c r="B54" s="1">
        <v>46</v>
      </c>
      <c r="C54" s="30">
        <v>-0.40571829237770435</v>
      </c>
    </row>
    <row r="55" spans="2:3" x14ac:dyDescent="0.3">
      <c r="B55" s="1">
        <v>47</v>
      </c>
      <c r="C55" s="30">
        <v>-0.11373444136668834</v>
      </c>
    </row>
    <row r="56" spans="2:3" x14ac:dyDescent="0.3">
      <c r="B56" s="1">
        <v>48</v>
      </c>
      <c r="C56" s="30">
        <v>-0.59660740238593235</v>
      </c>
    </row>
    <row r="57" spans="2:3" x14ac:dyDescent="0.3">
      <c r="B57" s="1">
        <v>49</v>
      </c>
      <c r="C57" s="30">
        <v>0.24015693616367695</v>
      </c>
    </row>
    <row r="58" spans="2:3" x14ac:dyDescent="0.3">
      <c r="B58" s="1">
        <v>50</v>
      </c>
      <c r="C58" s="30">
        <v>-1.0406726848604984</v>
      </c>
    </row>
    <row r="59" spans="2:3" x14ac:dyDescent="0.3">
      <c r="B59" s="1">
        <v>51</v>
      </c>
      <c r="C59" s="30">
        <v>3.2978919145068009E-3</v>
      </c>
    </row>
    <row r="60" spans="2:3" x14ac:dyDescent="0.3">
      <c r="B60" s="1">
        <v>52</v>
      </c>
      <c r="C60" s="30">
        <v>0.39775657970409944</v>
      </c>
    </row>
    <row r="61" spans="2:3" x14ac:dyDescent="0.3">
      <c r="B61" s="1">
        <v>53</v>
      </c>
      <c r="C61" s="30">
        <v>-0.61276779582497198</v>
      </c>
    </row>
    <row r="62" spans="2:3" x14ac:dyDescent="0.3">
      <c r="B62" s="1">
        <v>54</v>
      </c>
      <c r="C62" s="30">
        <v>0.33936564570716987</v>
      </c>
    </row>
    <row r="63" spans="2:3" x14ac:dyDescent="0.3">
      <c r="B63" s="1">
        <v>55</v>
      </c>
      <c r="C63" s="30">
        <v>2.0353956645236679</v>
      </c>
    </row>
    <row r="64" spans="2:3" x14ac:dyDescent="0.3">
      <c r="B64" s="1">
        <v>56</v>
      </c>
      <c r="C64" s="30">
        <v>0.1687627338989578</v>
      </c>
    </row>
    <row r="65" spans="2:3" x14ac:dyDescent="0.3">
      <c r="B65" s="1">
        <v>57</v>
      </c>
      <c r="C65" s="30">
        <v>-0.5215958058513197</v>
      </c>
    </row>
    <row r="66" spans="2:3" x14ac:dyDescent="0.3">
      <c r="B66" s="1">
        <v>58</v>
      </c>
      <c r="C66" s="30">
        <v>-2.2905974847427357</v>
      </c>
    </row>
    <row r="67" spans="2:3" x14ac:dyDescent="0.3">
      <c r="B67" s="1">
        <v>59</v>
      </c>
      <c r="C67" s="30">
        <v>1.2845051514324732</v>
      </c>
    </row>
    <row r="68" spans="2:3" x14ac:dyDescent="0.3">
      <c r="B68" s="1">
        <v>60</v>
      </c>
      <c r="C68" s="30">
        <v>1.8999896902368685</v>
      </c>
    </row>
    <row r="69" spans="2:3" x14ac:dyDescent="0.3">
      <c r="B69" s="1">
        <v>61</v>
      </c>
      <c r="C69" s="30">
        <v>0.89328594622107627</v>
      </c>
    </row>
    <row r="70" spans="2:3" x14ac:dyDescent="0.3">
      <c r="B70" s="1">
        <v>62</v>
      </c>
      <c r="C70" s="30">
        <v>-0.27499733465051979</v>
      </c>
    </row>
    <row r="71" spans="2:3" x14ac:dyDescent="0.3">
      <c r="B71" s="1">
        <v>63</v>
      </c>
      <c r="C71" s="30">
        <v>1.4816817959120243</v>
      </c>
    </row>
    <row r="72" spans="2:3" x14ac:dyDescent="0.3">
      <c r="B72" s="1">
        <v>64</v>
      </c>
      <c r="C72" s="30">
        <v>0.3841737226896953</v>
      </c>
    </row>
    <row r="73" spans="2:3" x14ac:dyDescent="0.3">
      <c r="B73" s="1">
        <v>65</v>
      </c>
      <c r="C73" s="30">
        <v>-0.62219229397798825</v>
      </c>
    </row>
    <row r="74" spans="2:3" x14ac:dyDescent="0.3">
      <c r="B74" s="1">
        <v>66</v>
      </c>
      <c r="C74" s="30">
        <v>1.3075136557960287</v>
      </c>
    </row>
    <row r="75" spans="2:3" x14ac:dyDescent="0.3">
      <c r="B75" s="1">
        <v>67</v>
      </c>
      <c r="C75" s="30">
        <v>-0.99140328843756009</v>
      </c>
    </row>
    <row r="76" spans="2:3" x14ac:dyDescent="0.3">
      <c r="B76" s="1">
        <v>68</v>
      </c>
      <c r="C76" s="30">
        <v>-0.65389179628050809</v>
      </c>
    </row>
    <row r="77" spans="2:3" x14ac:dyDescent="0.3">
      <c r="B77" s="1">
        <v>69</v>
      </c>
      <c r="C77" s="30">
        <v>0.7602399069503547</v>
      </c>
    </row>
    <row r="78" spans="2:3" x14ac:dyDescent="0.3">
      <c r="B78" s="1">
        <v>70</v>
      </c>
      <c r="C78" s="30">
        <v>0.4479402070887965</v>
      </c>
    </row>
    <row r="79" spans="2:3" x14ac:dyDescent="0.3">
      <c r="B79" s="1">
        <v>71</v>
      </c>
      <c r="C79" s="30">
        <v>1.4667007574797188</v>
      </c>
    </row>
    <row r="80" spans="2:3" x14ac:dyDescent="0.3">
      <c r="B80" s="1">
        <v>72</v>
      </c>
      <c r="C80" s="30">
        <v>-0.57378300660521242</v>
      </c>
    </row>
    <row r="81" spans="2:3" x14ac:dyDescent="0.3">
      <c r="B81" s="1">
        <v>73</v>
      </c>
      <c r="C81" s="30">
        <v>-2.5962499819597875</v>
      </c>
    </row>
    <row r="82" spans="2:3" x14ac:dyDescent="0.3">
      <c r="B82" s="1">
        <v>74</v>
      </c>
      <c r="C82" s="30">
        <v>0.21375987066733493</v>
      </c>
    </row>
    <row r="83" spans="2:3" x14ac:dyDescent="0.3">
      <c r="B83" s="1">
        <v>75</v>
      </c>
      <c r="C83" s="30">
        <v>-0.12886101761210611</v>
      </c>
    </row>
    <row r="84" spans="2:3" x14ac:dyDescent="0.3">
      <c r="B84" s="1">
        <v>76</v>
      </c>
      <c r="C84" s="30">
        <v>-1.8018146831912518</v>
      </c>
    </row>
    <row r="85" spans="2:3" x14ac:dyDescent="0.3">
      <c r="B85" s="1">
        <v>77</v>
      </c>
      <c r="C85" s="30">
        <v>-1.2033782748269179</v>
      </c>
    </row>
    <row r="86" spans="2:3" x14ac:dyDescent="0.3">
      <c r="B86" s="1">
        <v>78</v>
      </c>
      <c r="C86" s="30">
        <v>-0.20157509384794314</v>
      </c>
    </row>
    <row r="87" spans="2:3" x14ac:dyDescent="0.3">
      <c r="B87" s="1">
        <v>79</v>
      </c>
      <c r="C87" s="30">
        <v>1.1112895334145017</v>
      </c>
    </row>
    <row r="88" spans="2:3" x14ac:dyDescent="0.3">
      <c r="B88" s="1">
        <v>80</v>
      </c>
      <c r="C88" s="30">
        <v>1.3531553986312159E-2</v>
      </c>
    </row>
    <row r="89" spans="2:3" x14ac:dyDescent="0.3">
      <c r="B89" s="1">
        <v>81</v>
      </c>
      <c r="C89" s="30">
        <v>-1.5181337043779473</v>
      </c>
    </row>
    <row r="90" spans="2:3" x14ac:dyDescent="0.3">
      <c r="B90" s="1">
        <v>82</v>
      </c>
      <c r="C90" s="30">
        <v>-1.2096819414205964</v>
      </c>
    </row>
    <row r="91" spans="2:3" x14ac:dyDescent="0.3">
      <c r="B91" s="1">
        <v>83</v>
      </c>
      <c r="C91" s="30">
        <v>0.2161409301087818</v>
      </c>
    </row>
    <row r="92" spans="2:3" x14ac:dyDescent="0.3">
      <c r="B92" s="1">
        <v>84</v>
      </c>
      <c r="C92" s="30">
        <v>-0.26281162152121301</v>
      </c>
    </row>
    <row r="93" spans="2:3" x14ac:dyDescent="0.3">
      <c r="B93" s="1">
        <v>85</v>
      </c>
      <c r="C93" s="30">
        <v>-0.73891083981780448</v>
      </c>
    </row>
    <row r="94" spans="2:3" x14ac:dyDescent="0.3">
      <c r="B94" s="1">
        <v>86</v>
      </c>
      <c r="C94" s="30">
        <v>-0.66307670220531834</v>
      </c>
    </row>
    <row r="95" spans="2:3" x14ac:dyDescent="0.3">
      <c r="B95" s="1">
        <v>87</v>
      </c>
      <c r="C95" s="30">
        <v>-0.72464605518553815</v>
      </c>
    </row>
    <row r="96" spans="2:3" x14ac:dyDescent="0.3">
      <c r="B96" s="1">
        <v>88</v>
      </c>
      <c r="C96" s="30">
        <v>0.65635646180014862</v>
      </c>
    </row>
    <row r="97" spans="2:3" x14ac:dyDescent="0.3">
      <c r="B97" s="1">
        <v>89</v>
      </c>
      <c r="C97" s="30">
        <v>-0.57421648132073655</v>
      </c>
    </row>
    <row r="98" spans="2:3" x14ac:dyDescent="0.3">
      <c r="B98" s="1">
        <v>90</v>
      </c>
      <c r="C98" s="30">
        <v>0.56953608868411698</v>
      </c>
    </row>
    <row r="99" spans="2:3" x14ac:dyDescent="0.3">
      <c r="B99" s="1">
        <v>91</v>
      </c>
      <c r="C99" s="30">
        <v>1.4101529132191695</v>
      </c>
    </row>
    <row r="100" spans="2:3" x14ac:dyDescent="0.3">
      <c r="B100" s="1">
        <v>92</v>
      </c>
      <c r="C100" s="30">
        <v>0.43531590604033632</v>
      </c>
    </row>
    <row r="101" spans="2:3" x14ac:dyDescent="0.3">
      <c r="B101" s="1">
        <v>93</v>
      </c>
      <c r="C101" s="30">
        <v>1.2938999536699074</v>
      </c>
    </row>
    <row r="102" spans="2:3" x14ac:dyDescent="0.3">
      <c r="B102" s="1">
        <v>94</v>
      </c>
      <c r="C102" s="30">
        <v>-1.6524609731671758</v>
      </c>
    </row>
    <row r="103" spans="2:3" x14ac:dyDescent="0.3">
      <c r="B103" s="1">
        <v>95</v>
      </c>
      <c r="C103" s="30">
        <v>-0.24531940792583806</v>
      </c>
    </row>
    <row r="104" spans="2:3" x14ac:dyDescent="0.3">
      <c r="B104" s="1">
        <v>96</v>
      </c>
      <c r="C104" s="30">
        <v>-1.5081609068602533</v>
      </c>
    </row>
    <row r="105" spans="2:3" x14ac:dyDescent="0.3">
      <c r="B105" s="1">
        <v>97</v>
      </c>
      <c r="C105" s="30">
        <v>-2.1609866763750989</v>
      </c>
    </row>
    <row r="106" spans="2:3" x14ac:dyDescent="0.3">
      <c r="B106" s="1">
        <v>98</v>
      </c>
      <c r="C106" s="30">
        <v>0.62520857562536558</v>
      </c>
    </row>
    <row r="107" spans="2:3" x14ac:dyDescent="0.3">
      <c r="B107" s="1">
        <v>99</v>
      </c>
      <c r="C107" s="30">
        <v>0.62460945265742029</v>
      </c>
    </row>
    <row r="108" spans="2:3" x14ac:dyDescent="0.3">
      <c r="B108" s="1">
        <v>100</v>
      </c>
      <c r="C108" s="30">
        <v>9.0332779371269878E-2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A9F0-9F8B-6F42-8D46-1C3ED7687E6A}">
  <sheetPr codeName="Sheet12">
    <tabColor rgb="FFFFFF00"/>
  </sheetPr>
  <dimension ref="A2:C9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245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246</v>
      </c>
    </row>
    <row r="9" spans="1:3" x14ac:dyDescent="0.3">
      <c r="A9" s="1">
        <v>3</v>
      </c>
      <c r="B9" s="1" t="s">
        <v>247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237</v>
      </c>
    </row>
    <row r="3" spans="2:5" x14ac:dyDescent="0.25">
      <c r="B3" s="9" t="s">
        <v>239</v>
      </c>
      <c r="C3" s="9"/>
    </row>
    <row r="4" spans="2:5" x14ac:dyDescent="0.25">
      <c r="B4" s="8" t="s">
        <v>240</v>
      </c>
    </row>
    <row r="5" spans="2:5" x14ac:dyDescent="0.25">
      <c r="B5" s="8" t="s">
        <v>241</v>
      </c>
    </row>
    <row r="7" spans="2:5" x14ac:dyDescent="0.25">
      <c r="B7" s="10" t="s">
        <v>17</v>
      </c>
      <c r="C7" s="10" t="s">
        <v>18</v>
      </c>
      <c r="E7" s="10" t="s">
        <v>237</v>
      </c>
    </row>
    <row r="8" spans="2:5" x14ac:dyDescent="0.25">
      <c r="B8" s="8" t="s">
        <v>22</v>
      </c>
      <c r="C8" s="8" t="s">
        <v>23</v>
      </c>
      <c r="E8" s="11"/>
    </row>
    <row r="9" spans="2:5" x14ac:dyDescent="0.25">
      <c r="B9" s="8" t="s">
        <v>23</v>
      </c>
      <c r="C9" s="8" t="s">
        <v>22</v>
      </c>
    </row>
    <row r="10" spans="2:5" x14ac:dyDescent="0.25">
      <c r="B10" s="8" t="s">
        <v>22</v>
      </c>
      <c r="C10" s="8" t="s">
        <v>23</v>
      </c>
    </row>
    <row r="11" spans="2:5" x14ac:dyDescent="0.25">
      <c r="B11" s="8" t="s">
        <v>22</v>
      </c>
      <c r="C11" s="8" t="s">
        <v>22</v>
      </c>
    </row>
    <row r="12" spans="2:5" x14ac:dyDescent="0.25">
      <c r="B12" s="8" t="s">
        <v>23</v>
      </c>
      <c r="C12" s="8" t="s">
        <v>23</v>
      </c>
    </row>
    <row r="13" spans="2:5" x14ac:dyDescent="0.25">
      <c r="B13" s="8" t="s">
        <v>23</v>
      </c>
      <c r="C13" s="8" t="s">
        <v>22</v>
      </c>
    </row>
    <row r="14" spans="2:5" x14ac:dyDescent="0.25">
      <c r="B14" s="8" t="s">
        <v>22</v>
      </c>
      <c r="C14" s="8" t="s">
        <v>22</v>
      </c>
    </row>
    <row r="15" spans="2:5" x14ac:dyDescent="0.25">
      <c r="B15" s="8" t="s">
        <v>23</v>
      </c>
      <c r="C15" s="8" t="s">
        <v>22</v>
      </c>
    </row>
    <row r="16" spans="2:5" x14ac:dyDescent="0.25">
      <c r="B16" s="8" t="s">
        <v>22</v>
      </c>
      <c r="C16" s="8" t="s">
        <v>23</v>
      </c>
    </row>
    <row r="17" spans="2:4" x14ac:dyDescent="0.25">
      <c r="B17" s="8" t="s">
        <v>23</v>
      </c>
      <c r="C17" s="8" t="s">
        <v>23</v>
      </c>
    </row>
    <row r="18" spans="2:4" x14ac:dyDescent="0.25">
      <c r="B18" s="8" t="s">
        <v>22</v>
      </c>
      <c r="C18" s="8" t="s">
        <v>22</v>
      </c>
      <c r="D18" s="8" t="s">
        <v>24</v>
      </c>
    </row>
    <row r="19" spans="2:4" x14ac:dyDescent="0.25">
      <c r="B19" s="8" t="s">
        <v>23</v>
      </c>
      <c r="C19" s="8" t="s">
        <v>23</v>
      </c>
    </row>
    <row r="20" spans="2:4" x14ac:dyDescent="0.25">
      <c r="B20" s="8" t="s">
        <v>22</v>
      </c>
      <c r="C20" s="8" t="s">
        <v>22</v>
      </c>
    </row>
    <row r="21" spans="2:4" x14ac:dyDescent="0.25">
      <c r="B21" s="8" t="s">
        <v>23</v>
      </c>
      <c r="C21" s="8" t="s">
        <v>23</v>
      </c>
    </row>
    <row r="22" spans="2:4" x14ac:dyDescent="0.25">
      <c r="B22" s="8" t="s">
        <v>23</v>
      </c>
      <c r="C22" s="8" t="s">
        <v>22</v>
      </c>
    </row>
    <row r="23" spans="2:4" x14ac:dyDescent="0.25">
      <c r="B23" s="8" t="s">
        <v>23</v>
      </c>
      <c r="C23" s="8" t="s">
        <v>22</v>
      </c>
    </row>
    <row r="24" spans="2:4" x14ac:dyDescent="0.25">
      <c r="B24" s="8" t="s">
        <v>22</v>
      </c>
      <c r="C24" s="8" t="s">
        <v>23</v>
      </c>
    </row>
    <row r="25" spans="2:4" x14ac:dyDescent="0.25">
      <c r="B25" s="8" t="s">
        <v>23</v>
      </c>
      <c r="C25" s="8" t="s">
        <v>23</v>
      </c>
    </row>
    <row r="26" spans="2:4" x14ac:dyDescent="0.25">
      <c r="B26" s="8" t="s">
        <v>22</v>
      </c>
      <c r="C26" s="8" t="s">
        <v>22</v>
      </c>
    </row>
    <row r="27" spans="2:4" x14ac:dyDescent="0.25">
      <c r="B27" s="8" t="s">
        <v>23</v>
      </c>
      <c r="C27" s="8" t="s">
        <v>23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topLeftCell="A3"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243</v>
      </c>
    </row>
    <row r="9" spans="1:3" x14ac:dyDescent="0.3">
      <c r="B9" s="1" t="s">
        <v>180</v>
      </c>
    </row>
    <row r="10" spans="1:3" x14ac:dyDescent="0.3">
      <c r="B10" s="1" t="s">
        <v>242</v>
      </c>
    </row>
    <row r="11" spans="1:3" x14ac:dyDescent="0.3">
      <c r="B11" s="1" t="s">
        <v>232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9</v>
      </c>
    </row>
    <row r="3" spans="1:2" x14ac:dyDescent="0.3">
      <c r="B3" s="1" t="s">
        <v>163</v>
      </c>
    </row>
    <row r="4" spans="1:2" x14ac:dyDescent="0.3">
      <c r="B4" s="1" t="s">
        <v>164</v>
      </c>
    </row>
    <row r="5" spans="1:2" x14ac:dyDescent="0.3">
      <c r="B5" s="1" t="s">
        <v>220</v>
      </c>
    </row>
    <row r="6" spans="1:2" x14ac:dyDescent="0.3">
      <c r="A6" s="28">
        <v>1</v>
      </c>
      <c r="B6" s="28" t="s">
        <v>10</v>
      </c>
    </row>
    <row r="7" spans="1:2" x14ac:dyDescent="0.3">
      <c r="A7" s="28">
        <v>2</v>
      </c>
      <c r="B7" s="28" t="s">
        <v>165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191</v>
      </c>
      <c r="B1" t="s">
        <v>190</v>
      </c>
      <c r="C1" t="s">
        <v>189</v>
      </c>
      <c r="D1" t="s">
        <v>188</v>
      </c>
      <c r="E1" t="s">
        <v>187</v>
      </c>
      <c r="F1" t="s">
        <v>186</v>
      </c>
      <c r="G1" t="s">
        <v>185</v>
      </c>
    </row>
    <row r="2" spans="1:7" x14ac:dyDescent="0.2">
      <c r="A2">
        <v>12500</v>
      </c>
      <c r="B2">
        <v>0.17269999999999999</v>
      </c>
      <c r="C2" t="s">
        <v>181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181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183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181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181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183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183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181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181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181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181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183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181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183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181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181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181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183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181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181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181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181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183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183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181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181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181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181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181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183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181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181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181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181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181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183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181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181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181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181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181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181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183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181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181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181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183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181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183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183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183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183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183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181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183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181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181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181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183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183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181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183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183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181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181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181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181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183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181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183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181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183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181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181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181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181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181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183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183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181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181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181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181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183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181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181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183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181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181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181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181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183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181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181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181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181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181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181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181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181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181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181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181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181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181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181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183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181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183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181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181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181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183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181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181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181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183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183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181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183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181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183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183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183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183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181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181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181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183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183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183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183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183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181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181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183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183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183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183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181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183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183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181</v>
      </c>
      <c r="D159" s="2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183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183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183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183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183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183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181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181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183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183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183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183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181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183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183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183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181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181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181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183</v>
      </c>
      <c r="D180" s="29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183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181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181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183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183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181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183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183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181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181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183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183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181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183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183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183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181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181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181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183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183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181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181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181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181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183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183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183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183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181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183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183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183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181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183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181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183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183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183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183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183</v>
      </c>
      <c r="D227" s="29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183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183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181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183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183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183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183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181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183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181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183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181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183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183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181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183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181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181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181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183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183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181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183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183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183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183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183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183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183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183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181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181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181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183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183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181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183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181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183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181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183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181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183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183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183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183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183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183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181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183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183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181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181</v>
      </c>
      <c r="D285" s="29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181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181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183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183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181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181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183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183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181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183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183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181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181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181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181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183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183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181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183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183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181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183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181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181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183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183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181</v>
      </c>
      <c r="D314" s="29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183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181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183</v>
      </c>
      <c r="D318" s="29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181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183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181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183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183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183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181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181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183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183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183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183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181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181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181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181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183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183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183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183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181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183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183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183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183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183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181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183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181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183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181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183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183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181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183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183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183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183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181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183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183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181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181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183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183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183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183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181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181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183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183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183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181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183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183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181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181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183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183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183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183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181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181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183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183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183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181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181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183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183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181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183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183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183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181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183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181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181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183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183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183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181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183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183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183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181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181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181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183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181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183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181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183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181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183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183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183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183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183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181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183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183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183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181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181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183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181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183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181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183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183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181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181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181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181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183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181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183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183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183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181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181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183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181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181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181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181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183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181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181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183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183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181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183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183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183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181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183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181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183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181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183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181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183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183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181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183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181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183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183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183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183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183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183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183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181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183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183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181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183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183</v>
      </c>
      <c r="D487" s="29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181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181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183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181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181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183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183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183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183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183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183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181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183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183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183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181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181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183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183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183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183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181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181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183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181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181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181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183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181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181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183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183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181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183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183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183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181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181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183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181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181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183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181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181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181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183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183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183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183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183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181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183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183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183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181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183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183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181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181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183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181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183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183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181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181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183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183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183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181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183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181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181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183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181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181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181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181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183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183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181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181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181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181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183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181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183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183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183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181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181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183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181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181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181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181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183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181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183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183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181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183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181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181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183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183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181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183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181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181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181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181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183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181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181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183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181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183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181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181</v>
      </c>
      <c r="D614" s="29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183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183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181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181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183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181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181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181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183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181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181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183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183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181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181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183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183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181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183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181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181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181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183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181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181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183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181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181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181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181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183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183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181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181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183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181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183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183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183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181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183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183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183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181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183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183</v>
      </c>
      <c r="D665" s="29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183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183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183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181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181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183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183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183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183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181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181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183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183</v>
      </c>
      <c r="D679" s="2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181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183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183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181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181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181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183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183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181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183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181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183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181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183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183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181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183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183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181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183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183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181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183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183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181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181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181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181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183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181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183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183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183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181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183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181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183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183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183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183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181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181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181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183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181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181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181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183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183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183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181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183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183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181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181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181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181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181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183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183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181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181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181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183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183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181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181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181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181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183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181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181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181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181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181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181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183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183</v>
      </c>
      <c r="D774" s="29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183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181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181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183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183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181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181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181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181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181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183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181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183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181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181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183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181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181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181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183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181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183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183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181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183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183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181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181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183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181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181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181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183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181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183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181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183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181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183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181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183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181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183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183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183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181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181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183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181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181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181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181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181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181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183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183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183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181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183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181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183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181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181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183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183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183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181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183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181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181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183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183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181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183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181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183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183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181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181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181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181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183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181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183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183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183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183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181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181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183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181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181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181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183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181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181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181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181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183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183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183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183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181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181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183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183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183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181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183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183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181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181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181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181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183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183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181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183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183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183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183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181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183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183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181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181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183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183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183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183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183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181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183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181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181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181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181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181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183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181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181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183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181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181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181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181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183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183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181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181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183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183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181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183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183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183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183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183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181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181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181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183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181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181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181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181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181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182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183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183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183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183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183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181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181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181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183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183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181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181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181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183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183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181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181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183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181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183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183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181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183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183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181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183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181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181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181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183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183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181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181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181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181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183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181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183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181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183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183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181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183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183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183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181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183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181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181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181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183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183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183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181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181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183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181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181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183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183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181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183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181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183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183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183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181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181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183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183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181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183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181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183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183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183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181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181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183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183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183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183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181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181</v>
      </c>
      <c r="D1045" s="29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181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183</v>
      </c>
      <c r="D1047" s="29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183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181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181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181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181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183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183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183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181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183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181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181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181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183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181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183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181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183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181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183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181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183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181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183</v>
      </c>
      <c r="D1074" s="29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181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183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183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183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183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183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183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181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181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183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181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183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183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181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183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181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183</v>
      </c>
      <c r="D1092" s="29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181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181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181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183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183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183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181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181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181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183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183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183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181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181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183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183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181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183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183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183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181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181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183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183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183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181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183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183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183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181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181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181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181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183</v>
      </c>
      <c r="D1129" s="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181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183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181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183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181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183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183</v>
      </c>
      <c r="D1137" s="29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181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181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183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181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181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183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183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183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183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183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181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183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183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183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181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181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181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183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181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181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183</v>
      </c>
      <c r="D1160" s="29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183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183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183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183</v>
      </c>
      <c r="D1164" s="29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181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181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183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181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183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181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183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181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181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181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181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181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183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183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181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183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183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183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183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183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183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183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181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181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181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183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181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183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181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181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183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183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183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183</v>
      </c>
      <c r="D1198" s="29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181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183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181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181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181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181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183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181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181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183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183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183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183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183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182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183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183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181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181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183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181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183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183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183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181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183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183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181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183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181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183</v>
      </c>
      <c r="D1231" s="29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183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181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183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181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183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181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183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183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181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183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183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183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181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183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183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183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181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181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181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183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181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181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181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181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183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183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181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181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181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181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181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181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181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183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183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183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181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181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181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181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183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181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181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183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181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181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181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181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183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183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183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183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181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181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183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181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183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183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183</v>
      </c>
      <c r="D1293" s="29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181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181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183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183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183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181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181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181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183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181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181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181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181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183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181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183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183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181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183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183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181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183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181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181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183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181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181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183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183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183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183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181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183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183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181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181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183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183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183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181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183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181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181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183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181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183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183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183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183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181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181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181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183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183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181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183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183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181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183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183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183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181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183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183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183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181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183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181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181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181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183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181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183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181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183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183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181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181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181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183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181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181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183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183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183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183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181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181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181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181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183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181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181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181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181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181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183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181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183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181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181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181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183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183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183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183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183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183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181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181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181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181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181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183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181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183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181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183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181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183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181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183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183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181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183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181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181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183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183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181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183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183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183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181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181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181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181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183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183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181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183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181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183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183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181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183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181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183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181</v>
      </c>
      <c r="D1449" s="2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181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181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181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183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181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183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181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183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183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183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183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181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183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181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183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181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181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181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183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183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183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181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181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183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181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181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183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181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183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183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181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183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181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181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183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183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183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181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181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181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183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183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181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181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181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183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181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181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183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181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181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181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181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182</v>
      </c>
      <c r="D1508" s="29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181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181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181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181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181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181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181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183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183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181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183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183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181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181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181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183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183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181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181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183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183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183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181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181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183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183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181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183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183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183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181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181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181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183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183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183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183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183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183</v>
      </c>
      <c r="D1553" s="29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181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181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181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181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183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181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181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183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181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181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181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181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181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181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181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183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183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183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183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181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181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181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181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182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181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181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181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181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181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181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183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181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181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183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181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181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181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183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181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183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183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181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181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181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181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183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181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181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181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183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183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181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181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183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181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183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181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181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183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181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183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183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183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183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181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181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181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183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181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183</v>
      </c>
      <c r="D1630" s="29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183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181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181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183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181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181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183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184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181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181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181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181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181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181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183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183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181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183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181</v>
      </c>
      <c r="D1649" s="2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181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181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181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183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181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183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181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183</v>
      </c>
      <c r="D1657" s="29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181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181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183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181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181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181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181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181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181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183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181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183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181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183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183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181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181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181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183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183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183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183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181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181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181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181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181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181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181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181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183</v>
      </c>
      <c r="D1690" s="29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181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183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183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181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181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181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181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181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181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183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183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181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181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183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181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181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183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181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183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181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183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181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181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183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181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183</v>
      </c>
      <c r="D1716" s="29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183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183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181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183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183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181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183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181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183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183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183</v>
      </c>
      <c r="D1728" s="29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181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184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181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181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181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183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181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183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183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183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183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181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183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183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183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181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181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183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181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181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183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183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181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181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183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181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183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181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181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183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181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183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183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181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181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183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181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181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181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181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183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181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181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181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183</v>
      </c>
      <c r="D1776" s="29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183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181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181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181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181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183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181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183</v>
      </c>
      <c r="D1785" s="29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181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183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184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181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183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184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181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183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181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181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181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183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181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181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181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181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181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183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181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181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181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183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183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183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181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181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181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183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181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183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183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183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181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181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181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183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181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181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181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181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183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181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181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183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181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181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181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181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181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183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183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183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181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181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183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181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181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181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181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181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181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181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181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181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181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181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181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183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181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183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181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181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183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181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181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183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184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183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181</v>
      </c>
      <c r="D1870" s="29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183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183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181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181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181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181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181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181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181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183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183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181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181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181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181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181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181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181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181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181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181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183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183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181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181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183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183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181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183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183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183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181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181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183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181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183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183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183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183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182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183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183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183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183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181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181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183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181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183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183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183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183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183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181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181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181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181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183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181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183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181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181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183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181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181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183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183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181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181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181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183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181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181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181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183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181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181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183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183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183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183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183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183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181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181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182</v>
      </c>
      <c r="D1964" s="29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181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183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183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183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183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183</v>
      </c>
      <c r="D1970" s="29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183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183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181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183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181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183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183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181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181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183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181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181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183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183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181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181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181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181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183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183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181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183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183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181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183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183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183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181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181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183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183</v>
      </c>
      <c r="D2004" s="29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181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183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183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181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183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183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181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183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183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183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183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183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183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183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181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183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181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181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183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181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183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181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181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183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181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181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182</v>
      </c>
      <c r="D2038" s="29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181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183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181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181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183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183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183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181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183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183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181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183</v>
      </c>
      <c r="D2050" s="29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183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183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181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183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183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181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183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183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181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183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181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183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181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181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183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181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181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181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181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183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183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181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181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183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183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183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181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183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181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183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181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181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181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181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181</v>
      </c>
      <c r="D2085" s="29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181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181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183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183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183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181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183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183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181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183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181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183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183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183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181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181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183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181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183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183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183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181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183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183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181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183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183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183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183</v>
      </c>
      <c r="D2115" s="29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181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183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181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183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183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181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181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183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183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181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183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183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183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183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181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183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183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181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183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181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181</v>
      </c>
      <c r="D2137" s="29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183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183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183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183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181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183</v>
      </c>
      <c r="D2144" s="29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181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181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183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183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183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181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181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181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183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183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183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181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181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181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181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183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181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181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183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183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183</v>
      </c>
      <c r="D2167" s="29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181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183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183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183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181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181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181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183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181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183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183</v>
      </c>
      <c r="D2179" s="2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181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181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181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181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181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181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181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183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183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183</v>
      </c>
      <c r="D2191" s="29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183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181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183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183</v>
      </c>
      <c r="D2195" s="29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183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181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181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183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181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181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183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183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183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181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181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183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183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183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183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183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183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183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183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183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181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183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181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183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183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183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183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181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183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183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183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181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182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183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183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183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183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183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181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183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181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183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181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183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183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183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181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183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183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183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183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181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181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181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183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181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182</v>
      </c>
      <c r="D2258" s="29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183</v>
      </c>
      <c r="D2259" s="2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183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183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181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181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181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183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183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183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183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181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181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181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181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183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183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181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183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183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181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181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183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181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183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183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183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183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183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183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183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183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181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181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183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181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183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183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183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181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183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181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183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183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183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183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181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183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183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183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183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181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181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181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183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183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183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181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181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183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183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181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181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183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181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181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183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181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181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181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183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181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181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181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181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183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183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181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183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181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183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183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183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181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183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181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181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183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183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183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183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183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181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181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181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183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181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181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183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181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181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183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183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183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181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183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181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181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181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183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183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183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181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183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183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183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183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183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183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183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183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183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181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183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181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183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181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183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183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183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183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181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183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181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183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181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181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183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183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183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181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183</v>
      </c>
      <c r="D2420" s="29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181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181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183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183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181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183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181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183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183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183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181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181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183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181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183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181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183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181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183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181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181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181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183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181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183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181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183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181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181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183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183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181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183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183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183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183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181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183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183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181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181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181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181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182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181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181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183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181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183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183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183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183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183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183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181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183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183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181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183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183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183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181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183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183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181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183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183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183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183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181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181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181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181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183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181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183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181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183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183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183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183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181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183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183</v>
      </c>
      <c r="D2506" s="29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183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183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183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183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181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181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183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181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183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183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181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181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183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181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181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183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183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181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183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183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181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183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181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181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183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183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181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183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183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183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183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183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183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181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183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181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183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183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183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183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183</v>
      </c>
      <c r="D2551" s="29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183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181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183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183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181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181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183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181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181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183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183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183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181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183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181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183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181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183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181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181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181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183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183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183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183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181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182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181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181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181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183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181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181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183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183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183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181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181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183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183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181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181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181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183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183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183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183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181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183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183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183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183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183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183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181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181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183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181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183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183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183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181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181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183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181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183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183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183</v>
      </c>
      <c r="D2624" s="29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183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181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181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181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181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181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183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181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181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181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183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181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181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182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181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181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183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183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181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181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181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181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183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183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183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181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183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183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183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183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181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181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183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183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183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183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183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183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183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183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183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181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183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183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181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181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181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182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181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183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183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183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183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183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183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183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183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183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183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181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181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183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181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181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181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181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181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181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181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183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183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181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181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181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181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181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183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181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181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181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183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181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183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183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181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183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181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183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183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183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183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183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183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181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181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181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181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181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181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181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183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183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183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181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181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183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181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183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181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183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183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181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183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181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181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183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183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181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181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183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183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181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181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183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181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183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183</v>
      </c>
      <c r="D2768" s="29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181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183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183</v>
      </c>
      <c r="D2771" s="29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181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183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183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181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183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181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181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183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181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181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183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181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181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183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183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181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183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183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183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181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181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183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183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183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183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183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183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183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183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183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181</v>
      </c>
      <c r="D2804" s="29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181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183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181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183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183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183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183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181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183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183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183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183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183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183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181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183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183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181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183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183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183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183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183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183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183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181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183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183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181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181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181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183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183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181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183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181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183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183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181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183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183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181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183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181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181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183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183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181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181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181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181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181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183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183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183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183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181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183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181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181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183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182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183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181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181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183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183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183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183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181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181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181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183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183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183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183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181</v>
      </c>
      <c r="D2885" s="29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183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183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183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183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183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183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183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181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183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181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181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183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181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181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183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181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181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183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183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181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183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183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181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183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183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183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183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183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183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183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181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183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183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183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181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181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183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183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183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183</v>
      </c>
      <c r="D2927" s="29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181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183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183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181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183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181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183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183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183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183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181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183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181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181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183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183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181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183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183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183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181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183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181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181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183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181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183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181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181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181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181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183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181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183</v>
      </c>
      <c r="D2965" s="29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181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183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183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181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183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181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181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183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181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183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181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183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183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181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181</v>
      </c>
      <c r="D2983" s="29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183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183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181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181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183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183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181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183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183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181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181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183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181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181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183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182</v>
      </c>
      <c r="D3000" s="29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183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183</v>
      </c>
      <c r="D3002" s="29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181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183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183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183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183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181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181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183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181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181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181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183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181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181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181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181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183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183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183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183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183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183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181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182</v>
      </c>
      <c r="D3027" s="29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181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181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181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181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181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181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183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183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183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183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181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183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183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181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183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183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181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183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183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183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183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183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181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183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181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183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181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181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181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183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181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183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183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181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183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183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181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181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183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181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181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183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183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183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183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183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183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181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183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183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183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181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183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183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183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183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181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183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181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181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181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183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181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181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183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183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183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181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182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183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183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183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183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181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183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183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181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183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183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181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181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183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183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183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183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183</v>
      </c>
      <c r="D3122" s="29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181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183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183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183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183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183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183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181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183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183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181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183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181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183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183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183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181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183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183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183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183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183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181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183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181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183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183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181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183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181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183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183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183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183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183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183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181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183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181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181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181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183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183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183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181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181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183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183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183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183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181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181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183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183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181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181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183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181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183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181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183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181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183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181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181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181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183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183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181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181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181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183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181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181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181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183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183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183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183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181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181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183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181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183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181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181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181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183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183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181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183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183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181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181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181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183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181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183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183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183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183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183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183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181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183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181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181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183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183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183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183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183</v>
      </c>
      <c r="D3243" s="29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181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183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181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183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181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181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183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183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183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181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183</v>
      </c>
      <c r="D3254" s="29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183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183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181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181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183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181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183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183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183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183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181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181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183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181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183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183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183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181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183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181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181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181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183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181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183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181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181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183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181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183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183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183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183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183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183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183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183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183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181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181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181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181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181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181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183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183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181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183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181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181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183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181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183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183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183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183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183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183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183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181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183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183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183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181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183</v>
      </c>
      <c r="D3320" s="29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183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183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181</v>
      </c>
      <c r="D3323" s="29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181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183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181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181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181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181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183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183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181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183</v>
      </c>
      <c r="D3334" s="29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181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183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183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181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181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183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183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181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181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183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183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183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183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183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183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183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183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183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181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181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181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181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181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181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183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181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181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182</v>
      </c>
      <c r="D3363" s="29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183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183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181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181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181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183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183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181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181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183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181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183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181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183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181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183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181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181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183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183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181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183</v>
      </c>
      <c r="D3387" s="29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181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183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183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181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183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183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183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183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183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183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183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181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181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183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183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183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183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183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183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181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183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183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181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183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181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183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183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183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183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183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181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181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183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183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183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183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181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181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183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181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181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183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181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181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183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183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183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181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183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181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183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183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181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183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181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183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183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183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181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181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181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181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183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181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183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183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183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181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181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183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181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183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181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181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183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183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181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181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183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181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181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183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181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183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181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183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183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183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183</v>
      </c>
      <c r="D3481" s="29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183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183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183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181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181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183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181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181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181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183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183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181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183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183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183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183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181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183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181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181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183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183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183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181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183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181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183</v>
      </c>
      <c r="D3510" s="29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183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183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181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183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181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181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183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183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183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183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183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183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183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181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183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183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183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183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181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181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181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181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183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181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183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183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183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181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181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183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181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181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181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183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183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181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181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181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183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181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181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183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183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181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181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183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183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183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183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183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183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183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183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181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181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181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181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183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181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183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183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183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183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183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181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181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183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181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181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181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183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181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183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183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183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183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181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181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181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181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183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183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183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181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181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183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183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183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183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183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183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183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183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183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181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183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183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181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183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181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183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183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183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181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181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183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181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183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181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181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181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183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183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181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183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181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183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181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181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183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183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181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181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183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181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183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181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183</v>
      </c>
      <c r="D3649" s="2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181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181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183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183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183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181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181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183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181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183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183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183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181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183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183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181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181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181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181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183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183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181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183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183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181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183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183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181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183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181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181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181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181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181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183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183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183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181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181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183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183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181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181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181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181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181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183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181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183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181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183</v>
      </c>
      <c r="D3705" s="29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183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183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183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181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181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183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181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183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181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183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183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181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181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181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183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183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183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183</v>
      </c>
      <c r="D3728" s="29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181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181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183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181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181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183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183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181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181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183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181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183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183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183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183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183</v>
      </c>
      <c r="D3745" s="29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183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183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183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181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181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183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183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181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181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183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181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183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183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183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181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183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181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181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181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183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183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183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183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183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183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183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183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181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183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183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181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183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181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181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183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183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183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181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181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183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183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183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183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183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181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183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181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181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183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181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183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181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183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183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181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183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183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181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183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183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181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181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183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181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183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183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181</v>
      </c>
      <c r="D3814" s="29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182</v>
      </c>
      <c r="D3815" s="29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181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181</v>
      </c>
      <c r="D3817" s="29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181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183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181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181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183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181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183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181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181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183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181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181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183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181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183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181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183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183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181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183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181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181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183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181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183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181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183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183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181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181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183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183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183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183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183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183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183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183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181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183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183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181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183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181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181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183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183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181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183</v>
      </c>
      <c r="D3870" s="29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181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183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183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183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183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183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183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181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181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181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183</v>
      </c>
      <c r="D3882" s="29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183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183</v>
      </c>
      <c r="D3884" s="29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183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183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181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183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183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183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181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181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181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181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181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181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181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183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181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181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181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183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181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181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181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183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183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181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181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183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181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181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183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181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183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181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181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183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183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181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181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181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183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183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183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183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181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181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181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181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183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183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183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183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181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181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183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183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183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181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183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183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181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183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183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183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183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183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181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181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183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181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181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183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183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181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181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181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181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183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183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181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181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181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181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183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183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183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181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183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181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183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181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181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181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183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181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183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183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181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181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183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181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183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181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183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181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183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181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183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181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183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183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181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181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183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181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183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181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183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181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183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181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183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181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181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183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181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183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181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181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183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183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183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183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182</v>
      </c>
      <c r="D4029" s="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181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181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183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181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183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183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183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181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183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181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183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181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181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183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183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183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181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183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183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183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183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181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183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183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181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183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181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183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183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181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181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183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181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181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183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181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183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183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183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183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181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183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181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181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183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181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183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183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181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183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181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181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183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181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183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181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181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183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183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181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183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181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183</v>
      </c>
      <c r="D4093" s="29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181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183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181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181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181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181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181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181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181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183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183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183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181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183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181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183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181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181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183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181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183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183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181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183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183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183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183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181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183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181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181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183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183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183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183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181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181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181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181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183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181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183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181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183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181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181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181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181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183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183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183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181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183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183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183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183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183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181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183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183</v>
      </c>
      <c r="D4158" s="29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181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183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181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181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181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181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183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183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183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183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181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181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181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183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181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181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183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181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183</v>
      </c>
      <c r="D4179" s="2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183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183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183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181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183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181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181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181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181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181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181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181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181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183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181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181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181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181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183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181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181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183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181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183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183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181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181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181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183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181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181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181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183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183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183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183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181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183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181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181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183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183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183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181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181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183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183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181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181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183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183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181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183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181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181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183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181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183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183</v>
      </c>
      <c r="D4241" s="29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183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181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183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181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181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181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183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183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181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181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181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181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183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181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183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181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181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181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183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183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183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181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181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181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183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183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183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183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183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181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183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183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183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181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183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181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181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181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183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181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181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181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181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183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181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183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183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181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181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183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183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181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183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181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183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181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183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181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183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181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183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183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183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181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181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183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183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181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183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183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183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183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183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183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183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183</v>
      </c>
      <c r="D4320" s="29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183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181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183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181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183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181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183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183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183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183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183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183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183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183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181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181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183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181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183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181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183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183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181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181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181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183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183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183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183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181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183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181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181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183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181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183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183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181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181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183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181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181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183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183</v>
      </c>
      <c r="D4369" s="2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183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181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181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181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183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183</v>
      </c>
      <c r="D4377" s="29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183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181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183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181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181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181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183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183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183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181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183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183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181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183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183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181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181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181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183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181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183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181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183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181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183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183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181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183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183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183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183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183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181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181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183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181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181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181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181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183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183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183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181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183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181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181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181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181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183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181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181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181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181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183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183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181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183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183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183</v>
      </c>
      <c r="D4441" s="29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183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182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181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183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183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183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181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183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181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183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181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183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183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181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183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181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183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183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183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183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181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181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183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183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183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183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181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181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181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181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183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183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181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183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183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181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181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183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183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181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183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181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181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181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183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181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181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181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183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183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183</v>
      </c>
      <c r="D4496" s="29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183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181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181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181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181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183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183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183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183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183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181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181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181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181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181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181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183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181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181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183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181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183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181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181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181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181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183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183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183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183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183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183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183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181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183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183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181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181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181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183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181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183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183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183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183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183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183</v>
      </c>
      <c r="D4548" s="29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181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183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183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181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181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181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183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181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181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183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183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183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183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183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181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181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183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183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183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181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181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181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183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183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182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181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183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183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181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183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181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181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183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183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181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183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183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183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181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181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183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183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181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183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183</v>
      </c>
      <c r="D4600" s="29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183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183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181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183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181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183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183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183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181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181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183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181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183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181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181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183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183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181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181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183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181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183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183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183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183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181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183</v>
      </c>
      <c r="D4631" s="29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183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181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183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181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183</v>
      </c>
      <c r="D4638" s="29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183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181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181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181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183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183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183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181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181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181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181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183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183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181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181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183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181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181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183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181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183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183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181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181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181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181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181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181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181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181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183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183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183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181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183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183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183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181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181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183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183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181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183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181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183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183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181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181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183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181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181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181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183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183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183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181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181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181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183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183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183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183</v>
      </c>
      <c r="D4705" s="29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181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181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181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183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183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183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181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181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183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183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183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183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183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183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183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183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183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183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181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183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183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183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183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181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183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183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181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181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183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183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181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181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183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181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183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181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183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183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181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183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183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183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183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183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181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183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181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183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183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181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183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181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183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181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181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183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183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181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181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181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183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183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183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181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183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183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183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181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183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181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183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181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183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183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183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183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183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183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183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181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183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181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183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183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181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181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183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181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181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183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183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183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183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181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181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181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183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183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181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181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183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183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181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181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181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181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183</v>
      </c>
      <c r="D4817" s="29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181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181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183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183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181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183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181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183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181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183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183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181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183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183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183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183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183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183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183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183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183</v>
      </c>
      <c r="D4839" s="2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181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181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183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181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183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181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183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183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181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183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183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181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181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181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183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181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181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183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183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181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181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183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181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183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181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181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183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181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183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183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183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181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183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183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181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181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181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181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181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181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183</v>
      </c>
      <c r="D4882" s="29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181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183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183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183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183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183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183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181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183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183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181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181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181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181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183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181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183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183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181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181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181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183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181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183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181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183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181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183</v>
      </c>
      <c r="D4911" s="29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181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183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183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181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183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183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181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183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183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183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183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181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181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183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181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183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183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181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181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183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181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183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181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183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183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181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181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181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183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183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183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183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183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183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181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183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181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181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181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183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183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181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183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183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183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181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183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183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183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183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183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183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183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181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183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181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181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183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181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183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183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183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183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183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183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183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181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183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181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181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183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183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181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181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181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183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181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182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183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183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183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183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183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183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183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183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181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183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181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183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181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181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183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183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183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181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181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181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183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183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183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183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181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181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181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183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183</v>
      </c>
      <c r="D5023" s="29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183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183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181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183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181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183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183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183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181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183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183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181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183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181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183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183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181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181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181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183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183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183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181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183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183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181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183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181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183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181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183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183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181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181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181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183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183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183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181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183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183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183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181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183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183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183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181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181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183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181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183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183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181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183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181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183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183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183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181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183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183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183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183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183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183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181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181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183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183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183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183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181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181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181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181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181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181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181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183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183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181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181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183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181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183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183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181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183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181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183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183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183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181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183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181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183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183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181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183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183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181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183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183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183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183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183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183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183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183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183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181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181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181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181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183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183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183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183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183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181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181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181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181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183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181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183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183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183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183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183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181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181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181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181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183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181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183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181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183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181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181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183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181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181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181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181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183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183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183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181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181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183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181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183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183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183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181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181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181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183</v>
      </c>
      <c r="D5196" s="29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183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183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183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183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183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181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183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181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183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183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181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183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181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183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183</v>
      </c>
      <c r="D5212" s="29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183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181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183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181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183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183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183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181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181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183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181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181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181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181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181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183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183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181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181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183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181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183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183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183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181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181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183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183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183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183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181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183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183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181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183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181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181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181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183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181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181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183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183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183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183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181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181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181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181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183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181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183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183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183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183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181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183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181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183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183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181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183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181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183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183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183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183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181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183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183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183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183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183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183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181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183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181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183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183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183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181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183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183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181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181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181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181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181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183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183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181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183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181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181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183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181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183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181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181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181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183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181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183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183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181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181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181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181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183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183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183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183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183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181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181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183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181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183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183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183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181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183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183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183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181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183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181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183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183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183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183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183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183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181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183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181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183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183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183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181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183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181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183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183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183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181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181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183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181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183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181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183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183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183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183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181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183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183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183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181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183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183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183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181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183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183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183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181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181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181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183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181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183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181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183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181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181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181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183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181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183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183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183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183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181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181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183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181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183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183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181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183</v>
      </c>
      <c r="D5410" s="29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183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183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181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183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183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181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181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181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181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183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183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183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183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183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183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183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181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183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183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183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183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181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183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183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183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181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181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183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183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183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181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183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181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181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183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181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181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181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181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183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183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183</v>
      </c>
      <c r="D5454" s="29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181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183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181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183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183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181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183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183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183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183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181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181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181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183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181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183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181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183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181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181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183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181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181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181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181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183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183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181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181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181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181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183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183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183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183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183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183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183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181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183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181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183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183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181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183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181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181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183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181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183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183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183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183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183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181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181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181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183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183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181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183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183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183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183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183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183</v>
      </c>
      <c r="D5525" s="29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183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183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183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183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181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183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181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181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183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183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183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181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183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183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183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183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183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183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181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183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181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183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181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183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181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181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181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183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183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183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183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181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183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181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183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181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183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183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183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183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181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181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183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183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181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183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181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181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181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183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181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181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183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183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181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183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183</v>
      </c>
      <c r="D5586" s="29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182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181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183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181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181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181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181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181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181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181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183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183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181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183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183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183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181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183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183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181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183</v>
      </c>
      <c r="D5609" s="2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183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181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181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183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181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181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183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183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181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183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183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181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183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181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183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183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181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183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181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183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181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183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183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181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181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181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181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183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183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181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181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181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183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181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181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183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183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183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183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183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181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183</v>
      </c>
      <c r="D5652" s="29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181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183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183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181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183</v>
      </c>
      <c r="D5657" s="29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183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181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181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181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183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181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183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183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181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183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181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183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183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183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183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183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183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181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181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183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181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183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183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183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181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181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183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181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181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181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183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181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181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183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183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181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183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181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183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184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181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183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183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181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181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181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183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183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183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181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183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181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181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183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181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181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184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183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183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181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183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183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181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181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181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181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183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183</v>
      </c>
      <c r="D5728" s="29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181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183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181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183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181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183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183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183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183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181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183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183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183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181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181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181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181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181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181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183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181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183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183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183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183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181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183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181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183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181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181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183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183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183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183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181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181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181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184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184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181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181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181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183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181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181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183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183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181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183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183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183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183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181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181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181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183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183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181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183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183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181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183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181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181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183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183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181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181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181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181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183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183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183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181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181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183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181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183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183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183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183</v>
      </c>
      <c r="D5815" s="29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181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183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181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183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181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181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181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181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183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183</v>
      </c>
      <c r="D5825" s="29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181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183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181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181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183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183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181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183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183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181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183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183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183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181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181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183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183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183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181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183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181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183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183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181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181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181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181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181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181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181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181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181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181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183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183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183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181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183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183</v>
      </c>
      <c r="D5872" s="29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181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183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183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183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181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181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183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183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183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181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183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183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181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183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181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183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183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181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183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181</v>
      </c>
      <c r="D5893" s="29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181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181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183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183</v>
      </c>
      <c r="D5897" s="29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181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181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181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183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183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181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181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183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181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181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181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181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183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183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181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181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183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183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183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181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183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181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183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181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181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183</v>
      </c>
      <c r="D5926" s="29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181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183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181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183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181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183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181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181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181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181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181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183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181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183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183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181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181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181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183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183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183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183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183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183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183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183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183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183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183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181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183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183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183</v>
      </c>
      <c r="D5962" s="29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183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181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183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181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183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181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183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183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181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181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181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181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183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183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183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183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181</v>
      </c>
      <c r="D5982" s="29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183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183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183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181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183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181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181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181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183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181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183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181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181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183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181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181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183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183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181</v>
      </c>
      <c r="D6002" s="29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181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183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183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183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183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181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181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181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183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183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183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181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183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181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181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181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183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181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181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181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181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181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181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181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181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183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183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183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181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183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181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181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183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181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183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181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181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183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183</v>
      </c>
      <c r="D6043" s="29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183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181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181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181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181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181</v>
      </c>
      <c r="D6051" s="29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183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183</v>
      </c>
      <c r="D6053" s="29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183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183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183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183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181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181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181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181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181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181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181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183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181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183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183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181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181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183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183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183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183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183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181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181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183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181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183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181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183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181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183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183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181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183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181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183</v>
      </c>
      <c r="D6092" s="29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181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183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181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181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183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183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183</v>
      </c>
      <c r="D6099" s="29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181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183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181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183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181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181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181</v>
      </c>
      <c r="D6106" s="29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181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183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181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181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183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181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181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183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181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181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183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183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183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181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183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183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181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181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183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183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183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181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181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183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181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181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181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181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183</v>
      </c>
      <c r="D6137" s="29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183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183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181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181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181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183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183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181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181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181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181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183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181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181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183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181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181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183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183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183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181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183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183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181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181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181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183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181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181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183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183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181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183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181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183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181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183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183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183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181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183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183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181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183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181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183</v>
      </c>
      <c r="D6188" s="29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181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183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181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183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183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183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183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181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183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183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183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181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183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183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181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183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181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183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181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181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181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183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183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183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183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181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181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183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181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181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183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181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183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181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183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181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181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183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183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181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181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181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183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183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183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181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183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181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181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181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183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183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183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183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183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183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183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181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181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181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181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183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181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183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183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181</v>
      </c>
      <c r="D6261" s="29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181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181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183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183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181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183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183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181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183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181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181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181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181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183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183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183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183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181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181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183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181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183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181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181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183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183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183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181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181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183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183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181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183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181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183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183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183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181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181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181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181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181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181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181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181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183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183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183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181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181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181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183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181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181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182</v>
      </c>
      <c r="D6319" s="2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181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183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183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181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183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183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183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181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181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181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183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181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183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183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181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181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183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181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183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183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183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183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181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181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183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183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181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181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183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183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183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183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183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183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182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183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183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181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181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183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181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183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183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183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183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181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183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181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181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181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181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181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181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181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183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181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181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181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183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183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181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181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181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183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181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183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181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181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181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182</v>
      </c>
      <c r="D6393" s="29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181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181</v>
      </c>
      <c r="D6395" s="29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181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181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183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183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183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183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181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183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181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183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181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183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181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181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183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181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183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183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183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181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183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181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183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181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181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181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183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183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181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183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183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181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183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181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183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183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183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183</v>
      </c>
      <c r="D6436" s="29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181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183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181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181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183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181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183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181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183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183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181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183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183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183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181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183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183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183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181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183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181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183</v>
      </c>
      <c r="D6461" s="29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181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181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181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181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183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183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181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183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181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183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181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183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181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183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183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183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181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183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183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181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183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183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181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181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183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181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183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181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181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183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183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181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183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181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183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183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181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183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183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181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181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181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181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181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181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183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181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181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183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183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181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181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183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181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183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181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181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183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183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183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183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181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183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181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181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181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183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181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181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183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183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181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183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182</v>
      </c>
      <c r="D6544" s="29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181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181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181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183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181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183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181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181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181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181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183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183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181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183</v>
      </c>
      <c r="D6561" s="29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181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183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183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183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183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183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181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183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183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181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181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183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183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181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181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183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183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181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183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181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181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181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181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183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183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183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181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183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181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181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183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183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181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181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183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181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183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183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183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183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181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181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183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183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183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181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183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183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181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181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181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183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181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181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181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183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181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181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183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183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183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183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183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181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181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181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181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183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183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183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183</v>
      </c>
      <c r="D6637" s="29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181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181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181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183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183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181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183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181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183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181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183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181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183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183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183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181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181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181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181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183</v>
      </c>
      <c r="D6658" s="29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183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183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183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181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181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181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183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181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181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183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181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183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183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181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183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183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181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183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183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181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181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181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181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181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183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183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183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181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181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181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181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181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181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181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181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181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181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183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183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183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183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183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183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183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181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181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183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181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183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183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183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183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183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181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181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181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183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181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183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181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181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181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181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181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181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183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181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183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183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181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183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183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183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181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183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181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181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183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181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181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181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181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181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181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181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183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181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181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181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181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183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181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183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181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181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181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183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181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181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183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183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181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183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183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183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181</v>
      </c>
      <c r="D6777" s="29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183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183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183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181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181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183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181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181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183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183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183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181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183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181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183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181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183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181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183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183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183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183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181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183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181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181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181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181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181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183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183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183</v>
      </c>
      <c r="D6810" s="29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183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183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181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181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183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181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181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181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181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183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183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183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181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181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183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181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181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183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183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181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183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181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181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183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183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181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181</v>
      </c>
      <c r="D6841" s="29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183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183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183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183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181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181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181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183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181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181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183</v>
      </c>
      <c r="D6852" s="29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181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181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183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183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183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183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181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181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183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181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183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183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181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181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182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183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181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181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181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183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183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181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181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181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181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181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181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183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181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181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181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183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183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181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181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183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181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183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183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181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181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181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183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183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181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181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181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181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181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181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181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183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183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181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181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183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181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181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181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183</v>
      </c>
      <c r="D6918" s="29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181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183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183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183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181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183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183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181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183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181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181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181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183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183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181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181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183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181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183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181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183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181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183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183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183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183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181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183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183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181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183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183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181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181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183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183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181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181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183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183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181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183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183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183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183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183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181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181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181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181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183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183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181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183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181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183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181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183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181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181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183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183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181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183</v>
      </c>
      <c r="D6990" s="29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181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183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183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181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183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183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183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181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183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183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183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183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183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183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183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181</v>
      </c>
      <c r="D7008" s="29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183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183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181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181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181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183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183</v>
      </c>
      <c r="D7015" s="29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181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183</v>
      </c>
      <c r="D7017" s="29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183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183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182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183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181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183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183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183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181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183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181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183</v>
      </c>
      <c r="D7030" s="29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181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183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183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181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183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181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181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183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181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183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181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183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181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181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181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183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183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183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183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183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183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181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183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183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181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183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181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183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181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183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183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183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181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183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183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183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181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181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183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183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181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181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181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183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181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181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181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181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181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183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183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183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181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181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181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183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181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181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183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183</v>
      </c>
      <c r="D7092" s="29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181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183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183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183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183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181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183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181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181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181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183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181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183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181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183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183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181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183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183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183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181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183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181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181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183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183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181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183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183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183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181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183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181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183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183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183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181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183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181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181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181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183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183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181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183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183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181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183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181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183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181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183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183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183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181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183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181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181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181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183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183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181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181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183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181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183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183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183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183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181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181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182</v>
      </c>
      <c r="D7169" s="2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181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183</v>
      </c>
      <c r="D7171" s="29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181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181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183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181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183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181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181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183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181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181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181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181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181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183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183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181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181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183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183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183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183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181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181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183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183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183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181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181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181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183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183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181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181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183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181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181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181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183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183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181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181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181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183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183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181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183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181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181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183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181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181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183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181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183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181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181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181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183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183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183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181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183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181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181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181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181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181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181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181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181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181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183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181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183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183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181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183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183</v>
      </c>
      <c r="D7255" s="29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181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181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181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181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183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181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183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183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181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181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181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183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183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181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181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183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181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183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183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181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181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181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181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181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183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183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181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181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183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183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181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181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183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183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183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183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183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183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183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181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181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183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183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181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183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183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183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181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183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183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183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183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181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181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183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181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183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183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183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183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183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181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183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183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181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183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183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183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181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183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183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181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183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183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181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183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182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181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181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183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181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183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182</v>
      </c>
      <c r="D7341" s="29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183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181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181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183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181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183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181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181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183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181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181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181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183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181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183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183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181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181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181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183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183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183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181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183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181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183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181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183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181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183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181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181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183</v>
      </c>
      <c r="D7375" s="29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181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181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181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183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183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183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183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181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181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181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181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183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181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183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183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181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181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183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181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181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181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181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181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181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183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183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181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181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181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183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181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181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181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183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181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183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183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181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181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181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181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181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183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181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181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181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183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181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183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183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181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183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181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181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183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183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181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181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181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183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183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183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181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181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181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183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183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181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183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183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181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183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181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181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181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181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181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183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181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183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181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183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181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181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183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181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183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181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181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181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181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183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181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183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181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183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181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181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181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183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181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183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181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183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183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183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181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183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183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181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183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183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181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183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181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181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181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181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181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181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181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181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183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181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183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181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181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181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183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181</v>
      </c>
      <c r="D7516" s="29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183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183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183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181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181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181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181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181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181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183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181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181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183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183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183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181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183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181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183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181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183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182</v>
      </c>
      <c r="D7538" s="29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183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183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181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183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181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181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183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181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181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181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183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183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183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183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183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181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181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181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183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181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183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183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181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181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181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181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183</v>
      </c>
      <c r="D7567" s="29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181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181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183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183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183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181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181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181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181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183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183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181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183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181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183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181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183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181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183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181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181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181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181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181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181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183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183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181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181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181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183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181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181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181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183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181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181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181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183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183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181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181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181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183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183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181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183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183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181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183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181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181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183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181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181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181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181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183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181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181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181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183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181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181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181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181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181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181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181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183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183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181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181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181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181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183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181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181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181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181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181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181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181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181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183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181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183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183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181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181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183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183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183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181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183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181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183</v>
      </c>
      <c r="D7673" s="29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183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183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181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183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181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181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183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183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181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181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181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183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181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183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183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181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183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183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182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183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181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183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183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181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181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181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181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181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181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181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183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183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183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183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183</v>
      </c>
      <c r="D7712" s="29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181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183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183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181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181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181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183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183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181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181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183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183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181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181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183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183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183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181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183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183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181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181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181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181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183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181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183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183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181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181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183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183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181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183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183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183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183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183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183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183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181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183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181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183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181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183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181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181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183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183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181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183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181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183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183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183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181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181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181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181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181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183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183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181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183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183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183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183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181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183</v>
      </c>
      <c r="D7792" s="29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181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181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183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183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181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181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183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181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181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181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183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181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181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183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183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181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183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183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181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181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183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183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183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183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181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183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183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183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183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183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181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183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183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181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183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183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181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183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181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183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181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181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183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181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183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183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183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183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183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183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181</v>
      </c>
      <c r="D7848" s="29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181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183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183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181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183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181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181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181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183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181</v>
      </c>
      <c r="D7860" s="29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181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183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183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183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183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181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183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183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183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183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183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183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181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181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183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181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181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183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183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181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181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183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183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183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181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183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181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181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183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183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183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181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183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183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183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181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183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181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181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183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181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183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183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183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181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181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183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183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183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183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181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183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183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181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181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183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183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183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183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181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181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183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181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183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181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181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183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183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183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183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181</v>
      </c>
      <c r="D7936" s="29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181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183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181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181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183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183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183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181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181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183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183</v>
      </c>
      <c r="D7949" s="2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181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183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181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183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183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181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183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183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181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183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182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183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181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183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183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181</v>
      </c>
      <c r="D7965" s="29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183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183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181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183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183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183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183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183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183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183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181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181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183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183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181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183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181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183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181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183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181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181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183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183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183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183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183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183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183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183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183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183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183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183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181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181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181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181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183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183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183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181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183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183</v>
      </c>
      <c r="D8014" s="29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181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181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183</v>
      </c>
      <c r="D8017" s="29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183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183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183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181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181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183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183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181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183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183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183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181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183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181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183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181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183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183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183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181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183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183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181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183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183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183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181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183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181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183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183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183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183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181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181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183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181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183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183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183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183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183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183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181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183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183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183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183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181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183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183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181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181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183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181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183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181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183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181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183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181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183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183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183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183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183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183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183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181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181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183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181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181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183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181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183</v>
      </c>
      <c r="D8102" s="29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181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181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183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183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183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181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183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183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181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181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181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181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183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181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183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182</v>
      </c>
      <c r="D8120" s="29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181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183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181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183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183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183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183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183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181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181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183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183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181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181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183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183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183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183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183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181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183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183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181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183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181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182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182</v>
      </c>
      <c r="D8147" s="29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181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181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183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183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183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183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183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183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183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183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181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183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183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183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183</v>
      </c>
      <c r="D8163" s="29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183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183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181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183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183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183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183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183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181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183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183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181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181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183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183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183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183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181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183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181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183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183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183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181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183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181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183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183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183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181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181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181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181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181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183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181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181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181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183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183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181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183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183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183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183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183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181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181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181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183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183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181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181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181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181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183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181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183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183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181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181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181</v>
      </c>
      <c r="D8231" s="29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181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181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181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183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181</v>
      </c>
      <c r="D8237" s="29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183</v>
      </c>
      <c r="D8238" s="29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183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183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181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183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183</v>
      </c>
      <c r="D8243" s="29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183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181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183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183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183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181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181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183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183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183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181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181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183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183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181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181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181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181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183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181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183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183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181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183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181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183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181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183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181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181</v>
      </c>
      <c r="D8282" s="29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181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183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181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181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181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183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181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181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183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183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183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181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183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181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181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181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183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181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181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183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183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183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183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183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183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183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183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183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183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183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183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183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181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183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183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183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183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183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183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183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181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183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183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181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181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183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183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181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183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181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181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181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183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183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183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183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181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181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181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183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181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183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183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183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181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181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183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183</v>
      </c>
      <c r="D8361" s="29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183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181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183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183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183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183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181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183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181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183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181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183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181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183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183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183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183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181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181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183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183</v>
      </c>
      <c r="D8385" s="29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183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181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181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183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181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181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181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183</v>
      </c>
      <c r="D8394" s="29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183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183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181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183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181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181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181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181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183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183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181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183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181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183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183</v>
      </c>
      <c r="D8410" s="29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183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181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183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183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181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183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183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183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183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181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181</v>
      </c>
      <c r="D8421" s="29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183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181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181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181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183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181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183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183</v>
      </c>
      <c r="D8429" s="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183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183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181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183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183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183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181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181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181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181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181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183</v>
      </c>
      <c r="D8442" s="29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181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181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183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183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183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183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183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181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181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181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183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181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181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181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183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183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181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181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183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181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181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181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181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183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183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183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181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181</v>
      </c>
      <c r="D8474" s="29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183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183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181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183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181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183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183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181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183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181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183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183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181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183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183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181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183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183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183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181</v>
      </c>
      <c r="D8499" s="2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181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183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181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183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183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183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181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181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181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181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183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181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183</v>
      </c>
      <c r="D8512" s="29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181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183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181</v>
      </c>
      <c r="D8516" s="29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183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183</v>
      </c>
      <c r="D8519" s="2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181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183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183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183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183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181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181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183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181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181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183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183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181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181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181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183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183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181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181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183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183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183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181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181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183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183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181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181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183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181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181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183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181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181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181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183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183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183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183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183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183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183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181</v>
      </c>
      <c r="D8565" s="29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183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181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183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181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181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181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183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183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181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183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181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183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183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181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183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181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181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183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181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181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181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183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183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181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181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183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183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181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183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183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183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181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183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181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183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181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183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183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183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181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183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181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183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183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181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183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181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181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181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183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183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183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183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181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181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183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183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183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181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181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181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181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181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181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181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181</v>
      </c>
      <c r="D8635" s="29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181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183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183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183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183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183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183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183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181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183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183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183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181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181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183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183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181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181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183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181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183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181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183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181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181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183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183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181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181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183</v>
      </c>
      <c r="D8669" s="2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183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181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182</v>
      </c>
      <c r="D8672" s="29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183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181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183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183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181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183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181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181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183</v>
      </c>
      <c r="D8681" s="29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181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183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181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181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181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183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181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181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183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181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183</v>
      </c>
      <c r="D8693" s="29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181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181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181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183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183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183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183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181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183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181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181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182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183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181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183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181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183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183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183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181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183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183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181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181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181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183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183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183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183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183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181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181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181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181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181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183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181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183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181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181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181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181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181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183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183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181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181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183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181</v>
      </c>
      <c r="D8750" s="29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181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181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183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183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183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183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181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183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183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181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183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183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183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181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181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183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183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181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181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183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183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181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183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181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181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181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183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183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181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181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183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181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183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183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181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181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183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183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181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183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183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183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181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181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181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181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183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181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183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183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183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183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183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181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183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181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183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183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183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183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181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183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181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183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181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181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181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181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183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181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183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183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183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183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181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181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181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183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183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183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183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181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181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183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183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181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183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183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181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183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183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183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183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183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183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181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183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183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181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181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183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183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181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181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181</v>
      </c>
      <c r="D8861" s="29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183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183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181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183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181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181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183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183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183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183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183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181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183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183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181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181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181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181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181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183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183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181</v>
      </c>
      <c r="D8885" s="29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181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181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181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181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183</v>
      </c>
      <c r="D8890" s="29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181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183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181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181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181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183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181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181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183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183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183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183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181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183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183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183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181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181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183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181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181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183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183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183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183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183</v>
      </c>
      <c r="D8919" s="2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181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183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181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183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183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183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183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183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183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181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183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181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181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181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181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183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183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181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181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181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181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181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183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181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181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183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183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183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181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183</v>
      </c>
      <c r="D8949" s="2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181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183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181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183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181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183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183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183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183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181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183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183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181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183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181</v>
      </c>
      <c r="D8964" s="29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183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183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183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183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183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183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183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183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181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183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181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183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183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183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181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181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181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181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181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181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183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183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181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183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183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181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181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183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183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183</v>
      </c>
      <c r="D8997" s="29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181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183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181</v>
      </c>
      <c r="D9000" s="29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181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181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181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181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183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181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183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183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183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181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183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183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181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183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183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181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183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181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183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181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181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181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183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181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183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181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181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183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183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183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181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183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183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183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183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181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181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183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183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181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182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181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183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181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181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181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181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181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181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183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183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183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181</v>
      </c>
      <c r="D9059" s="2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183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181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183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181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181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183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183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183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181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181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181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181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181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183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181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183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183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181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183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183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183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181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181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183</v>
      </c>
      <c r="D9085" s="29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183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181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183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183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183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183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181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183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183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183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183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183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181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183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183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183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183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183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181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181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181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181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181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181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181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181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181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181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181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183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181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183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183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181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181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181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183</v>
      </c>
      <c r="D9126" s="29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181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183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181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183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181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181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183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183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183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183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181</v>
      </c>
      <c r="D9137" s="29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183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183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183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181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183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183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183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181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183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183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183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183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183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183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181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181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183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181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183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183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181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183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183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183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183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183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183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181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181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181</v>
      </c>
      <c r="D9170" s="29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181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181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183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181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183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183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181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183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183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181</v>
      </c>
      <c r="D9180" s="29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181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181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183</v>
      </c>
      <c r="D9183" s="29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183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183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181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183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183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181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181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181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181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183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181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183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181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183</v>
      </c>
      <c r="D9197" s="29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181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181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183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183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183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183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181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183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183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183</v>
      </c>
      <c r="D9207" s="29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183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183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183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181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183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183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181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183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181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183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183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181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183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181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183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181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181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183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183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181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183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181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183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183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183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181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183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183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183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183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183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183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183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181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183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181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181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181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181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181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183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183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181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181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183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181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183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181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183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183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183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181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183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181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181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181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181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183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181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181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181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183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181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183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181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181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181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183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183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181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183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183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181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183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181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183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183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183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183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183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183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183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181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181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181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183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181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181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181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181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181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181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183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183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181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183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183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181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183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181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183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181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181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183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181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181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182</v>
      </c>
      <c r="D9325" s="29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181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183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182</v>
      </c>
      <c r="D9328" s="29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181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183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181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181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183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183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183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183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183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181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183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181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181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181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181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183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181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181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181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181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181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183</v>
      </c>
      <c r="D9351" s="29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183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183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181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181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181</v>
      </c>
      <c r="D9356" s="29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182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183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183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183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183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183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181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183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181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181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183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183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181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183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181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183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181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183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181</v>
      </c>
      <c r="D9377" s="29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183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183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181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183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181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183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183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183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181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181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181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183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183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183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181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183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181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183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183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183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183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183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181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181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183</v>
      </c>
      <c r="D9403" s="29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181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183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183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181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181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181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183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181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183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181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183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181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181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181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181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181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181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181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181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183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183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181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183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183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181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181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183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181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181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183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183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183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181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181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183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181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181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181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183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181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183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181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181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183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181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181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181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181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183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183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183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181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183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183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181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183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181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181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183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181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183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183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181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181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183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181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183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183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181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183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183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183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183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183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181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181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181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183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183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183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183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183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183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183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181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183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181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183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181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183</v>
      </c>
      <c r="D9502" s="29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183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181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183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183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181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181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183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183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183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183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181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183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183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181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183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181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181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183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183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181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183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183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181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183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183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183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183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181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183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183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181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181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183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183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181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181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181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183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183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181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181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183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183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183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181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183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183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183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181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181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181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181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181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183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183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181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181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183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181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183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183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183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181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183</v>
      </c>
      <c r="D9571" s="29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181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181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183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183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183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183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183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183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183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181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181</v>
      </c>
      <c r="D9583" s="29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181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183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181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183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183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183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181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181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181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181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183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181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183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183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183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183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183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181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181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181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183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181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181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183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183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183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181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183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183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183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181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183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181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183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183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181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181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181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183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183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181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181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183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183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183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181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183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183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183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183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183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181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183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181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183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181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181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183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181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183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183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183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181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181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181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181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181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183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183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181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181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183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181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181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183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181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183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181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183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183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181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183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181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183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181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183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183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183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181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181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183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183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181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183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181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181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183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183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183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183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181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183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181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183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183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183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183</v>
      </c>
      <c r="D9702" s="29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181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183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183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181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183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181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181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183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183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181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181</v>
      </c>
      <c r="D9716" s="29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183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183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183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183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181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183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183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181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183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181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183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183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183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183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181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183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183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181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181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183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183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183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183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183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181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181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181</v>
      </c>
      <c r="D9743" s="29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183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183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181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183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183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181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183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181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183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183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183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183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183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183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181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181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183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183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181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181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183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183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181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181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181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183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183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183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181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181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183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181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181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181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181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181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181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181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183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183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181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181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183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181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183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183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183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181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181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183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183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181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183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183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181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183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183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183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181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183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181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183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181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183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183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183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181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183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183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181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183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183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181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183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181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183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182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183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183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181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181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181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183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181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183</v>
      </c>
      <c r="D9832" s="29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181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183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183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181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183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181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181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183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181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183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183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181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183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183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181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181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183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183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183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181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181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181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183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183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181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181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183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181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183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183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183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181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183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183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183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182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183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181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183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181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181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183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183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181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183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181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183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183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183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183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183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181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183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183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183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183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181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183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183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183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183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183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181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181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182</v>
      </c>
      <c r="D9901" s="29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181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183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183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181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181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181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183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183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183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181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181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183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183</v>
      </c>
      <c r="D9915" s="29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181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181</v>
      </c>
      <c r="D9918" s="29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183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183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183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183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183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183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183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181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181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183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181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183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183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183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181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183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181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183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183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183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181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181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183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183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181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181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183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181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183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183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183</v>
      </c>
      <c r="D9956" s="29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183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181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183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183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181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181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183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183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183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183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181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183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181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181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183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183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181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181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183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183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183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183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183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181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183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183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181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181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183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183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181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181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183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183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183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183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183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181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183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181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183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181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183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181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181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183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181</v>
      </c>
      <c r="D10006" s="29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183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181</v>
      </c>
      <c r="D10008" s="29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183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183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183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181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183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181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183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183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181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183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183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183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181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181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183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181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183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183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181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183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183</v>
      </c>
      <c r="D10031" s="29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181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181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183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181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183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183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183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181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181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183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181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183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183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181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181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181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183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181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183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181</v>
      </c>
      <c r="D10054" s="29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181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183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183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183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183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181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183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181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183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183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183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183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181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183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181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181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181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181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183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181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183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183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183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183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181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183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181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181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181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183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183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183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181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183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183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183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181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183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183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183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183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183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181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181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181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181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181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181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183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183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181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183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183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181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183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181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183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181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181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183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183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181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183</v>
      </c>
      <c r="D10123" s="29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181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183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181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183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183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183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181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181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181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183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181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183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181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183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183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183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181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183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181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183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183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183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183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183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183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181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183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181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183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181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183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183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183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183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183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183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183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183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183</v>
      </c>
      <c r="D10168" s="29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181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183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181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183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181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181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183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183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183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182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183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183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181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181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183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181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183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181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181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181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183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183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183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181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183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183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183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183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181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183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181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183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181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181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183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183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181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183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183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181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183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183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181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181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181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183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183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183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182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183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181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181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182</v>
      </c>
      <c r="D10225" s="29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183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181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183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183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183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183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181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183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181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183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181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181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183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183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181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181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181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183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181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183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183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183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183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183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183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183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181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181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181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183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183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181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183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181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181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183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183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181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181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181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182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183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181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183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181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182</v>
      </c>
      <c r="D10275" s="29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181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181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183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183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183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183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183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181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183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183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183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181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183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183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181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181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183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181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183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183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183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181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183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183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181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183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181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183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183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181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181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181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181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181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183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183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181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181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183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183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181</v>
      </c>
      <c r="D10319" s="2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181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183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183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181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181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183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181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183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183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181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183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181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183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181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181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181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183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181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181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181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181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183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181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183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183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183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183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181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183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181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183</v>
      </c>
      <c r="D10353" s="29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183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181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181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183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183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181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183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181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183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183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181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183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181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183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183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183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183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181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181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183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181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181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183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181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181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183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181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183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181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183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181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181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181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181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181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181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183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183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183</v>
      </c>
      <c r="D10392" s="29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181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183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183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183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181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181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181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183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181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181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181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181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183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183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183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183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183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181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183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181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183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181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181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183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183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183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183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181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183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181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181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181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181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181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181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181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181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183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183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183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181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181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183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181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181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181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181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181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183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183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181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181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183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181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183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183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181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181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183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183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183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181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183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183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181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183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181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183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181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181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181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183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183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183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183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183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181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181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181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183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181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183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181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183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183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183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181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183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181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183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183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181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183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183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183</v>
      </c>
      <c r="D10496" s="29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183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181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183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181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183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183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183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181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183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183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183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181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183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183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181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183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183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181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181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183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181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181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183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181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181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183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183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183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183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183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181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181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183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181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181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183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183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183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183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181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181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181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181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183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183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183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181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181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183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183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183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183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183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181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183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183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183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183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181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183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183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183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183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181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183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183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183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183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183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183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183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183</v>
      </c>
      <c r="D10577" s="29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183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183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181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183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183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181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183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181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183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181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181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183</v>
      </c>
      <c r="D10590" s="29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183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183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183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183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183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183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183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183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183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183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183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181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183</v>
      </c>
      <c r="D10604" s="29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181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183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181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183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181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183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181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181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183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183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183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181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181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183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183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183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183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183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181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181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181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183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183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183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183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181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183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181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181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183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183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181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181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181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181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181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183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183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183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183</v>
      </c>
      <c r="D10647" s="29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181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181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183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181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181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181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183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181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183</v>
      </c>
      <c r="D10656" s="29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181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181</v>
      </c>
      <c r="D10658" s="29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183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183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181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181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183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183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181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183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183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183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183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183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183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181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183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183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183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183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183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181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183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183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183</v>
      </c>
      <c r="D10682" s="29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181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181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183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181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183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181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181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183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183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181</v>
      </c>
      <c r="D10693" s="29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183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183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183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183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183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183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181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183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183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181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181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181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183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183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183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183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183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181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183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183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183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181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181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183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183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181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183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183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183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181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181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183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183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183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181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181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181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183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183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183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181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183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183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183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181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183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181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183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181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181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183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183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183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183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183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183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183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181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181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183</v>
      </c>
      <c r="D10759" s="2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183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181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183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181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183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181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183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183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181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183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181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183</v>
      </c>
      <c r="D10771" s="29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181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181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181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183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183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183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183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183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181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183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183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183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181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183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181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181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181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181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181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181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181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183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183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183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183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183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181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183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183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183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181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181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181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181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181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183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183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181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183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183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183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181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183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183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183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183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183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183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183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181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183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181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181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181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183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183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181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181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183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183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183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183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183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181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181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183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183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183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183</v>
      </c>
      <c r="D10844" s="29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183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181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181</v>
      </c>
      <c r="D10848" s="29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181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183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183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183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181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181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183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183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181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181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181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183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181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181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183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181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181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183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183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183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181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181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181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183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181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181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183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181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183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183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183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183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183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181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181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183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181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181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181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183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183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183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181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183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183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181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181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183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183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183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183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183</v>
      </c>
      <c r="D10905" s="29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181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181</v>
      </c>
      <c r="D10907" s="29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183</v>
      </c>
      <c r="D10908" s="29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183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183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183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181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183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183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183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183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183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183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183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183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181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183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181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181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183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183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181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181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183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183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181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181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181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183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183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183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183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183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183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181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183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183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181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183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181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181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183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183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181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181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183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183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183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181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181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181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183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181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183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181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181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182</v>
      </c>
      <c r="D10965" s="29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181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183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183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183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181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183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183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181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181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181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183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181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183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183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181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183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183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183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183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183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181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181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183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183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183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181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181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181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183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181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183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183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183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183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183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183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183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181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183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181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181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183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183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181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183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181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181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183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181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183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181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181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183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183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181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181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183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181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181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183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183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183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181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183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181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183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183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183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181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183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183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183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181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183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181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181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183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183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183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183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183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183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183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183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183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181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183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181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181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183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183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183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183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183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181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181</v>
      </c>
      <c r="D11078" s="29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181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183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183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183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183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181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181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183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181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183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183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181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183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183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183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183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183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181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183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181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181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181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183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181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181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183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183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181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181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181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181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183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181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181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181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181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183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183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183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181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181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183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181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183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183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183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181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181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181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181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181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183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181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181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183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183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183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183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183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181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181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181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181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183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183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183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183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183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181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181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183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183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183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181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181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183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183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183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183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181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183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183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183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181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181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181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183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183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183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183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183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181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183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183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183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183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181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181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181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181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183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183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183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183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183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183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181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183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183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181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183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183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181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181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183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183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183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183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181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183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181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181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181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181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181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181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181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181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181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181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181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181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183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183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183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183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181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181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181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183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181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183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183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181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181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181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181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181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183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183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183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183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181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181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183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181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183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181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181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181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183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181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181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183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182</v>
      </c>
      <c r="D11256" s="29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181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183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183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183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181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183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183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183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181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181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183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183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181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183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181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183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183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181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181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181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181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183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183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183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181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181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183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181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181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181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183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181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181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183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183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183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181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183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181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183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183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183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183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183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183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183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181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183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183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181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181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183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183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183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181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181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181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181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181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181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183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183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183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181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181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183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183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181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181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183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183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183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183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183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183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181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183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183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183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181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181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181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181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183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181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183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181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181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181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183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183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183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181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181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181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183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183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183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183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181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181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183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181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181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181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181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181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181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183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183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181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181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183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181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183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183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183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183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183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183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183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183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183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183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183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183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183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183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181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183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181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183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181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183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181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181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183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183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183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181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182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181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181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181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181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181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181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181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183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181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183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183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183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183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181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183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181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183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183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181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183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183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183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181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181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183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181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183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181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183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183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183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183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181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183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183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181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183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181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183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181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183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181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181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181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183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181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183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183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183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183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181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181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183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183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183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183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181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181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181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181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183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181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183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181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183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183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183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181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181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181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181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181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183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183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183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183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181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183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181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183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181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181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183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183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183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183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183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181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183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183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181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181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183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181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183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181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183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183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183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181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183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181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183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181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183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183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183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181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181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181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183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183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181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183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181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183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183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183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181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181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183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181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181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181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181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183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183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181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181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181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183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181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183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181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183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181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183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181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183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183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183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183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183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183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183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183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183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183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183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183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183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181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183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183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181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181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181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181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183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181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183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183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181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181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181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183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181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181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183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183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181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183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181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183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183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181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181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183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183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183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181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183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183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181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183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181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183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183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181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181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183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181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183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181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183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182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181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183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183</v>
      </c>
      <c r="D11627" s="29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183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181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183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181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181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183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181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183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183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183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181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183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181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181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181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183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181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181</v>
      </c>
      <c r="D11647" s="29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181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181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183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181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183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181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183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181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181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181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183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183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183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181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183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183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183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183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183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183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183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183</v>
      </c>
      <c r="D11671" s="29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181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181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183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181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181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183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183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183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181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183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183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183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183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181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181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183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181</v>
      </c>
      <c r="D11691" s="29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181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181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183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183</v>
      </c>
      <c r="D11695" s="29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183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183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183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181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183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181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183</v>
      </c>
      <c r="D11706" s="29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181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181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181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183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183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181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181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183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183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183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183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183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183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183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181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181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183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183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181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183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183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183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181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183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181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181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181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181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181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183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183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181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183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183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181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183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183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183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183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181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181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183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183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181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183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183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181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181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181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183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183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183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183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181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181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183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181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181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183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181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183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181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181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183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183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181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181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181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181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181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183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181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183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181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183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181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183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181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183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183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183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183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183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181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183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183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183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183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183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181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181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183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183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181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181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181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181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183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181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181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183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181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181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181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181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183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181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183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181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181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183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183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183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181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183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181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181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183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183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183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183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183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181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183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183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183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183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181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183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183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183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181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181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183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183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183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183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183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181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183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181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181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183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181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181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181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183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183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181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183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181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183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183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181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181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183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181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183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183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183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183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181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181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183</v>
      </c>
      <c r="D11887" s="29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183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181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183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181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181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181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183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181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183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183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181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183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181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183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181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181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183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181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181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183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183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183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181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181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181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183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183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183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181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181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183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183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183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181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183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181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183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183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183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181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183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181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181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181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181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183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183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181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183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181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183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181</v>
      </c>
      <c r="D11946" s="29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183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183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181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183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183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183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181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183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183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181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181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183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181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183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181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181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181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183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181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183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181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181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183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183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181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183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183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183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183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183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181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183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181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181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181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183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183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181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183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181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183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183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181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181</v>
      </c>
      <c r="D11992" s="29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183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181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181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183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181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181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183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183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181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181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181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183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183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183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181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183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181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181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181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183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183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183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181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181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183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181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181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181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181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183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183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183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181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183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181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181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181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181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183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183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181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183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183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183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181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181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183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181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181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183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183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181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183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183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183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181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181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183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183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181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183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183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181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181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181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183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181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183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183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181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183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181</v>
      </c>
      <c r="D12066" s="29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183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181</v>
      </c>
      <c r="D12068" s="29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181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181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183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183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183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181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183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183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181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183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181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183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183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181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181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181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181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183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183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183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183</v>
      </c>
      <c r="D12091" s="29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181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183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183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183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181</v>
      </c>
      <c r="D12096" s="29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182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183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181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183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183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181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181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183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183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183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183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183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183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183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183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181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181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183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183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181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181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181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183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181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183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183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183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183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181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181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183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183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181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183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181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181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181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183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181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183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183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181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181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181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183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183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183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183</v>
      </c>
      <c r="D12152" s="29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183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183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183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183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181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183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183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183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181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181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181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181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183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183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181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181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183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183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181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181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183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181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183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181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181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181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183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181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181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183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183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181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183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183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183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181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181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183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183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181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181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183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183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183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181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183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183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181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183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183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183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183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181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181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183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183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181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181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183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183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183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181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181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183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181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181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181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181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181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183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183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181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181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183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181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183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181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181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183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183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181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181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183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183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183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183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181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183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181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181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181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183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183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181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181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183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183</v>
      </c>
      <c r="D12259" s="2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181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217</v>
      </c>
      <c r="B1" t="s">
        <v>216</v>
      </c>
      <c r="C1" t="s">
        <v>215</v>
      </c>
      <c r="D1" t="s">
        <v>214</v>
      </c>
      <c r="E1" t="s">
        <v>213</v>
      </c>
      <c r="F1" t="s">
        <v>212</v>
      </c>
      <c r="G1" t="s">
        <v>211</v>
      </c>
      <c r="H1" t="s">
        <v>210</v>
      </c>
      <c r="I1" t="s">
        <v>209</v>
      </c>
      <c r="J1" t="s">
        <v>208</v>
      </c>
      <c r="K1" t="s">
        <v>207</v>
      </c>
      <c r="L1" t="s">
        <v>206</v>
      </c>
      <c r="M1" t="s">
        <v>205</v>
      </c>
      <c r="N1" t="s">
        <v>204</v>
      </c>
      <c r="O1" t="s">
        <v>203</v>
      </c>
      <c r="P1" t="s">
        <v>202</v>
      </c>
      <c r="Q1" t="s">
        <v>201</v>
      </c>
      <c r="R1" t="s">
        <v>200</v>
      </c>
      <c r="S1" t="s">
        <v>199</v>
      </c>
      <c r="T1" t="s">
        <v>198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193</v>
      </c>
      <c r="O2" t="s">
        <v>195</v>
      </c>
      <c r="P2">
        <v>446</v>
      </c>
      <c r="Q2">
        <v>33</v>
      </c>
      <c r="R2">
        <v>20</v>
      </c>
      <c r="S2" t="s">
        <v>197</v>
      </c>
      <c r="T2" t="s">
        <v>193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196</v>
      </c>
      <c r="O3" t="s">
        <v>194</v>
      </c>
      <c r="P3">
        <v>632</v>
      </c>
      <c r="Q3">
        <v>43</v>
      </c>
      <c r="R3">
        <v>10</v>
      </c>
      <c r="S3">
        <v>475</v>
      </c>
      <c r="T3" t="s">
        <v>196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193</v>
      </c>
      <c r="O4" t="s">
        <v>194</v>
      </c>
      <c r="P4">
        <v>880</v>
      </c>
      <c r="Q4">
        <v>82</v>
      </c>
      <c r="R4">
        <v>14</v>
      </c>
      <c r="S4">
        <v>480</v>
      </c>
      <c r="T4" t="s">
        <v>193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196</v>
      </c>
      <c r="O5" t="s">
        <v>195</v>
      </c>
      <c r="P5">
        <v>200</v>
      </c>
      <c r="Q5">
        <v>11</v>
      </c>
      <c r="R5">
        <v>3</v>
      </c>
      <c r="S5">
        <v>500</v>
      </c>
      <c r="T5" t="s">
        <v>196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196</v>
      </c>
      <c r="O6" t="s">
        <v>195</v>
      </c>
      <c r="P6">
        <v>805</v>
      </c>
      <c r="Q6">
        <v>40</v>
      </c>
      <c r="R6">
        <v>4</v>
      </c>
      <c r="S6">
        <v>91.5</v>
      </c>
      <c r="T6" t="s">
        <v>196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193</v>
      </c>
      <c r="O7" t="s">
        <v>194</v>
      </c>
      <c r="P7">
        <v>282</v>
      </c>
      <c r="Q7">
        <v>421</v>
      </c>
      <c r="R7">
        <v>25</v>
      </c>
      <c r="S7">
        <v>750</v>
      </c>
      <c r="T7" t="s">
        <v>193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196</v>
      </c>
      <c r="O8" t="s">
        <v>195</v>
      </c>
      <c r="P8">
        <v>76</v>
      </c>
      <c r="Q8">
        <v>127</v>
      </c>
      <c r="R8">
        <v>7</v>
      </c>
      <c r="S8">
        <v>70</v>
      </c>
      <c r="T8" t="s">
        <v>193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193</v>
      </c>
      <c r="O9" t="s">
        <v>194</v>
      </c>
      <c r="P9">
        <v>121</v>
      </c>
      <c r="Q9">
        <v>283</v>
      </c>
      <c r="R9">
        <v>9</v>
      </c>
      <c r="S9">
        <v>100</v>
      </c>
      <c r="T9" t="s">
        <v>193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196</v>
      </c>
      <c r="O10" t="s">
        <v>194</v>
      </c>
      <c r="P10">
        <v>143</v>
      </c>
      <c r="Q10">
        <v>290</v>
      </c>
      <c r="R10">
        <v>19</v>
      </c>
      <c r="S10">
        <v>75</v>
      </c>
      <c r="T10" t="s">
        <v>196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193</v>
      </c>
      <c r="O11" t="s">
        <v>195</v>
      </c>
      <c r="P11">
        <v>0</v>
      </c>
      <c r="Q11">
        <v>0</v>
      </c>
      <c r="R11">
        <v>0</v>
      </c>
      <c r="S11">
        <v>1100</v>
      </c>
      <c r="T11" t="s">
        <v>193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193</v>
      </c>
      <c r="O12" t="s">
        <v>195</v>
      </c>
      <c r="P12">
        <v>238</v>
      </c>
      <c r="Q12">
        <v>445</v>
      </c>
      <c r="R12">
        <v>22</v>
      </c>
      <c r="S12">
        <v>517.14300000000003</v>
      </c>
      <c r="T12" t="s">
        <v>193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196</v>
      </c>
      <c r="O13" t="s">
        <v>194</v>
      </c>
      <c r="P13">
        <v>304</v>
      </c>
      <c r="Q13">
        <v>45</v>
      </c>
      <c r="R13">
        <v>11</v>
      </c>
      <c r="S13">
        <v>512.5</v>
      </c>
      <c r="T13" t="s">
        <v>196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196</v>
      </c>
      <c r="O14" t="s">
        <v>195</v>
      </c>
      <c r="P14">
        <v>211</v>
      </c>
      <c r="Q14">
        <v>11</v>
      </c>
      <c r="R14">
        <v>7</v>
      </c>
      <c r="S14">
        <v>550</v>
      </c>
      <c r="T14" t="s">
        <v>196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193</v>
      </c>
      <c r="O15" t="s">
        <v>195</v>
      </c>
      <c r="P15">
        <v>121</v>
      </c>
      <c r="Q15">
        <v>151</v>
      </c>
      <c r="R15">
        <v>6</v>
      </c>
      <c r="S15">
        <v>700</v>
      </c>
      <c r="T15" t="s">
        <v>193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196</v>
      </c>
      <c r="O16" t="s">
        <v>195</v>
      </c>
      <c r="P16">
        <v>80</v>
      </c>
      <c r="Q16">
        <v>45</v>
      </c>
      <c r="R16">
        <v>8</v>
      </c>
      <c r="S16">
        <v>240</v>
      </c>
      <c r="T16" t="s">
        <v>196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193</v>
      </c>
      <c r="O17" t="s">
        <v>194</v>
      </c>
      <c r="P17">
        <v>118</v>
      </c>
      <c r="Q17">
        <v>0</v>
      </c>
      <c r="R17">
        <v>0</v>
      </c>
      <c r="S17" t="s">
        <v>197</v>
      </c>
      <c r="T17" t="s">
        <v>193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196</v>
      </c>
      <c r="O18" t="s">
        <v>194</v>
      </c>
      <c r="P18">
        <v>105</v>
      </c>
      <c r="Q18">
        <v>290</v>
      </c>
      <c r="R18">
        <v>10</v>
      </c>
      <c r="S18">
        <v>775</v>
      </c>
      <c r="T18" t="s">
        <v>196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193</v>
      </c>
      <c r="O19" t="s">
        <v>194</v>
      </c>
      <c r="P19">
        <v>102</v>
      </c>
      <c r="Q19">
        <v>177</v>
      </c>
      <c r="R19">
        <v>16</v>
      </c>
      <c r="S19">
        <v>175</v>
      </c>
      <c r="T19" t="s">
        <v>193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193</v>
      </c>
      <c r="O20" t="s">
        <v>194</v>
      </c>
      <c r="P20">
        <v>912</v>
      </c>
      <c r="Q20">
        <v>88</v>
      </c>
      <c r="R20">
        <v>9</v>
      </c>
      <c r="S20" t="s">
        <v>197</v>
      </c>
      <c r="T20" t="s">
        <v>193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196</v>
      </c>
      <c r="O21" t="s">
        <v>194</v>
      </c>
      <c r="P21">
        <v>202</v>
      </c>
      <c r="Q21">
        <v>22</v>
      </c>
      <c r="R21">
        <v>2</v>
      </c>
      <c r="S21">
        <v>135</v>
      </c>
      <c r="T21" t="s">
        <v>196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196</v>
      </c>
      <c r="O22" t="s">
        <v>195</v>
      </c>
      <c r="P22">
        <v>280</v>
      </c>
      <c r="Q22">
        <v>9</v>
      </c>
      <c r="R22">
        <v>5</v>
      </c>
      <c r="S22">
        <v>100</v>
      </c>
      <c r="T22" t="s">
        <v>196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193</v>
      </c>
      <c r="O23" t="s">
        <v>194</v>
      </c>
      <c r="P23">
        <v>361</v>
      </c>
      <c r="Q23">
        <v>22</v>
      </c>
      <c r="R23">
        <v>2</v>
      </c>
      <c r="S23">
        <v>115</v>
      </c>
      <c r="T23" t="s">
        <v>196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193</v>
      </c>
      <c r="O24" t="s">
        <v>194</v>
      </c>
      <c r="P24">
        <v>812</v>
      </c>
      <c r="Q24">
        <v>84</v>
      </c>
      <c r="R24">
        <v>11</v>
      </c>
      <c r="S24" t="s">
        <v>197</v>
      </c>
      <c r="T24" t="s">
        <v>193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196</v>
      </c>
      <c r="O25" t="s">
        <v>194</v>
      </c>
      <c r="P25">
        <v>518</v>
      </c>
      <c r="Q25">
        <v>55</v>
      </c>
      <c r="R25">
        <v>3</v>
      </c>
      <c r="S25">
        <v>600</v>
      </c>
      <c r="T25" t="s">
        <v>196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193</v>
      </c>
      <c r="O26" t="s">
        <v>195</v>
      </c>
      <c r="P26">
        <v>1067</v>
      </c>
      <c r="Q26">
        <v>157</v>
      </c>
      <c r="R26">
        <v>14</v>
      </c>
      <c r="S26">
        <v>776.66700000000003</v>
      </c>
      <c r="T26" t="s">
        <v>193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193</v>
      </c>
      <c r="O27" t="s">
        <v>195</v>
      </c>
      <c r="P27">
        <v>434</v>
      </c>
      <c r="Q27">
        <v>9</v>
      </c>
      <c r="R27">
        <v>3</v>
      </c>
      <c r="S27">
        <v>765</v>
      </c>
      <c r="T27" t="s">
        <v>193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196</v>
      </c>
      <c r="O28" t="s">
        <v>195</v>
      </c>
      <c r="P28">
        <v>222</v>
      </c>
      <c r="Q28">
        <v>3</v>
      </c>
      <c r="R28">
        <v>3</v>
      </c>
      <c r="S28">
        <v>708.33299999999997</v>
      </c>
      <c r="T28" t="s">
        <v>196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196</v>
      </c>
      <c r="O29" t="s">
        <v>194</v>
      </c>
      <c r="P29">
        <v>732</v>
      </c>
      <c r="Q29">
        <v>83</v>
      </c>
      <c r="R29">
        <v>13</v>
      </c>
      <c r="S29">
        <v>750</v>
      </c>
      <c r="T29" t="s">
        <v>196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196</v>
      </c>
      <c r="O30" t="s">
        <v>194</v>
      </c>
      <c r="P30">
        <v>262</v>
      </c>
      <c r="Q30">
        <v>329</v>
      </c>
      <c r="R30">
        <v>16</v>
      </c>
      <c r="S30">
        <v>625</v>
      </c>
      <c r="T30" t="s">
        <v>196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193</v>
      </c>
      <c r="O31" t="s">
        <v>194</v>
      </c>
      <c r="P31">
        <v>267</v>
      </c>
      <c r="Q31">
        <v>5</v>
      </c>
      <c r="R31">
        <v>3</v>
      </c>
      <c r="S31">
        <v>900</v>
      </c>
      <c r="T31" t="s">
        <v>193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193</v>
      </c>
      <c r="O32" t="s">
        <v>194</v>
      </c>
      <c r="P32">
        <v>127</v>
      </c>
      <c r="Q32">
        <v>221</v>
      </c>
      <c r="R32">
        <v>7</v>
      </c>
      <c r="S32" t="s">
        <v>197</v>
      </c>
      <c r="T32" t="s">
        <v>193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196</v>
      </c>
      <c r="O33" t="s">
        <v>194</v>
      </c>
      <c r="P33">
        <v>226</v>
      </c>
      <c r="Q33">
        <v>7</v>
      </c>
      <c r="R33">
        <v>4</v>
      </c>
      <c r="S33">
        <v>110</v>
      </c>
      <c r="T33" t="s">
        <v>196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196</v>
      </c>
      <c r="O34" t="s">
        <v>194</v>
      </c>
      <c r="P34">
        <v>1378</v>
      </c>
      <c r="Q34">
        <v>102</v>
      </c>
      <c r="R34">
        <v>8</v>
      </c>
      <c r="S34" t="s">
        <v>197</v>
      </c>
      <c r="T34" t="s">
        <v>196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193</v>
      </c>
      <c r="O35" t="s">
        <v>195</v>
      </c>
      <c r="P35">
        <v>109</v>
      </c>
      <c r="Q35">
        <v>292</v>
      </c>
      <c r="R35">
        <v>25</v>
      </c>
      <c r="S35">
        <v>612.5</v>
      </c>
      <c r="T35" t="s">
        <v>193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193</v>
      </c>
      <c r="O36" t="s">
        <v>194</v>
      </c>
      <c r="P36">
        <v>419</v>
      </c>
      <c r="Q36">
        <v>46</v>
      </c>
      <c r="R36">
        <v>5</v>
      </c>
      <c r="S36">
        <v>300</v>
      </c>
      <c r="T36" t="s">
        <v>193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196</v>
      </c>
      <c r="O37" t="s">
        <v>194</v>
      </c>
      <c r="P37">
        <v>72</v>
      </c>
      <c r="Q37">
        <v>170</v>
      </c>
      <c r="R37">
        <v>24</v>
      </c>
      <c r="S37">
        <v>850</v>
      </c>
      <c r="T37" t="s">
        <v>196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193</v>
      </c>
      <c r="O38" t="s">
        <v>195</v>
      </c>
      <c r="P38">
        <v>70</v>
      </c>
      <c r="Q38">
        <v>149</v>
      </c>
      <c r="R38">
        <v>12</v>
      </c>
      <c r="S38" t="s">
        <v>197</v>
      </c>
      <c r="T38" t="s">
        <v>193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196</v>
      </c>
      <c r="O39" t="s">
        <v>194</v>
      </c>
      <c r="P39">
        <v>442</v>
      </c>
      <c r="Q39">
        <v>59</v>
      </c>
      <c r="R39">
        <v>6</v>
      </c>
      <c r="S39">
        <v>90</v>
      </c>
      <c r="T39" t="s">
        <v>196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193</v>
      </c>
      <c r="O40" t="s">
        <v>195</v>
      </c>
      <c r="P40">
        <v>0</v>
      </c>
      <c r="Q40">
        <v>0</v>
      </c>
      <c r="R40">
        <v>0</v>
      </c>
      <c r="S40" t="s">
        <v>197</v>
      </c>
      <c r="T40" t="s">
        <v>193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196</v>
      </c>
      <c r="O41" t="s">
        <v>194</v>
      </c>
      <c r="P41">
        <v>166</v>
      </c>
      <c r="Q41">
        <v>172</v>
      </c>
      <c r="R41">
        <v>10</v>
      </c>
      <c r="S41" t="s">
        <v>197</v>
      </c>
      <c r="T41" t="s">
        <v>196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193</v>
      </c>
      <c r="O42" t="s">
        <v>195</v>
      </c>
      <c r="P42">
        <v>326</v>
      </c>
      <c r="Q42">
        <v>29</v>
      </c>
      <c r="R42">
        <v>5</v>
      </c>
      <c r="S42">
        <v>67.5</v>
      </c>
      <c r="T42" t="s">
        <v>193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196</v>
      </c>
      <c r="O43" t="s">
        <v>194</v>
      </c>
      <c r="P43">
        <v>103</v>
      </c>
      <c r="Q43">
        <v>84</v>
      </c>
      <c r="R43">
        <v>5</v>
      </c>
      <c r="S43" t="s">
        <v>197</v>
      </c>
      <c r="T43" t="s">
        <v>196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196</v>
      </c>
      <c r="O44" t="s">
        <v>194</v>
      </c>
      <c r="P44">
        <v>69</v>
      </c>
      <c r="Q44">
        <v>1</v>
      </c>
      <c r="R44">
        <v>1</v>
      </c>
      <c r="S44" t="s">
        <v>197</v>
      </c>
      <c r="T44" t="s">
        <v>196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193</v>
      </c>
      <c r="O45" t="s">
        <v>195</v>
      </c>
      <c r="P45">
        <v>307</v>
      </c>
      <c r="Q45">
        <v>25</v>
      </c>
      <c r="R45">
        <v>1</v>
      </c>
      <c r="S45">
        <v>180</v>
      </c>
      <c r="T45" t="s">
        <v>193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193</v>
      </c>
      <c r="O46" t="s">
        <v>195</v>
      </c>
      <c r="P46">
        <v>325</v>
      </c>
      <c r="Q46">
        <v>22</v>
      </c>
      <c r="R46">
        <v>2</v>
      </c>
      <c r="S46" t="s">
        <v>197</v>
      </c>
      <c r="T46" t="s">
        <v>193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193</v>
      </c>
      <c r="O47" t="s">
        <v>195</v>
      </c>
      <c r="P47">
        <v>359</v>
      </c>
      <c r="Q47">
        <v>30</v>
      </c>
      <c r="R47">
        <v>4</v>
      </c>
      <c r="S47">
        <v>305</v>
      </c>
      <c r="T47" t="s">
        <v>193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196</v>
      </c>
      <c r="O48" t="s">
        <v>194</v>
      </c>
      <c r="P48">
        <v>73</v>
      </c>
      <c r="Q48">
        <v>177</v>
      </c>
      <c r="R48">
        <v>18</v>
      </c>
      <c r="S48">
        <v>215</v>
      </c>
      <c r="T48" t="s">
        <v>196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193</v>
      </c>
      <c r="O49" t="s">
        <v>195</v>
      </c>
      <c r="P49">
        <v>58</v>
      </c>
      <c r="Q49">
        <v>4</v>
      </c>
      <c r="R49">
        <v>4</v>
      </c>
      <c r="S49">
        <v>247.5</v>
      </c>
      <c r="T49" t="s">
        <v>193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193</v>
      </c>
      <c r="O50" t="s">
        <v>195</v>
      </c>
      <c r="P50">
        <v>697</v>
      </c>
      <c r="Q50">
        <v>61</v>
      </c>
      <c r="R50">
        <v>9</v>
      </c>
      <c r="S50" t="s">
        <v>197</v>
      </c>
      <c r="T50" t="s">
        <v>193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196</v>
      </c>
      <c r="O51" t="s">
        <v>194</v>
      </c>
      <c r="P51">
        <v>303</v>
      </c>
      <c r="Q51">
        <v>9</v>
      </c>
      <c r="R51">
        <v>9</v>
      </c>
      <c r="S51">
        <v>815</v>
      </c>
      <c r="T51" t="s">
        <v>196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193</v>
      </c>
      <c r="O52" t="s">
        <v>194</v>
      </c>
      <c r="P52">
        <v>389</v>
      </c>
      <c r="Q52">
        <v>39</v>
      </c>
      <c r="R52">
        <v>4</v>
      </c>
      <c r="S52">
        <v>875</v>
      </c>
      <c r="T52" t="s">
        <v>193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196</v>
      </c>
      <c r="O53" t="s">
        <v>195</v>
      </c>
      <c r="P53">
        <v>109</v>
      </c>
      <c r="Q53">
        <v>7</v>
      </c>
      <c r="R53">
        <v>3</v>
      </c>
      <c r="S53">
        <v>70</v>
      </c>
      <c r="T53" t="s">
        <v>196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193</v>
      </c>
      <c r="O54" t="s">
        <v>195</v>
      </c>
      <c r="P54">
        <v>0</v>
      </c>
      <c r="Q54">
        <v>0</v>
      </c>
      <c r="R54">
        <v>0</v>
      </c>
      <c r="S54" t="s">
        <v>197</v>
      </c>
      <c r="T54" t="s">
        <v>193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193</v>
      </c>
      <c r="O55" t="s">
        <v>194</v>
      </c>
      <c r="P55">
        <v>67</v>
      </c>
      <c r="Q55">
        <v>147</v>
      </c>
      <c r="R55">
        <v>4</v>
      </c>
      <c r="S55">
        <v>1200</v>
      </c>
      <c r="T55" t="s">
        <v>193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193</v>
      </c>
      <c r="O56" t="s">
        <v>195</v>
      </c>
      <c r="P56">
        <v>316</v>
      </c>
      <c r="Q56">
        <v>6</v>
      </c>
      <c r="R56">
        <v>5</v>
      </c>
      <c r="S56">
        <v>675</v>
      </c>
      <c r="T56" t="s">
        <v>193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196</v>
      </c>
      <c r="O57" t="s">
        <v>194</v>
      </c>
      <c r="P57">
        <v>161</v>
      </c>
      <c r="Q57">
        <v>10</v>
      </c>
      <c r="R57">
        <v>3</v>
      </c>
      <c r="S57">
        <v>415</v>
      </c>
      <c r="T57" t="s">
        <v>196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196</v>
      </c>
      <c r="O58" t="s">
        <v>194</v>
      </c>
      <c r="P58">
        <v>142</v>
      </c>
      <c r="Q58">
        <v>14</v>
      </c>
      <c r="R58">
        <v>2</v>
      </c>
      <c r="S58">
        <v>340</v>
      </c>
      <c r="T58" t="s">
        <v>196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193</v>
      </c>
      <c r="O59" t="s">
        <v>195</v>
      </c>
      <c r="P59">
        <v>425</v>
      </c>
      <c r="Q59">
        <v>43</v>
      </c>
      <c r="R59">
        <v>4</v>
      </c>
      <c r="S59" t="s">
        <v>197</v>
      </c>
      <c r="T59" t="s">
        <v>193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196</v>
      </c>
      <c r="O60" t="s">
        <v>194</v>
      </c>
      <c r="P60">
        <v>106</v>
      </c>
      <c r="Q60">
        <v>206</v>
      </c>
      <c r="R60">
        <v>7</v>
      </c>
      <c r="S60">
        <v>416.66699999999997</v>
      </c>
      <c r="T60" t="s">
        <v>196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193</v>
      </c>
      <c r="O61" t="s">
        <v>195</v>
      </c>
      <c r="P61">
        <v>240</v>
      </c>
      <c r="Q61">
        <v>482</v>
      </c>
      <c r="R61">
        <v>13</v>
      </c>
      <c r="S61">
        <v>1350</v>
      </c>
      <c r="T61" t="s">
        <v>193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193</v>
      </c>
      <c r="O62" t="s">
        <v>195</v>
      </c>
      <c r="P62">
        <v>203</v>
      </c>
      <c r="Q62">
        <v>70</v>
      </c>
      <c r="R62">
        <v>10</v>
      </c>
      <c r="S62">
        <v>90</v>
      </c>
      <c r="T62" t="s">
        <v>193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196</v>
      </c>
      <c r="O63" t="s">
        <v>195</v>
      </c>
      <c r="P63">
        <v>53</v>
      </c>
      <c r="Q63">
        <v>88</v>
      </c>
      <c r="R63">
        <v>3</v>
      </c>
      <c r="S63">
        <v>275</v>
      </c>
      <c r="T63" t="s">
        <v>196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193</v>
      </c>
      <c r="O64" t="s">
        <v>194</v>
      </c>
      <c r="P64">
        <v>125</v>
      </c>
      <c r="Q64">
        <v>199</v>
      </c>
      <c r="R64">
        <v>13</v>
      </c>
      <c r="S64">
        <v>230</v>
      </c>
      <c r="T64" t="s">
        <v>193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196</v>
      </c>
      <c r="O65" t="s">
        <v>194</v>
      </c>
      <c r="P65">
        <v>73</v>
      </c>
      <c r="Q65">
        <v>152</v>
      </c>
      <c r="R65">
        <v>11</v>
      </c>
      <c r="S65">
        <v>225</v>
      </c>
      <c r="T65" t="s">
        <v>196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193</v>
      </c>
      <c r="O66" t="s">
        <v>194</v>
      </c>
      <c r="P66">
        <v>80</v>
      </c>
      <c r="Q66">
        <v>4</v>
      </c>
      <c r="R66">
        <v>0</v>
      </c>
      <c r="S66" t="s">
        <v>197</v>
      </c>
      <c r="T66" t="s">
        <v>193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193</v>
      </c>
      <c r="O67" t="s">
        <v>195</v>
      </c>
      <c r="P67">
        <v>0</v>
      </c>
      <c r="Q67">
        <v>0</v>
      </c>
      <c r="R67">
        <v>0</v>
      </c>
      <c r="S67">
        <v>950</v>
      </c>
      <c r="T67" t="s">
        <v>193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196</v>
      </c>
      <c r="O68" t="s">
        <v>195</v>
      </c>
      <c r="P68">
        <v>391</v>
      </c>
      <c r="Q68">
        <v>38</v>
      </c>
      <c r="R68">
        <v>8</v>
      </c>
      <c r="S68" t="s">
        <v>197</v>
      </c>
      <c r="T68" t="s">
        <v>196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193</v>
      </c>
      <c r="O69" t="s">
        <v>194</v>
      </c>
      <c r="P69">
        <v>152</v>
      </c>
      <c r="Q69">
        <v>3</v>
      </c>
      <c r="R69">
        <v>5</v>
      </c>
      <c r="S69">
        <v>75</v>
      </c>
      <c r="T69" t="s">
        <v>193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193</v>
      </c>
      <c r="O70" t="s">
        <v>195</v>
      </c>
      <c r="P70">
        <v>107</v>
      </c>
      <c r="Q70">
        <v>242</v>
      </c>
      <c r="R70">
        <v>23</v>
      </c>
      <c r="S70">
        <v>105</v>
      </c>
      <c r="T70" t="s">
        <v>193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193</v>
      </c>
      <c r="O71" t="s">
        <v>195</v>
      </c>
      <c r="P71">
        <v>211</v>
      </c>
      <c r="Q71">
        <v>2</v>
      </c>
      <c r="R71">
        <v>1</v>
      </c>
      <c r="S71" t="s">
        <v>197</v>
      </c>
      <c r="T71" t="s">
        <v>193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196</v>
      </c>
      <c r="O72" t="s">
        <v>194</v>
      </c>
      <c r="P72">
        <v>153</v>
      </c>
      <c r="Q72">
        <v>223</v>
      </c>
      <c r="R72">
        <v>10</v>
      </c>
      <c r="S72">
        <v>320</v>
      </c>
      <c r="T72" t="s">
        <v>196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196</v>
      </c>
      <c r="O73" t="s">
        <v>195</v>
      </c>
      <c r="P73">
        <v>244</v>
      </c>
      <c r="Q73">
        <v>21</v>
      </c>
      <c r="R73">
        <v>4</v>
      </c>
      <c r="S73" t="s">
        <v>197</v>
      </c>
      <c r="T73" t="s">
        <v>196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193</v>
      </c>
      <c r="O74" t="s">
        <v>194</v>
      </c>
      <c r="P74">
        <v>119</v>
      </c>
      <c r="Q74">
        <v>216</v>
      </c>
      <c r="R74">
        <v>12</v>
      </c>
      <c r="S74">
        <v>850</v>
      </c>
      <c r="T74" t="s">
        <v>193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193</v>
      </c>
      <c r="O75" t="s">
        <v>195</v>
      </c>
      <c r="P75">
        <v>808</v>
      </c>
      <c r="Q75">
        <v>108</v>
      </c>
      <c r="R75">
        <v>2</v>
      </c>
      <c r="S75">
        <v>535</v>
      </c>
      <c r="T75" t="s">
        <v>193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193</v>
      </c>
      <c r="O76" t="s">
        <v>195</v>
      </c>
      <c r="P76">
        <v>280</v>
      </c>
      <c r="Q76">
        <v>10</v>
      </c>
      <c r="R76">
        <v>5</v>
      </c>
      <c r="S76">
        <v>933.33299999999997</v>
      </c>
      <c r="T76" t="s">
        <v>193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193</v>
      </c>
      <c r="O77" t="s">
        <v>195</v>
      </c>
      <c r="P77">
        <v>224</v>
      </c>
      <c r="Q77">
        <v>286</v>
      </c>
      <c r="R77">
        <v>8</v>
      </c>
      <c r="S77">
        <v>850</v>
      </c>
      <c r="T77" t="s">
        <v>196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196</v>
      </c>
      <c r="O78" t="s">
        <v>194</v>
      </c>
      <c r="P78">
        <v>226</v>
      </c>
      <c r="Q78">
        <v>7</v>
      </c>
      <c r="R78">
        <v>3</v>
      </c>
      <c r="S78">
        <v>210</v>
      </c>
      <c r="T78" t="s">
        <v>193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196</v>
      </c>
      <c r="O79" t="s">
        <v>195</v>
      </c>
      <c r="P79">
        <v>83</v>
      </c>
      <c r="Q79">
        <v>2</v>
      </c>
      <c r="R79">
        <v>1</v>
      </c>
      <c r="S79" t="s">
        <v>197</v>
      </c>
      <c r="T79" t="s">
        <v>196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193</v>
      </c>
      <c r="O80" t="s">
        <v>194</v>
      </c>
      <c r="P80">
        <v>182</v>
      </c>
      <c r="Q80">
        <v>9</v>
      </c>
      <c r="R80">
        <v>4</v>
      </c>
      <c r="S80">
        <v>325</v>
      </c>
      <c r="T80" t="s">
        <v>193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193</v>
      </c>
      <c r="O81" t="s">
        <v>194</v>
      </c>
      <c r="P81">
        <v>104</v>
      </c>
      <c r="Q81">
        <v>213</v>
      </c>
      <c r="R81">
        <v>9</v>
      </c>
      <c r="S81">
        <v>275</v>
      </c>
      <c r="T81" t="s">
        <v>193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193</v>
      </c>
      <c r="O82" t="s">
        <v>194</v>
      </c>
      <c r="P82">
        <v>463</v>
      </c>
      <c r="Q82">
        <v>32</v>
      </c>
      <c r="R82">
        <v>8</v>
      </c>
      <c r="S82" t="s">
        <v>197</v>
      </c>
      <c r="T82" t="s">
        <v>193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196</v>
      </c>
      <c r="O83" t="s">
        <v>195</v>
      </c>
      <c r="P83">
        <v>51</v>
      </c>
      <c r="Q83">
        <v>54</v>
      </c>
      <c r="R83">
        <v>8</v>
      </c>
      <c r="S83">
        <v>450</v>
      </c>
      <c r="T83" t="s">
        <v>196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193</v>
      </c>
      <c r="O84" t="s">
        <v>195</v>
      </c>
      <c r="P84">
        <v>1377</v>
      </c>
      <c r="Q84">
        <v>100</v>
      </c>
      <c r="R84">
        <v>6</v>
      </c>
      <c r="S84">
        <v>1975</v>
      </c>
      <c r="T84" t="s">
        <v>193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193</v>
      </c>
      <c r="O85" t="s">
        <v>194</v>
      </c>
      <c r="P85">
        <v>92</v>
      </c>
      <c r="Q85">
        <v>2</v>
      </c>
      <c r="R85">
        <v>2</v>
      </c>
      <c r="S85" t="s">
        <v>197</v>
      </c>
      <c r="T85" t="s">
        <v>193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196</v>
      </c>
      <c r="O86" t="s">
        <v>194</v>
      </c>
      <c r="P86">
        <v>303</v>
      </c>
      <c r="Q86">
        <v>6</v>
      </c>
      <c r="R86">
        <v>6</v>
      </c>
      <c r="S86">
        <v>1900</v>
      </c>
      <c r="T86" t="s">
        <v>196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193</v>
      </c>
      <c r="O87" t="s">
        <v>194</v>
      </c>
      <c r="P87">
        <v>276</v>
      </c>
      <c r="Q87">
        <v>6</v>
      </c>
      <c r="R87">
        <v>2</v>
      </c>
      <c r="S87">
        <v>600</v>
      </c>
      <c r="T87" t="s">
        <v>193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196</v>
      </c>
      <c r="O88" t="s">
        <v>194</v>
      </c>
      <c r="P88">
        <v>278</v>
      </c>
      <c r="Q88">
        <v>9</v>
      </c>
      <c r="R88">
        <v>9</v>
      </c>
      <c r="S88">
        <v>1041.6669999999999</v>
      </c>
      <c r="T88" t="s">
        <v>196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193</v>
      </c>
      <c r="O89" t="s">
        <v>195</v>
      </c>
      <c r="P89">
        <v>148</v>
      </c>
      <c r="Q89">
        <v>4</v>
      </c>
      <c r="R89">
        <v>2</v>
      </c>
      <c r="S89">
        <v>110</v>
      </c>
      <c r="T89" t="s">
        <v>193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193</v>
      </c>
      <c r="O90" t="s">
        <v>194</v>
      </c>
      <c r="P90">
        <v>165</v>
      </c>
      <c r="Q90">
        <v>9</v>
      </c>
      <c r="R90">
        <v>1</v>
      </c>
      <c r="S90">
        <v>260</v>
      </c>
      <c r="T90" t="s">
        <v>193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193</v>
      </c>
      <c r="O91" t="s">
        <v>194</v>
      </c>
      <c r="P91">
        <v>246</v>
      </c>
      <c r="Q91">
        <v>389</v>
      </c>
      <c r="R91">
        <v>18</v>
      </c>
      <c r="S91">
        <v>475</v>
      </c>
      <c r="T91" t="s">
        <v>193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193</v>
      </c>
      <c r="O92" t="s">
        <v>194</v>
      </c>
      <c r="P92">
        <v>533</v>
      </c>
      <c r="Q92">
        <v>40</v>
      </c>
      <c r="R92">
        <v>4</v>
      </c>
      <c r="S92">
        <v>431.5</v>
      </c>
      <c r="T92" t="s">
        <v>193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196</v>
      </c>
      <c r="O93" t="s">
        <v>195</v>
      </c>
      <c r="P93">
        <v>226</v>
      </c>
      <c r="Q93">
        <v>10</v>
      </c>
      <c r="R93">
        <v>6</v>
      </c>
      <c r="S93">
        <v>1220</v>
      </c>
      <c r="T93" t="s">
        <v>196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193</v>
      </c>
      <c r="O94" t="s">
        <v>195</v>
      </c>
      <c r="P94">
        <v>45</v>
      </c>
      <c r="Q94">
        <v>122</v>
      </c>
      <c r="R94">
        <v>26</v>
      </c>
      <c r="S94">
        <v>70</v>
      </c>
      <c r="T94" t="s">
        <v>193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193</v>
      </c>
      <c r="O95" t="s">
        <v>194</v>
      </c>
      <c r="P95">
        <v>157</v>
      </c>
      <c r="Q95">
        <v>7</v>
      </c>
      <c r="R95">
        <v>8</v>
      </c>
      <c r="S95">
        <v>145</v>
      </c>
      <c r="T95" t="s">
        <v>193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196</v>
      </c>
      <c r="O96" t="s">
        <v>194</v>
      </c>
      <c r="P96">
        <v>142</v>
      </c>
      <c r="Q96">
        <v>210</v>
      </c>
      <c r="R96">
        <v>10</v>
      </c>
      <c r="S96" t="s">
        <v>197</v>
      </c>
      <c r="T96" t="s">
        <v>196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196</v>
      </c>
      <c r="O97" t="s">
        <v>194</v>
      </c>
      <c r="P97">
        <v>59</v>
      </c>
      <c r="Q97">
        <v>156</v>
      </c>
      <c r="R97">
        <v>9</v>
      </c>
      <c r="S97">
        <v>595</v>
      </c>
      <c r="T97" t="s">
        <v>196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193</v>
      </c>
      <c r="O98" t="s">
        <v>195</v>
      </c>
      <c r="P98">
        <v>292</v>
      </c>
      <c r="Q98">
        <v>9</v>
      </c>
      <c r="R98">
        <v>5</v>
      </c>
      <c r="S98">
        <v>1861.46</v>
      </c>
      <c r="T98" t="s">
        <v>193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196</v>
      </c>
      <c r="O99" t="s">
        <v>194</v>
      </c>
      <c r="P99">
        <v>360</v>
      </c>
      <c r="Q99">
        <v>32</v>
      </c>
      <c r="R99">
        <v>5</v>
      </c>
      <c r="S99" t="s">
        <v>197</v>
      </c>
      <c r="T99" t="s">
        <v>196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196</v>
      </c>
      <c r="O100" t="s">
        <v>194</v>
      </c>
      <c r="P100">
        <v>274</v>
      </c>
      <c r="Q100">
        <v>2</v>
      </c>
      <c r="R100">
        <v>7</v>
      </c>
      <c r="S100">
        <v>300</v>
      </c>
      <c r="T100" t="s">
        <v>196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196</v>
      </c>
      <c r="O101" t="s">
        <v>194</v>
      </c>
      <c r="P101">
        <v>292</v>
      </c>
      <c r="Q101">
        <v>6</v>
      </c>
      <c r="R101">
        <v>3</v>
      </c>
      <c r="S101">
        <v>490</v>
      </c>
      <c r="T101" t="s">
        <v>196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193</v>
      </c>
      <c r="O102" t="s">
        <v>195</v>
      </c>
      <c r="P102">
        <v>1045</v>
      </c>
      <c r="Q102">
        <v>88</v>
      </c>
      <c r="R102">
        <v>13</v>
      </c>
      <c r="S102">
        <v>2460</v>
      </c>
      <c r="T102" t="s">
        <v>193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193</v>
      </c>
      <c r="O103" t="s">
        <v>195</v>
      </c>
      <c r="P103">
        <v>212</v>
      </c>
      <c r="Q103">
        <v>327</v>
      </c>
      <c r="R103">
        <v>20</v>
      </c>
      <c r="S103" t="s">
        <v>197</v>
      </c>
      <c r="T103" t="s">
        <v>193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193</v>
      </c>
      <c r="O104" t="s">
        <v>195</v>
      </c>
      <c r="P104">
        <v>102</v>
      </c>
      <c r="Q104">
        <v>132</v>
      </c>
      <c r="R104">
        <v>10</v>
      </c>
      <c r="S104">
        <v>375</v>
      </c>
      <c r="T104" t="s">
        <v>193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193</v>
      </c>
      <c r="O105" t="s">
        <v>195</v>
      </c>
      <c r="P105">
        <v>709</v>
      </c>
      <c r="Q105">
        <v>41</v>
      </c>
      <c r="R105">
        <v>7</v>
      </c>
      <c r="S105" t="s">
        <v>197</v>
      </c>
      <c r="T105" t="s">
        <v>193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193</v>
      </c>
      <c r="O106" t="s">
        <v>195</v>
      </c>
      <c r="P106">
        <v>244</v>
      </c>
      <c r="Q106">
        <v>2</v>
      </c>
      <c r="R106">
        <v>4</v>
      </c>
      <c r="S106" t="s">
        <v>197</v>
      </c>
      <c r="T106" t="s">
        <v>193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193</v>
      </c>
      <c r="O107" t="s">
        <v>195</v>
      </c>
      <c r="P107">
        <v>40</v>
      </c>
      <c r="Q107">
        <v>115</v>
      </c>
      <c r="R107">
        <v>15</v>
      </c>
      <c r="S107" t="s">
        <v>197</v>
      </c>
      <c r="T107" t="s">
        <v>193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196</v>
      </c>
      <c r="O108" t="s">
        <v>194</v>
      </c>
      <c r="P108">
        <v>206</v>
      </c>
      <c r="Q108">
        <v>10</v>
      </c>
      <c r="R108">
        <v>7</v>
      </c>
      <c r="S108" t="s">
        <v>197</v>
      </c>
      <c r="T108" t="s">
        <v>196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193</v>
      </c>
      <c r="O109" t="s">
        <v>194</v>
      </c>
      <c r="P109">
        <v>316</v>
      </c>
      <c r="Q109">
        <v>439</v>
      </c>
      <c r="R109">
        <v>10</v>
      </c>
      <c r="S109">
        <v>750</v>
      </c>
      <c r="T109" t="s">
        <v>193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193</v>
      </c>
      <c r="O110" t="s">
        <v>195</v>
      </c>
      <c r="P110">
        <v>269</v>
      </c>
      <c r="Q110">
        <v>17</v>
      </c>
      <c r="R110">
        <v>10</v>
      </c>
      <c r="S110">
        <v>1175</v>
      </c>
      <c r="T110" t="s">
        <v>193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193</v>
      </c>
      <c r="O111" t="s">
        <v>195</v>
      </c>
      <c r="P111">
        <v>116</v>
      </c>
      <c r="Q111">
        <v>5</v>
      </c>
      <c r="R111">
        <v>12</v>
      </c>
      <c r="S111">
        <v>70</v>
      </c>
      <c r="T111" t="s">
        <v>193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193</v>
      </c>
      <c r="O112" t="s">
        <v>194</v>
      </c>
      <c r="P112">
        <v>97</v>
      </c>
      <c r="Q112">
        <v>218</v>
      </c>
      <c r="R112">
        <v>16</v>
      </c>
      <c r="S112">
        <v>1500</v>
      </c>
      <c r="T112" t="s">
        <v>193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196</v>
      </c>
      <c r="O113" t="s">
        <v>194</v>
      </c>
      <c r="P113">
        <v>726</v>
      </c>
      <c r="Q113">
        <v>87</v>
      </c>
      <c r="R113">
        <v>3</v>
      </c>
      <c r="S113">
        <v>385</v>
      </c>
      <c r="T113" t="s">
        <v>193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196</v>
      </c>
      <c r="O114" t="s">
        <v>195</v>
      </c>
      <c r="P114">
        <v>869</v>
      </c>
      <c r="Q114">
        <v>62</v>
      </c>
      <c r="R114">
        <v>8</v>
      </c>
      <c r="S114">
        <v>1925.5709999999999</v>
      </c>
      <c r="T114" t="s">
        <v>196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196</v>
      </c>
      <c r="O115" t="s">
        <v>194</v>
      </c>
      <c r="P115">
        <v>1253</v>
      </c>
      <c r="Q115">
        <v>111</v>
      </c>
      <c r="R115">
        <v>11</v>
      </c>
      <c r="S115">
        <v>215</v>
      </c>
      <c r="T115" t="s">
        <v>196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196</v>
      </c>
      <c r="O116" t="s">
        <v>195</v>
      </c>
      <c r="P116">
        <v>96</v>
      </c>
      <c r="Q116">
        <v>4</v>
      </c>
      <c r="R116">
        <v>4</v>
      </c>
      <c r="S116" t="s">
        <v>197</v>
      </c>
      <c r="T116" t="s">
        <v>196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193</v>
      </c>
      <c r="O117" t="s">
        <v>194</v>
      </c>
      <c r="P117">
        <v>118</v>
      </c>
      <c r="Q117">
        <v>334</v>
      </c>
      <c r="R117">
        <v>21</v>
      </c>
      <c r="S117">
        <v>900</v>
      </c>
      <c r="T117" t="s">
        <v>193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193</v>
      </c>
      <c r="O118" t="s">
        <v>194</v>
      </c>
      <c r="P118">
        <v>228</v>
      </c>
      <c r="Q118">
        <v>377</v>
      </c>
      <c r="R118">
        <v>26</v>
      </c>
      <c r="S118">
        <v>155</v>
      </c>
      <c r="T118" t="s">
        <v>193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193</v>
      </c>
      <c r="O119" t="s">
        <v>194</v>
      </c>
      <c r="P119">
        <v>144</v>
      </c>
      <c r="Q119">
        <v>6</v>
      </c>
      <c r="R119">
        <v>5</v>
      </c>
      <c r="S119">
        <v>700</v>
      </c>
      <c r="T119" t="s">
        <v>193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196</v>
      </c>
      <c r="O120" t="s">
        <v>194</v>
      </c>
      <c r="P120">
        <v>282</v>
      </c>
      <c r="Q120">
        <v>487</v>
      </c>
      <c r="R120">
        <v>19</v>
      </c>
      <c r="S120">
        <v>535</v>
      </c>
      <c r="T120" t="s">
        <v>196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193</v>
      </c>
      <c r="O121" t="s">
        <v>195</v>
      </c>
      <c r="P121">
        <v>91</v>
      </c>
      <c r="Q121">
        <v>185</v>
      </c>
      <c r="R121">
        <v>12</v>
      </c>
      <c r="S121">
        <v>362.5</v>
      </c>
      <c r="T121" t="s">
        <v>193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196</v>
      </c>
      <c r="O122" t="s">
        <v>195</v>
      </c>
      <c r="P122">
        <v>137</v>
      </c>
      <c r="Q122">
        <v>5</v>
      </c>
      <c r="R122">
        <v>9</v>
      </c>
      <c r="S122">
        <v>733.33299999999997</v>
      </c>
      <c r="T122" t="s">
        <v>196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196</v>
      </c>
      <c r="O123" t="s">
        <v>194</v>
      </c>
      <c r="P123">
        <v>83</v>
      </c>
      <c r="Q123">
        <v>174</v>
      </c>
      <c r="R123">
        <v>16</v>
      </c>
      <c r="S123">
        <v>200</v>
      </c>
      <c r="T123" t="s">
        <v>196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193</v>
      </c>
      <c r="O124" t="s">
        <v>194</v>
      </c>
      <c r="P124">
        <v>462</v>
      </c>
      <c r="Q124">
        <v>9</v>
      </c>
      <c r="R124">
        <v>7</v>
      </c>
      <c r="S124">
        <v>400</v>
      </c>
      <c r="T124" t="s">
        <v>193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196</v>
      </c>
      <c r="O125" t="s">
        <v>195</v>
      </c>
      <c r="P125">
        <v>185</v>
      </c>
      <c r="Q125">
        <v>8</v>
      </c>
      <c r="R125">
        <v>4</v>
      </c>
      <c r="S125">
        <v>400</v>
      </c>
      <c r="T125" t="s">
        <v>193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196</v>
      </c>
      <c r="O126" t="s">
        <v>194</v>
      </c>
      <c r="P126">
        <v>207</v>
      </c>
      <c r="Q126">
        <v>358</v>
      </c>
      <c r="R126">
        <v>20</v>
      </c>
      <c r="S126">
        <v>737.5</v>
      </c>
      <c r="T126" t="s">
        <v>196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193</v>
      </c>
      <c r="O127" t="s">
        <v>194</v>
      </c>
      <c r="P127">
        <v>0</v>
      </c>
      <c r="Q127">
        <v>0</v>
      </c>
      <c r="R127">
        <v>0</v>
      </c>
      <c r="S127" t="s">
        <v>197</v>
      </c>
      <c r="T127" t="s">
        <v>193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193</v>
      </c>
      <c r="O128" t="s">
        <v>194</v>
      </c>
      <c r="P128">
        <v>670</v>
      </c>
      <c r="Q128">
        <v>57</v>
      </c>
      <c r="R128">
        <v>5</v>
      </c>
      <c r="S128">
        <v>500</v>
      </c>
      <c r="T128" t="s">
        <v>193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193</v>
      </c>
      <c r="O129" t="s">
        <v>194</v>
      </c>
      <c r="P129">
        <v>237</v>
      </c>
      <c r="Q129">
        <v>8</v>
      </c>
      <c r="R129">
        <v>1</v>
      </c>
      <c r="S129">
        <v>600</v>
      </c>
      <c r="T129" t="s">
        <v>193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196</v>
      </c>
      <c r="O130" t="s">
        <v>195</v>
      </c>
      <c r="P130">
        <v>331</v>
      </c>
      <c r="Q130">
        <v>20</v>
      </c>
      <c r="R130">
        <v>4</v>
      </c>
      <c r="S130">
        <v>662.5</v>
      </c>
      <c r="T130" t="s">
        <v>196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193</v>
      </c>
      <c r="O131" t="s">
        <v>194</v>
      </c>
      <c r="P131">
        <v>295</v>
      </c>
      <c r="Q131">
        <v>15</v>
      </c>
      <c r="R131">
        <v>5</v>
      </c>
      <c r="S131">
        <v>950</v>
      </c>
      <c r="T131" t="s">
        <v>193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196</v>
      </c>
      <c r="O132" t="s">
        <v>195</v>
      </c>
      <c r="P132">
        <v>116</v>
      </c>
      <c r="Q132">
        <v>222</v>
      </c>
      <c r="R132">
        <v>15</v>
      </c>
      <c r="S132">
        <v>750</v>
      </c>
      <c r="T132" t="s">
        <v>196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196</v>
      </c>
      <c r="O133" t="s">
        <v>195</v>
      </c>
      <c r="P133">
        <v>50</v>
      </c>
      <c r="Q133">
        <v>136</v>
      </c>
      <c r="R133">
        <v>20</v>
      </c>
      <c r="S133">
        <v>297.5</v>
      </c>
      <c r="T133" t="s">
        <v>196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193</v>
      </c>
      <c r="O134" t="s">
        <v>194</v>
      </c>
      <c r="P134">
        <v>0</v>
      </c>
      <c r="Q134">
        <v>0</v>
      </c>
      <c r="R134">
        <v>0</v>
      </c>
      <c r="S134">
        <v>325</v>
      </c>
      <c r="T134" t="s">
        <v>193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193</v>
      </c>
      <c r="O135" t="s">
        <v>194</v>
      </c>
      <c r="P135">
        <v>278</v>
      </c>
      <c r="Q135">
        <v>415</v>
      </c>
      <c r="R135">
        <v>16</v>
      </c>
      <c r="S135">
        <v>87.5</v>
      </c>
      <c r="T135" t="s">
        <v>193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196</v>
      </c>
      <c r="O136" t="s">
        <v>194</v>
      </c>
      <c r="P136">
        <v>138</v>
      </c>
      <c r="Q136">
        <v>15</v>
      </c>
      <c r="R136">
        <v>1</v>
      </c>
      <c r="S136">
        <v>175</v>
      </c>
      <c r="T136" t="s">
        <v>196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196</v>
      </c>
      <c r="O137" t="s">
        <v>195</v>
      </c>
      <c r="P137">
        <v>97</v>
      </c>
      <c r="Q137">
        <v>2</v>
      </c>
      <c r="R137">
        <v>2</v>
      </c>
      <c r="S137">
        <v>90</v>
      </c>
      <c r="T137" t="s">
        <v>196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193</v>
      </c>
      <c r="O138" t="s">
        <v>195</v>
      </c>
      <c r="P138">
        <v>368</v>
      </c>
      <c r="Q138">
        <v>20</v>
      </c>
      <c r="R138">
        <v>3</v>
      </c>
      <c r="S138">
        <v>1237.5</v>
      </c>
      <c r="T138" t="s">
        <v>193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193</v>
      </c>
      <c r="O139" t="s">
        <v>195</v>
      </c>
      <c r="P139">
        <v>211</v>
      </c>
      <c r="Q139">
        <v>56</v>
      </c>
      <c r="R139">
        <v>13</v>
      </c>
      <c r="S139">
        <v>430</v>
      </c>
      <c r="T139" t="s">
        <v>193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193</v>
      </c>
      <c r="O140" t="s">
        <v>195</v>
      </c>
      <c r="P140">
        <v>122</v>
      </c>
      <c r="Q140">
        <v>140</v>
      </c>
      <c r="R140">
        <v>5</v>
      </c>
      <c r="S140" t="s">
        <v>197</v>
      </c>
      <c r="T140" t="s">
        <v>196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193</v>
      </c>
      <c r="O141" t="s">
        <v>194</v>
      </c>
      <c r="P141">
        <v>276</v>
      </c>
      <c r="Q141">
        <v>7</v>
      </c>
      <c r="R141">
        <v>9</v>
      </c>
      <c r="S141">
        <v>100</v>
      </c>
      <c r="T141" t="s">
        <v>196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193</v>
      </c>
      <c r="O142" t="s">
        <v>194</v>
      </c>
      <c r="P142">
        <v>319</v>
      </c>
      <c r="Q142">
        <v>4</v>
      </c>
      <c r="R142">
        <v>14</v>
      </c>
      <c r="S142">
        <v>165</v>
      </c>
      <c r="T142" t="s">
        <v>193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193</v>
      </c>
      <c r="O143" t="s">
        <v>195</v>
      </c>
      <c r="P143">
        <v>241</v>
      </c>
      <c r="Q143">
        <v>8</v>
      </c>
      <c r="R143">
        <v>6</v>
      </c>
      <c r="S143">
        <v>250</v>
      </c>
      <c r="T143" t="s">
        <v>193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196</v>
      </c>
      <c r="O144" t="s">
        <v>195</v>
      </c>
      <c r="P144">
        <v>623</v>
      </c>
      <c r="Q144">
        <v>35</v>
      </c>
      <c r="R144">
        <v>3</v>
      </c>
      <c r="S144">
        <v>1300</v>
      </c>
      <c r="T144" t="s">
        <v>196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196</v>
      </c>
      <c r="O145" t="s">
        <v>194</v>
      </c>
      <c r="P145">
        <v>237</v>
      </c>
      <c r="Q145">
        <v>5</v>
      </c>
      <c r="R145">
        <v>4</v>
      </c>
      <c r="S145">
        <v>773.33299999999997</v>
      </c>
      <c r="T145" t="s">
        <v>196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193</v>
      </c>
      <c r="O146" t="s">
        <v>194</v>
      </c>
      <c r="P146">
        <v>132</v>
      </c>
      <c r="Q146">
        <v>205</v>
      </c>
      <c r="R146">
        <v>5</v>
      </c>
      <c r="S146" t="s">
        <v>197</v>
      </c>
      <c r="T146" t="s">
        <v>193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196</v>
      </c>
      <c r="O147" t="s">
        <v>195</v>
      </c>
      <c r="P147">
        <v>885</v>
      </c>
      <c r="Q147">
        <v>105</v>
      </c>
      <c r="R147">
        <v>8</v>
      </c>
      <c r="S147">
        <v>1008.333</v>
      </c>
      <c r="T147" t="s">
        <v>196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193</v>
      </c>
      <c r="O148" t="s">
        <v>195</v>
      </c>
      <c r="P148">
        <v>33</v>
      </c>
      <c r="Q148">
        <v>3</v>
      </c>
      <c r="R148">
        <v>0</v>
      </c>
      <c r="S148">
        <v>275</v>
      </c>
      <c r="T148" t="s">
        <v>193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193</v>
      </c>
      <c r="O149" t="s">
        <v>195</v>
      </c>
      <c r="P149">
        <v>231</v>
      </c>
      <c r="Q149">
        <v>374</v>
      </c>
      <c r="R149">
        <v>18</v>
      </c>
      <c r="S149">
        <v>775</v>
      </c>
      <c r="T149" t="s">
        <v>193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193</v>
      </c>
      <c r="O150" t="s">
        <v>195</v>
      </c>
      <c r="P150">
        <v>304</v>
      </c>
      <c r="Q150">
        <v>347</v>
      </c>
      <c r="R150">
        <v>10</v>
      </c>
      <c r="S150">
        <v>850</v>
      </c>
      <c r="T150" t="s">
        <v>193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193</v>
      </c>
      <c r="O151" t="s">
        <v>195</v>
      </c>
      <c r="P151">
        <v>0</v>
      </c>
      <c r="Q151">
        <v>0</v>
      </c>
      <c r="R151">
        <v>0</v>
      </c>
      <c r="S151">
        <v>365</v>
      </c>
      <c r="T151" t="s">
        <v>193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193</v>
      </c>
      <c r="O152" t="s">
        <v>194</v>
      </c>
      <c r="P152">
        <v>132</v>
      </c>
      <c r="Q152">
        <v>9</v>
      </c>
      <c r="R152">
        <v>0</v>
      </c>
      <c r="S152" t="s">
        <v>197</v>
      </c>
      <c r="T152" t="s">
        <v>193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193</v>
      </c>
      <c r="O153" t="s">
        <v>194</v>
      </c>
      <c r="P153">
        <v>28</v>
      </c>
      <c r="Q153">
        <v>56</v>
      </c>
      <c r="R153">
        <v>2</v>
      </c>
      <c r="S153">
        <v>95</v>
      </c>
      <c r="T153" t="s">
        <v>193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196</v>
      </c>
      <c r="O154" t="s">
        <v>194</v>
      </c>
      <c r="P154">
        <v>102</v>
      </c>
      <c r="Q154">
        <v>4</v>
      </c>
      <c r="R154">
        <v>2</v>
      </c>
      <c r="S154">
        <v>110</v>
      </c>
      <c r="T154" t="s">
        <v>196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196</v>
      </c>
      <c r="O155" t="s">
        <v>194</v>
      </c>
      <c r="P155">
        <v>158</v>
      </c>
      <c r="Q155">
        <v>4</v>
      </c>
      <c r="R155">
        <v>5</v>
      </c>
      <c r="S155">
        <v>100</v>
      </c>
      <c r="T155" t="s">
        <v>196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196</v>
      </c>
      <c r="O156" t="s">
        <v>195</v>
      </c>
      <c r="P156">
        <v>92</v>
      </c>
      <c r="Q156">
        <v>257</v>
      </c>
      <c r="R156">
        <v>20</v>
      </c>
      <c r="S156">
        <v>277.5</v>
      </c>
      <c r="T156" t="s">
        <v>196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193</v>
      </c>
      <c r="O157" t="s">
        <v>194</v>
      </c>
      <c r="P157">
        <v>211</v>
      </c>
      <c r="Q157">
        <v>9</v>
      </c>
      <c r="R157">
        <v>3</v>
      </c>
      <c r="S157">
        <v>80</v>
      </c>
      <c r="T157" t="s">
        <v>193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196</v>
      </c>
      <c r="O158" t="s">
        <v>195</v>
      </c>
      <c r="P158">
        <v>161</v>
      </c>
      <c r="Q158">
        <v>3</v>
      </c>
      <c r="R158">
        <v>3</v>
      </c>
      <c r="S158">
        <v>600</v>
      </c>
      <c r="T158" t="s">
        <v>196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196</v>
      </c>
      <c r="O159" t="s">
        <v>195</v>
      </c>
      <c r="P159">
        <v>193</v>
      </c>
      <c r="Q159">
        <v>11</v>
      </c>
      <c r="R159">
        <v>4</v>
      </c>
      <c r="S159" t="s">
        <v>197</v>
      </c>
      <c r="T159" t="s">
        <v>196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193</v>
      </c>
      <c r="O160" t="s">
        <v>194</v>
      </c>
      <c r="P160">
        <v>0</v>
      </c>
      <c r="Q160">
        <v>0</v>
      </c>
      <c r="R160">
        <v>0</v>
      </c>
      <c r="S160" t="s">
        <v>197</v>
      </c>
      <c r="T160" t="s">
        <v>193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193</v>
      </c>
      <c r="O161" t="s">
        <v>194</v>
      </c>
      <c r="P161">
        <v>110</v>
      </c>
      <c r="Q161">
        <v>308</v>
      </c>
      <c r="R161">
        <v>15</v>
      </c>
      <c r="S161">
        <v>200</v>
      </c>
      <c r="T161" t="s">
        <v>193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193</v>
      </c>
      <c r="O162" t="s">
        <v>194</v>
      </c>
      <c r="P162">
        <v>260</v>
      </c>
      <c r="Q162">
        <v>58</v>
      </c>
      <c r="R162">
        <v>4</v>
      </c>
      <c r="S162" t="s">
        <v>197</v>
      </c>
      <c r="T162" t="s">
        <v>193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196</v>
      </c>
      <c r="O163" t="s">
        <v>195</v>
      </c>
      <c r="P163">
        <v>280</v>
      </c>
      <c r="Q163">
        <v>479</v>
      </c>
      <c r="R163">
        <v>5</v>
      </c>
      <c r="S163">
        <v>657</v>
      </c>
      <c r="T163" t="s">
        <v>196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193</v>
      </c>
      <c r="O164" t="s">
        <v>194</v>
      </c>
      <c r="P164">
        <v>332</v>
      </c>
      <c r="Q164">
        <v>19</v>
      </c>
      <c r="R164">
        <v>2</v>
      </c>
      <c r="S164">
        <v>75</v>
      </c>
      <c r="T164" t="s">
        <v>196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193</v>
      </c>
      <c r="O165" t="s">
        <v>195</v>
      </c>
      <c r="P165">
        <v>330</v>
      </c>
      <c r="Q165">
        <v>16</v>
      </c>
      <c r="R165">
        <v>8</v>
      </c>
      <c r="S165">
        <v>2412.5</v>
      </c>
      <c r="T165" t="s">
        <v>193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196</v>
      </c>
      <c r="O166" t="s">
        <v>194</v>
      </c>
      <c r="P166">
        <v>87</v>
      </c>
      <c r="Q166">
        <v>166</v>
      </c>
      <c r="R166">
        <v>14</v>
      </c>
      <c r="S166">
        <v>250</v>
      </c>
      <c r="T166" t="s">
        <v>193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196</v>
      </c>
      <c r="O167" t="s">
        <v>195</v>
      </c>
      <c r="P167">
        <v>498</v>
      </c>
      <c r="Q167">
        <v>39</v>
      </c>
      <c r="R167">
        <v>13</v>
      </c>
      <c r="S167">
        <v>155</v>
      </c>
      <c r="T167" t="s">
        <v>196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196</v>
      </c>
      <c r="O168" t="s">
        <v>195</v>
      </c>
      <c r="P168">
        <v>290</v>
      </c>
      <c r="Q168">
        <v>440</v>
      </c>
      <c r="R168">
        <v>25</v>
      </c>
      <c r="S168">
        <v>640</v>
      </c>
      <c r="T168" t="s">
        <v>196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193</v>
      </c>
      <c r="O169" t="s">
        <v>195</v>
      </c>
      <c r="P169">
        <v>222</v>
      </c>
      <c r="Q169">
        <v>5</v>
      </c>
      <c r="R169">
        <v>5</v>
      </c>
      <c r="S169">
        <v>300</v>
      </c>
      <c r="T169" t="s">
        <v>193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193</v>
      </c>
      <c r="O170" t="s">
        <v>194</v>
      </c>
      <c r="P170">
        <v>227</v>
      </c>
      <c r="Q170">
        <v>15</v>
      </c>
      <c r="R170">
        <v>3</v>
      </c>
      <c r="S170">
        <v>110</v>
      </c>
      <c r="T170" t="s">
        <v>193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196</v>
      </c>
      <c r="O171" t="s">
        <v>195</v>
      </c>
      <c r="P171">
        <v>103</v>
      </c>
      <c r="Q171">
        <v>8</v>
      </c>
      <c r="R171">
        <v>2</v>
      </c>
      <c r="S171" t="s">
        <v>197</v>
      </c>
      <c r="T171" t="s">
        <v>196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193</v>
      </c>
      <c r="O172" t="s">
        <v>194</v>
      </c>
      <c r="P172">
        <v>686</v>
      </c>
      <c r="Q172">
        <v>46</v>
      </c>
      <c r="R172">
        <v>4</v>
      </c>
      <c r="S172">
        <v>825</v>
      </c>
      <c r="T172" t="s">
        <v>196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193</v>
      </c>
      <c r="O173" t="s">
        <v>195</v>
      </c>
      <c r="P173">
        <v>243</v>
      </c>
      <c r="Q173">
        <v>23</v>
      </c>
      <c r="R173">
        <v>5</v>
      </c>
      <c r="S173" t="s">
        <v>197</v>
      </c>
      <c r="T173" t="s">
        <v>193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196</v>
      </c>
      <c r="O174" t="s">
        <v>194</v>
      </c>
      <c r="P174">
        <v>249</v>
      </c>
      <c r="Q174">
        <v>444</v>
      </c>
      <c r="R174">
        <v>16</v>
      </c>
      <c r="S174">
        <v>195</v>
      </c>
      <c r="T174" t="s">
        <v>196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193</v>
      </c>
      <c r="O175" t="s">
        <v>194</v>
      </c>
      <c r="P175">
        <v>300</v>
      </c>
      <c r="Q175">
        <v>12</v>
      </c>
      <c r="R175">
        <v>2</v>
      </c>
      <c r="S175" t="s">
        <v>197</v>
      </c>
      <c r="T175" t="s">
        <v>193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196</v>
      </c>
      <c r="O176" t="s">
        <v>194</v>
      </c>
      <c r="P176">
        <v>49</v>
      </c>
      <c r="Q176">
        <v>2</v>
      </c>
      <c r="R176">
        <v>0</v>
      </c>
      <c r="S176">
        <v>450</v>
      </c>
      <c r="T176" t="s">
        <v>196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196</v>
      </c>
      <c r="O177" t="s">
        <v>194</v>
      </c>
      <c r="P177">
        <v>303</v>
      </c>
      <c r="Q177">
        <v>12</v>
      </c>
      <c r="R177">
        <v>5</v>
      </c>
      <c r="S177">
        <v>630</v>
      </c>
      <c r="T177" t="s">
        <v>196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196</v>
      </c>
      <c r="O178" t="s">
        <v>194</v>
      </c>
      <c r="P178">
        <v>88</v>
      </c>
      <c r="Q178">
        <v>0</v>
      </c>
      <c r="R178">
        <v>3</v>
      </c>
      <c r="S178">
        <v>86.5</v>
      </c>
      <c r="T178" t="s">
        <v>196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193</v>
      </c>
      <c r="O179" t="s">
        <v>195</v>
      </c>
      <c r="P179">
        <v>190</v>
      </c>
      <c r="Q179">
        <v>2</v>
      </c>
      <c r="R179">
        <v>2</v>
      </c>
      <c r="S179">
        <v>1300</v>
      </c>
      <c r="T179" t="s">
        <v>193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193</v>
      </c>
      <c r="O180" t="s">
        <v>195</v>
      </c>
      <c r="P180">
        <v>96</v>
      </c>
      <c r="Q180">
        <v>5</v>
      </c>
      <c r="R180">
        <v>3</v>
      </c>
      <c r="S180">
        <v>1000</v>
      </c>
      <c r="T180" t="s">
        <v>196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196</v>
      </c>
      <c r="O181" t="s">
        <v>195</v>
      </c>
      <c r="P181">
        <v>1199</v>
      </c>
      <c r="Q181">
        <v>149</v>
      </c>
      <c r="R181">
        <v>5</v>
      </c>
      <c r="S181">
        <v>1800</v>
      </c>
      <c r="T181" t="s">
        <v>196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193</v>
      </c>
      <c r="O182" t="s">
        <v>194</v>
      </c>
      <c r="P182">
        <v>1218</v>
      </c>
      <c r="Q182">
        <v>104</v>
      </c>
      <c r="R182">
        <v>10</v>
      </c>
      <c r="S182">
        <v>1310</v>
      </c>
      <c r="T182" t="s">
        <v>193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196</v>
      </c>
      <c r="O183" t="s">
        <v>194</v>
      </c>
      <c r="P183">
        <v>145</v>
      </c>
      <c r="Q183">
        <v>5</v>
      </c>
      <c r="R183">
        <v>7</v>
      </c>
      <c r="S183">
        <v>737.5</v>
      </c>
      <c r="T183" t="s">
        <v>196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196</v>
      </c>
      <c r="O184" t="s">
        <v>194</v>
      </c>
      <c r="P184">
        <v>332</v>
      </c>
      <c r="Q184">
        <v>9</v>
      </c>
      <c r="R184">
        <v>8</v>
      </c>
      <c r="S184">
        <v>625</v>
      </c>
      <c r="T184" t="s">
        <v>196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196</v>
      </c>
      <c r="O185" t="s">
        <v>195</v>
      </c>
      <c r="P185">
        <v>145</v>
      </c>
      <c r="Q185">
        <v>59</v>
      </c>
      <c r="R185">
        <v>8</v>
      </c>
      <c r="S185">
        <v>125</v>
      </c>
      <c r="T185" t="s">
        <v>196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196</v>
      </c>
      <c r="O186" t="s">
        <v>195</v>
      </c>
      <c r="P186">
        <v>181</v>
      </c>
      <c r="Q186">
        <v>13</v>
      </c>
      <c r="R186">
        <v>4</v>
      </c>
      <c r="S186">
        <v>1043.3330000000001</v>
      </c>
      <c r="T186" t="s">
        <v>196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196</v>
      </c>
      <c r="O187" t="s">
        <v>194</v>
      </c>
      <c r="P187">
        <v>65</v>
      </c>
      <c r="Q187">
        <v>258</v>
      </c>
      <c r="R187">
        <v>8</v>
      </c>
      <c r="S187">
        <v>725</v>
      </c>
      <c r="T187" t="s">
        <v>196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193</v>
      </c>
      <c r="O188" t="s">
        <v>194</v>
      </c>
      <c r="P188">
        <v>0</v>
      </c>
      <c r="Q188">
        <v>0</v>
      </c>
      <c r="R188">
        <v>0</v>
      </c>
      <c r="S188">
        <v>300</v>
      </c>
      <c r="T188" t="s">
        <v>193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193</v>
      </c>
      <c r="O189" t="s">
        <v>194</v>
      </c>
      <c r="P189">
        <v>429</v>
      </c>
      <c r="Q189">
        <v>8</v>
      </c>
      <c r="R189">
        <v>6</v>
      </c>
      <c r="S189">
        <v>365</v>
      </c>
      <c r="T189" t="s">
        <v>193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196</v>
      </c>
      <c r="O190" t="s">
        <v>194</v>
      </c>
      <c r="P190">
        <v>107</v>
      </c>
      <c r="Q190">
        <v>205</v>
      </c>
      <c r="R190">
        <v>16</v>
      </c>
      <c r="S190">
        <v>75</v>
      </c>
      <c r="T190" t="s">
        <v>196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196</v>
      </c>
      <c r="O191" t="s">
        <v>195</v>
      </c>
      <c r="P191">
        <v>1231</v>
      </c>
      <c r="Q191">
        <v>80</v>
      </c>
      <c r="R191">
        <v>7</v>
      </c>
      <c r="S191">
        <v>1183.3330000000001</v>
      </c>
      <c r="T191" t="s">
        <v>196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196</v>
      </c>
      <c r="O192" t="s">
        <v>195</v>
      </c>
      <c r="P192">
        <v>283</v>
      </c>
      <c r="Q192">
        <v>8</v>
      </c>
      <c r="R192">
        <v>3</v>
      </c>
      <c r="S192">
        <v>202.5</v>
      </c>
      <c r="T192" t="s">
        <v>196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193</v>
      </c>
      <c r="O193" t="s">
        <v>195</v>
      </c>
      <c r="P193">
        <v>156</v>
      </c>
      <c r="Q193">
        <v>2</v>
      </c>
      <c r="R193">
        <v>2</v>
      </c>
      <c r="S193">
        <v>225</v>
      </c>
      <c r="T193" t="s">
        <v>193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193</v>
      </c>
      <c r="O194" t="s">
        <v>195</v>
      </c>
      <c r="P194">
        <v>239</v>
      </c>
      <c r="Q194">
        <v>8</v>
      </c>
      <c r="R194">
        <v>2</v>
      </c>
      <c r="S194">
        <v>525</v>
      </c>
      <c r="T194" t="s">
        <v>193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196</v>
      </c>
      <c r="O195" t="s">
        <v>194</v>
      </c>
      <c r="P195">
        <v>235</v>
      </c>
      <c r="Q195">
        <v>22</v>
      </c>
      <c r="R195">
        <v>5</v>
      </c>
      <c r="S195">
        <v>265</v>
      </c>
      <c r="T195" t="s">
        <v>196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193</v>
      </c>
      <c r="O196" t="s">
        <v>195</v>
      </c>
      <c r="P196">
        <v>371</v>
      </c>
      <c r="Q196">
        <v>6</v>
      </c>
      <c r="R196">
        <v>6</v>
      </c>
      <c r="S196">
        <v>787.5</v>
      </c>
      <c r="T196" t="s">
        <v>193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193</v>
      </c>
      <c r="O197" t="s">
        <v>195</v>
      </c>
      <c r="P197">
        <v>483</v>
      </c>
      <c r="Q197">
        <v>48</v>
      </c>
      <c r="R197">
        <v>6</v>
      </c>
      <c r="S197">
        <v>800</v>
      </c>
      <c r="T197" t="s">
        <v>196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193</v>
      </c>
      <c r="O198" t="s">
        <v>194</v>
      </c>
      <c r="P198">
        <v>0</v>
      </c>
      <c r="Q198">
        <v>0</v>
      </c>
      <c r="R198">
        <v>0</v>
      </c>
      <c r="S198">
        <v>587.5</v>
      </c>
      <c r="T198" t="s">
        <v>193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196</v>
      </c>
      <c r="O199" t="s">
        <v>195</v>
      </c>
      <c r="P199">
        <v>64</v>
      </c>
      <c r="Q199">
        <v>119</v>
      </c>
      <c r="R199">
        <v>9</v>
      </c>
      <c r="S199" t="s">
        <v>197</v>
      </c>
      <c r="T199" t="s">
        <v>196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193</v>
      </c>
      <c r="O200" t="s">
        <v>195</v>
      </c>
      <c r="P200">
        <v>0</v>
      </c>
      <c r="Q200">
        <v>0</v>
      </c>
      <c r="R200">
        <v>0</v>
      </c>
      <c r="S200">
        <v>145</v>
      </c>
      <c r="T200" t="s">
        <v>193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193</v>
      </c>
      <c r="O201" t="s">
        <v>194</v>
      </c>
      <c r="P201">
        <v>245</v>
      </c>
      <c r="Q201">
        <v>5</v>
      </c>
      <c r="R201">
        <v>9</v>
      </c>
      <c r="S201" t="s">
        <v>197</v>
      </c>
      <c r="T201" t="s">
        <v>193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193</v>
      </c>
      <c r="O202" t="s">
        <v>195</v>
      </c>
      <c r="P202">
        <v>276</v>
      </c>
      <c r="Q202">
        <v>421</v>
      </c>
      <c r="R202">
        <v>11</v>
      </c>
      <c r="S202">
        <v>420</v>
      </c>
      <c r="T202" t="s">
        <v>193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196</v>
      </c>
      <c r="O203" t="s">
        <v>194</v>
      </c>
      <c r="P203">
        <v>317</v>
      </c>
      <c r="Q203">
        <v>36</v>
      </c>
      <c r="R203">
        <v>1</v>
      </c>
      <c r="S203">
        <v>75</v>
      </c>
      <c r="T203" t="s">
        <v>196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193</v>
      </c>
      <c r="O204" t="s">
        <v>195</v>
      </c>
      <c r="P204">
        <v>303</v>
      </c>
      <c r="Q204">
        <v>450</v>
      </c>
      <c r="R204">
        <v>14</v>
      </c>
      <c r="S204">
        <v>575</v>
      </c>
      <c r="T204" t="s">
        <v>193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196</v>
      </c>
      <c r="O205" t="s">
        <v>195</v>
      </c>
      <c r="P205">
        <v>107</v>
      </c>
      <c r="Q205">
        <v>3</v>
      </c>
      <c r="R205">
        <v>3</v>
      </c>
      <c r="S205" t="s">
        <v>197</v>
      </c>
      <c r="T205" t="s">
        <v>196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193</v>
      </c>
      <c r="O206" t="s">
        <v>194</v>
      </c>
      <c r="P206">
        <v>310</v>
      </c>
      <c r="Q206">
        <v>9</v>
      </c>
      <c r="R206">
        <v>9</v>
      </c>
      <c r="S206">
        <v>780</v>
      </c>
      <c r="T206" t="s">
        <v>193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196</v>
      </c>
      <c r="O207" t="s">
        <v>195</v>
      </c>
      <c r="P207">
        <v>201</v>
      </c>
      <c r="Q207">
        <v>6</v>
      </c>
      <c r="R207">
        <v>3</v>
      </c>
      <c r="S207">
        <v>90</v>
      </c>
      <c r="T207" t="s">
        <v>196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196</v>
      </c>
      <c r="O208" t="s">
        <v>194</v>
      </c>
      <c r="P208">
        <v>172</v>
      </c>
      <c r="Q208">
        <v>317</v>
      </c>
      <c r="R208">
        <v>25</v>
      </c>
      <c r="S208">
        <v>150</v>
      </c>
      <c r="T208" t="s">
        <v>196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193</v>
      </c>
      <c r="O209" t="s">
        <v>195</v>
      </c>
      <c r="P209">
        <v>0</v>
      </c>
      <c r="Q209">
        <v>0</v>
      </c>
      <c r="R209">
        <v>0</v>
      </c>
      <c r="S209">
        <v>700</v>
      </c>
      <c r="T209" t="s">
        <v>196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196</v>
      </c>
      <c r="O210" t="s">
        <v>195</v>
      </c>
      <c r="P210">
        <v>415</v>
      </c>
      <c r="Q210">
        <v>35</v>
      </c>
      <c r="R210">
        <v>3</v>
      </c>
      <c r="S210" t="s">
        <v>197</v>
      </c>
      <c r="T210" t="s">
        <v>196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193</v>
      </c>
      <c r="O211" t="s">
        <v>195</v>
      </c>
      <c r="P211">
        <v>233</v>
      </c>
      <c r="Q211">
        <v>7</v>
      </c>
      <c r="R211">
        <v>7</v>
      </c>
      <c r="S211">
        <v>550</v>
      </c>
      <c r="T211" t="s">
        <v>193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193</v>
      </c>
      <c r="O212" t="s">
        <v>194</v>
      </c>
      <c r="P212">
        <v>220</v>
      </c>
      <c r="Q212">
        <v>16</v>
      </c>
      <c r="R212">
        <v>4</v>
      </c>
      <c r="S212" t="s">
        <v>197</v>
      </c>
      <c r="T212" t="s">
        <v>193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196</v>
      </c>
      <c r="O213" t="s">
        <v>195</v>
      </c>
      <c r="P213">
        <v>259</v>
      </c>
      <c r="Q213">
        <v>30</v>
      </c>
      <c r="R213">
        <v>10</v>
      </c>
      <c r="S213">
        <v>650</v>
      </c>
      <c r="T213" t="s">
        <v>193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193</v>
      </c>
      <c r="O214" t="s">
        <v>194</v>
      </c>
      <c r="P214">
        <v>102</v>
      </c>
      <c r="Q214">
        <v>6</v>
      </c>
      <c r="R214">
        <v>3</v>
      </c>
      <c r="S214">
        <v>68</v>
      </c>
      <c r="T214" t="s">
        <v>193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196</v>
      </c>
      <c r="O215" t="s">
        <v>195</v>
      </c>
      <c r="P215">
        <v>468</v>
      </c>
      <c r="Q215">
        <v>47</v>
      </c>
      <c r="R215">
        <v>6</v>
      </c>
      <c r="S215">
        <v>100</v>
      </c>
      <c r="T215" t="s">
        <v>196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196</v>
      </c>
      <c r="O216" t="s">
        <v>194</v>
      </c>
      <c r="P216">
        <v>149</v>
      </c>
      <c r="Q216">
        <v>8</v>
      </c>
      <c r="R216">
        <v>6</v>
      </c>
      <c r="S216">
        <v>670</v>
      </c>
      <c r="T216" t="s">
        <v>196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193</v>
      </c>
      <c r="O217" t="s">
        <v>195</v>
      </c>
      <c r="P217">
        <v>103</v>
      </c>
      <c r="Q217">
        <v>283</v>
      </c>
      <c r="R217">
        <v>19</v>
      </c>
      <c r="S217">
        <v>175</v>
      </c>
      <c r="T217" t="s">
        <v>193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193</v>
      </c>
      <c r="O218" t="s">
        <v>194</v>
      </c>
      <c r="P218">
        <v>358</v>
      </c>
      <c r="Q218">
        <v>32</v>
      </c>
      <c r="R218">
        <v>8</v>
      </c>
      <c r="S218">
        <v>137</v>
      </c>
      <c r="T218" t="s">
        <v>193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196</v>
      </c>
      <c r="O219" t="s">
        <v>195</v>
      </c>
      <c r="P219">
        <v>78</v>
      </c>
      <c r="Q219">
        <v>220</v>
      </c>
      <c r="R219">
        <v>6</v>
      </c>
      <c r="S219">
        <v>2127.3330000000001</v>
      </c>
      <c r="T219" t="s">
        <v>196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196</v>
      </c>
      <c r="O220" t="s">
        <v>194</v>
      </c>
      <c r="P220">
        <v>756</v>
      </c>
      <c r="Q220">
        <v>64</v>
      </c>
      <c r="R220">
        <v>15</v>
      </c>
      <c r="S220">
        <v>875</v>
      </c>
      <c r="T220" t="s">
        <v>196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193</v>
      </c>
      <c r="O221" t="s">
        <v>194</v>
      </c>
      <c r="P221">
        <v>463</v>
      </c>
      <c r="Q221">
        <v>32</v>
      </c>
      <c r="R221">
        <v>8</v>
      </c>
      <c r="S221">
        <v>120</v>
      </c>
      <c r="T221" t="s">
        <v>193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196</v>
      </c>
      <c r="O222" t="s">
        <v>195</v>
      </c>
      <c r="P222">
        <v>212</v>
      </c>
      <c r="Q222">
        <v>1</v>
      </c>
      <c r="R222">
        <v>2</v>
      </c>
      <c r="S222">
        <v>140</v>
      </c>
      <c r="T222" t="s">
        <v>196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196</v>
      </c>
      <c r="O223" t="s">
        <v>195</v>
      </c>
      <c r="P223">
        <v>325</v>
      </c>
      <c r="Q223">
        <v>12</v>
      </c>
      <c r="R223">
        <v>8</v>
      </c>
      <c r="S223">
        <v>210</v>
      </c>
      <c r="T223" t="s">
        <v>196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196</v>
      </c>
      <c r="O224" t="s">
        <v>195</v>
      </c>
      <c r="P224">
        <v>228</v>
      </c>
      <c r="Q224">
        <v>7</v>
      </c>
      <c r="R224">
        <v>5</v>
      </c>
      <c r="S224">
        <v>800</v>
      </c>
      <c r="T224" t="s">
        <v>196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196</v>
      </c>
      <c r="O225" t="s">
        <v>194</v>
      </c>
      <c r="P225">
        <v>203</v>
      </c>
      <c r="Q225">
        <v>3</v>
      </c>
      <c r="R225">
        <v>3</v>
      </c>
      <c r="S225">
        <v>240</v>
      </c>
      <c r="T225" t="s">
        <v>196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193</v>
      </c>
      <c r="O226" t="s">
        <v>195</v>
      </c>
      <c r="P226">
        <v>149</v>
      </c>
      <c r="Q226">
        <v>1</v>
      </c>
      <c r="R226">
        <v>6</v>
      </c>
      <c r="S226">
        <v>350</v>
      </c>
      <c r="T226" t="s">
        <v>193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196</v>
      </c>
      <c r="O227" t="s">
        <v>194</v>
      </c>
      <c r="P227">
        <v>512</v>
      </c>
      <c r="Q227">
        <v>30</v>
      </c>
      <c r="R227">
        <v>5</v>
      </c>
      <c r="S227" t="s">
        <v>197</v>
      </c>
      <c r="T227" t="s">
        <v>196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193</v>
      </c>
      <c r="O228" t="s">
        <v>194</v>
      </c>
      <c r="P228">
        <v>261</v>
      </c>
      <c r="Q228">
        <v>459</v>
      </c>
      <c r="R228">
        <v>22</v>
      </c>
      <c r="S228">
        <v>175</v>
      </c>
      <c r="T228" t="s">
        <v>193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193</v>
      </c>
      <c r="O229" t="s">
        <v>194</v>
      </c>
      <c r="P229">
        <v>325</v>
      </c>
      <c r="Q229">
        <v>13</v>
      </c>
      <c r="R229">
        <v>3</v>
      </c>
      <c r="S229">
        <v>200</v>
      </c>
      <c r="T229" t="s">
        <v>193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196</v>
      </c>
      <c r="O230" t="s">
        <v>194</v>
      </c>
      <c r="P230">
        <v>151</v>
      </c>
      <c r="Q230">
        <v>8</v>
      </c>
      <c r="R230">
        <v>5</v>
      </c>
      <c r="S230" t="s">
        <v>197</v>
      </c>
      <c r="T230" t="s">
        <v>196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196</v>
      </c>
      <c r="O231" t="s">
        <v>195</v>
      </c>
      <c r="P231">
        <v>229</v>
      </c>
      <c r="Q231">
        <v>453</v>
      </c>
      <c r="R231">
        <v>15</v>
      </c>
      <c r="S231">
        <v>1940</v>
      </c>
      <c r="T231" t="s">
        <v>196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196</v>
      </c>
      <c r="O232" t="s">
        <v>194</v>
      </c>
      <c r="P232">
        <v>682</v>
      </c>
      <c r="Q232">
        <v>93</v>
      </c>
      <c r="R232">
        <v>13</v>
      </c>
      <c r="S232">
        <v>700</v>
      </c>
      <c r="T232" t="s">
        <v>196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193</v>
      </c>
      <c r="O233" t="s">
        <v>194</v>
      </c>
      <c r="P233">
        <v>250</v>
      </c>
      <c r="Q233">
        <v>11</v>
      </c>
      <c r="R233">
        <v>1</v>
      </c>
      <c r="S233">
        <v>750</v>
      </c>
      <c r="T233" t="s">
        <v>193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196</v>
      </c>
      <c r="O234" t="s">
        <v>194</v>
      </c>
      <c r="P234">
        <v>58</v>
      </c>
      <c r="Q234">
        <v>141</v>
      </c>
      <c r="R234">
        <v>23</v>
      </c>
      <c r="S234">
        <v>450</v>
      </c>
      <c r="T234" t="s">
        <v>196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193</v>
      </c>
      <c r="O235" t="s">
        <v>194</v>
      </c>
      <c r="P235">
        <v>157</v>
      </c>
      <c r="Q235">
        <v>6</v>
      </c>
      <c r="R235">
        <v>14</v>
      </c>
      <c r="S235">
        <v>172</v>
      </c>
      <c r="T235" t="s">
        <v>193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193</v>
      </c>
      <c r="O236" t="s">
        <v>195</v>
      </c>
      <c r="P236">
        <v>82</v>
      </c>
      <c r="Q236">
        <v>170</v>
      </c>
      <c r="R236">
        <v>15</v>
      </c>
      <c r="S236">
        <v>1260</v>
      </c>
      <c r="T236" t="s">
        <v>193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193</v>
      </c>
      <c r="O237" t="s">
        <v>194</v>
      </c>
      <c r="P237">
        <v>1224</v>
      </c>
      <c r="Q237">
        <v>115</v>
      </c>
      <c r="R237">
        <v>11</v>
      </c>
      <c r="S237" t="s">
        <v>197</v>
      </c>
      <c r="T237" t="s">
        <v>193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196</v>
      </c>
      <c r="O238" t="s">
        <v>194</v>
      </c>
      <c r="P238">
        <v>523</v>
      </c>
      <c r="Q238">
        <v>43</v>
      </c>
      <c r="R238">
        <v>6</v>
      </c>
      <c r="S238">
        <v>750</v>
      </c>
      <c r="T238" t="s">
        <v>196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193</v>
      </c>
      <c r="O239" t="s">
        <v>195</v>
      </c>
      <c r="P239">
        <v>172</v>
      </c>
      <c r="Q239">
        <v>1</v>
      </c>
      <c r="R239">
        <v>4</v>
      </c>
      <c r="S239">
        <v>190</v>
      </c>
      <c r="T239" t="s">
        <v>193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193</v>
      </c>
      <c r="O240" t="s">
        <v>195</v>
      </c>
      <c r="P240">
        <v>846</v>
      </c>
      <c r="Q240">
        <v>84</v>
      </c>
      <c r="R240">
        <v>9</v>
      </c>
      <c r="S240">
        <v>580</v>
      </c>
      <c r="T240" t="s">
        <v>193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196</v>
      </c>
      <c r="O241" t="s">
        <v>195</v>
      </c>
      <c r="P241">
        <v>117</v>
      </c>
      <c r="Q241">
        <v>269</v>
      </c>
      <c r="R241">
        <v>12</v>
      </c>
      <c r="S241">
        <v>130</v>
      </c>
      <c r="T241" t="s">
        <v>196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193</v>
      </c>
      <c r="O242" t="s">
        <v>194</v>
      </c>
      <c r="P242">
        <v>62</v>
      </c>
      <c r="Q242">
        <v>90</v>
      </c>
      <c r="R242">
        <v>3</v>
      </c>
      <c r="S242">
        <v>450</v>
      </c>
      <c r="T242" t="s">
        <v>193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193</v>
      </c>
      <c r="O243" t="s">
        <v>194</v>
      </c>
      <c r="P243">
        <v>167</v>
      </c>
      <c r="Q243">
        <v>2</v>
      </c>
      <c r="R243">
        <v>4</v>
      </c>
      <c r="S243">
        <v>300</v>
      </c>
      <c r="T243" t="s">
        <v>193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193</v>
      </c>
      <c r="O244" t="s">
        <v>195</v>
      </c>
      <c r="P244">
        <v>391</v>
      </c>
      <c r="Q244">
        <v>44</v>
      </c>
      <c r="R244">
        <v>4</v>
      </c>
      <c r="S244">
        <v>250</v>
      </c>
      <c r="T244" t="s">
        <v>193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196</v>
      </c>
      <c r="O245" t="s">
        <v>195</v>
      </c>
      <c r="P245">
        <v>41</v>
      </c>
      <c r="Q245">
        <v>118</v>
      </c>
      <c r="R245">
        <v>8</v>
      </c>
      <c r="S245">
        <v>1050</v>
      </c>
      <c r="T245" t="s">
        <v>193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193</v>
      </c>
      <c r="O246" t="s">
        <v>195</v>
      </c>
      <c r="P246">
        <v>286</v>
      </c>
      <c r="Q246">
        <v>8</v>
      </c>
      <c r="R246">
        <v>8</v>
      </c>
      <c r="S246">
        <v>215</v>
      </c>
      <c r="T246" t="s">
        <v>193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193</v>
      </c>
      <c r="O247" t="s">
        <v>195</v>
      </c>
      <c r="P247">
        <v>659</v>
      </c>
      <c r="Q247">
        <v>53</v>
      </c>
      <c r="R247">
        <v>7</v>
      </c>
      <c r="S247">
        <v>400</v>
      </c>
      <c r="T247" t="s">
        <v>193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193</v>
      </c>
      <c r="O248" t="s">
        <v>195</v>
      </c>
      <c r="P248">
        <v>866</v>
      </c>
      <c r="Q248">
        <v>65</v>
      </c>
      <c r="R248">
        <v>6</v>
      </c>
      <c r="S248" t="s">
        <v>197</v>
      </c>
      <c r="T248" t="s">
        <v>193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193</v>
      </c>
      <c r="O249" t="s">
        <v>195</v>
      </c>
      <c r="P249">
        <v>251</v>
      </c>
      <c r="Q249">
        <v>9</v>
      </c>
      <c r="R249">
        <v>4</v>
      </c>
      <c r="S249">
        <v>560</v>
      </c>
      <c r="T249" t="s">
        <v>193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193</v>
      </c>
      <c r="O250" t="s">
        <v>195</v>
      </c>
      <c r="P250">
        <v>426</v>
      </c>
      <c r="Q250">
        <v>4</v>
      </c>
      <c r="R250">
        <v>6</v>
      </c>
      <c r="S250">
        <v>1670</v>
      </c>
      <c r="T250" t="s">
        <v>193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193</v>
      </c>
      <c r="O251" t="s">
        <v>194</v>
      </c>
      <c r="P251">
        <v>0</v>
      </c>
      <c r="Q251">
        <v>0</v>
      </c>
      <c r="R251">
        <v>0</v>
      </c>
      <c r="S251">
        <v>487.5</v>
      </c>
      <c r="T251" t="s">
        <v>193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193</v>
      </c>
      <c r="O252" t="s">
        <v>194</v>
      </c>
      <c r="P252">
        <v>205</v>
      </c>
      <c r="Q252">
        <v>5</v>
      </c>
      <c r="R252">
        <v>4</v>
      </c>
      <c r="S252" t="s">
        <v>197</v>
      </c>
      <c r="T252" t="s">
        <v>193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193</v>
      </c>
      <c r="O253" t="s">
        <v>194</v>
      </c>
      <c r="P253">
        <v>0</v>
      </c>
      <c r="Q253">
        <v>0</v>
      </c>
      <c r="R253">
        <v>0</v>
      </c>
      <c r="S253">
        <v>425</v>
      </c>
      <c r="T253" t="s">
        <v>193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196</v>
      </c>
      <c r="O254" t="s">
        <v>195</v>
      </c>
      <c r="P254">
        <v>88</v>
      </c>
      <c r="Q254">
        <v>204</v>
      </c>
      <c r="R254">
        <v>16</v>
      </c>
      <c r="S254">
        <v>500</v>
      </c>
      <c r="T254" t="s">
        <v>193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196</v>
      </c>
      <c r="O255" t="s">
        <v>194</v>
      </c>
      <c r="P255">
        <v>99</v>
      </c>
      <c r="Q255">
        <v>3</v>
      </c>
      <c r="R255">
        <v>1</v>
      </c>
      <c r="S255" t="s">
        <v>197</v>
      </c>
      <c r="T255" t="s">
        <v>196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193</v>
      </c>
      <c r="O256" t="s">
        <v>194</v>
      </c>
      <c r="P256">
        <v>145</v>
      </c>
      <c r="Q256">
        <v>2</v>
      </c>
      <c r="R256">
        <v>2</v>
      </c>
      <c r="S256" t="s">
        <v>197</v>
      </c>
      <c r="T256" t="s">
        <v>193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193</v>
      </c>
      <c r="O257" t="s">
        <v>195</v>
      </c>
      <c r="P257">
        <v>44</v>
      </c>
      <c r="Q257">
        <v>0</v>
      </c>
      <c r="R257">
        <v>1</v>
      </c>
      <c r="S257">
        <v>250</v>
      </c>
      <c r="T257" t="s">
        <v>193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193</v>
      </c>
      <c r="O258" t="s">
        <v>195</v>
      </c>
      <c r="P258">
        <v>155</v>
      </c>
      <c r="Q258">
        <v>3</v>
      </c>
      <c r="R258">
        <v>2</v>
      </c>
      <c r="S258">
        <v>400</v>
      </c>
      <c r="T258" t="s">
        <v>193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193</v>
      </c>
      <c r="O259" t="s">
        <v>195</v>
      </c>
      <c r="P259">
        <v>60</v>
      </c>
      <c r="Q259">
        <v>176</v>
      </c>
      <c r="R259">
        <v>6</v>
      </c>
      <c r="S259">
        <v>450</v>
      </c>
      <c r="T259" t="s">
        <v>193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196</v>
      </c>
      <c r="O260" t="s">
        <v>194</v>
      </c>
      <c r="P260">
        <v>367</v>
      </c>
      <c r="Q260">
        <v>475</v>
      </c>
      <c r="R260">
        <v>19</v>
      </c>
      <c r="S260">
        <v>750</v>
      </c>
      <c r="T260" t="s">
        <v>196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193</v>
      </c>
      <c r="O261" t="s">
        <v>195</v>
      </c>
      <c r="P261">
        <v>86</v>
      </c>
      <c r="Q261">
        <v>150</v>
      </c>
      <c r="R261">
        <v>15</v>
      </c>
      <c r="S261">
        <v>70</v>
      </c>
      <c r="T261" t="s">
        <v>193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196</v>
      </c>
      <c r="O262" t="s">
        <v>194</v>
      </c>
      <c r="P262">
        <v>155</v>
      </c>
      <c r="Q262">
        <v>371</v>
      </c>
      <c r="R262">
        <v>29</v>
      </c>
      <c r="S262">
        <v>875</v>
      </c>
      <c r="T262" t="s">
        <v>196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196</v>
      </c>
      <c r="O263" t="s">
        <v>195</v>
      </c>
      <c r="P263">
        <v>190</v>
      </c>
      <c r="Q263">
        <v>2</v>
      </c>
      <c r="R263">
        <v>9</v>
      </c>
      <c r="S263">
        <v>190</v>
      </c>
      <c r="T263" t="s">
        <v>196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196</v>
      </c>
      <c r="O264" t="s">
        <v>195</v>
      </c>
      <c r="P264">
        <v>181</v>
      </c>
      <c r="Q264">
        <v>3</v>
      </c>
      <c r="R264">
        <v>2</v>
      </c>
      <c r="S264">
        <v>191</v>
      </c>
      <c r="T264" t="s">
        <v>196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196</v>
      </c>
      <c r="O265" t="s">
        <v>195</v>
      </c>
      <c r="P265">
        <v>309</v>
      </c>
      <c r="Q265">
        <v>492</v>
      </c>
      <c r="R265">
        <v>5</v>
      </c>
      <c r="S265">
        <v>740</v>
      </c>
      <c r="T265" t="s">
        <v>196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196</v>
      </c>
      <c r="O266" t="s">
        <v>195</v>
      </c>
      <c r="P266">
        <v>203</v>
      </c>
      <c r="Q266">
        <v>369</v>
      </c>
      <c r="R266">
        <v>16</v>
      </c>
      <c r="S266">
        <v>250</v>
      </c>
      <c r="T266" t="s">
        <v>196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196</v>
      </c>
      <c r="O267" t="s">
        <v>195</v>
      </c>
      <c r="P267">
        <v>42</v>
      </c>
      <c r="Q267">
        <v>94</v>
      </c>
      <c r="R267">
        <v>13</v>
      </c>
      <c r="S267">
        <v>140</v>
      </c>
      <c r="T267" t="s">
        <v>196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193</v>
      </c>
      <c r="O268" t="s">
        <v>194</v>
      </c>
      <c r="P268">
        <v>200</v>
      </c>
      <c r="Q268">
        <v>7</v>
      </c>
      <c r="R268">
        <v>6</v>
      </c>
      <c r="S268">
        <v>97.5</v>
      </c>
      <c r="T268" t="s">
        <v>193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193</v>
      </c>
      <c r="O269" t="s">
        <v>194</v>
      </c>
      <c r="P269">
        <v>0</v>
      </c>
      <c r="Q269">
        <v>0</v>
      </c>
      <c r="R269">
        <v>0</v>
      </c>
      <c r="S269">
        <v>740</v>
      </c>
      <c r="T269" t="s">
        <v>193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196</v>
      </c>
      <c r="O270" t="s">
        <v>194</v>
      </c>
      <c r="P270">
        <v>255</v>
      </c>
      <c r="Q270">
        <v>450</v>
      </c>
      <c r="R270">
        <v>17</v>
      </c>
      <c r="S270">
        <v>140</v>
      </c>
      <c r="T270" t="s">
        <v>196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193</v>
      </c>
      <c r="O271" t="s">
        <v>194</v>
      </c>
      <c r="P271">
        <v>135</v>
      </c>
      <c r="Q271">
        <v>257</v>
      </c>
      <c r="R271">
        <v>7</v>
      </c>
      <c r="S271">
        <v>341.66699999999997</v>
      </c>
      <c r="T271" t="s">
        <v>193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196</v>
      </c>
      <c r="O272" t="s">
        <v>194</v>
      </c>
      <c r="P272">
        <v>179</v>
      </c>
      <c r="Q272">
        <v>5</v>
      </c>
      <c r="R272">
        <v>3</v>
      </c>
      <c r="S272" t="s">
        <v>197</v>
      </c>
      <c r="T272" t="s">
        <v>196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193</v>
      </c>
      <c r="O273" t="s">
        <v>195</v>
      </c>
      <c r="P273">
        <v>352</v>
      </c>
      <c r="Q273">
        <v>9</v>
      </c>
      <c r="R273">
        <v>1</v>
      </c>
      <c r="S273">
        <v>1000</v>
      </c>
      <c r="T273" t="s">
        <v>193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193</v>
      </c>
      <c r="O274" t="s">
        <v>194</v>
      </c>
      <c r="P274">
        <v>1236</v>
      </c>
      <c r="Q274">
        <v>98</v>
      </c>
      <c r="R274">
        <v>18</v>
      </c>
      <c r="S274">
        <v>100</v>
      </c>
      <c r="T274" t="s">
        <v>193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193</v>
      </c>
      <c r="O275" t="s">
        <v>194</v>
      </c>
      <c r="P275">
        <v>281</v>
      </c>
      <c r="Q275">
        <v>21</v>
      </c>
      <c r="R275">
        <v>3</v>
      </c>
      <c r="S275">
        <v>90</v>
      </c>
      <c r="T275" t="s">
        <v>193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196</v>
      </c>
      <c r="O276" t="s">
        <v>195</v>
      </c>
      <c r="P276">
        <v>1320</v>
      </c>
      <c r="Q276">
        <v>166</v>
      </c>
      <c r="R276">
        <v>17</v>
      </c>
      <c r="S276">
        <v>200</v>
      </c>
      <c r="T276" t="s">
        <v>196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193</v>
      </c>
      <c r="O277" t="s">
        <v>194</v>
      </c>
      <c r="P277">
        <v>111</v>
      </c>
      <c r="Q277">
        <v>226</v>
      </c>
      <c r="R277">
        <v>11</v>
      </c>
      <c r="S277">
        <v>135</v>
      </c>
      <c r="T277" t="s">
        <v>193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196</v>
      </c>
      <c r="O278" t="s">
        <v>195</v>
      </c>
      <c r="P278">
        <v>320</v>
      </c>
      <c r="Q278">
        <v>465</v>
      </c>
      <c r="R278">
        <v>32</v>
      </c>
      <c r="S278">
        <v>155</v>
      </c>
      <c r="T278" t="s">
        <v>196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193</v>
      </c>
      <c r="O279" t="s">
        <v>194</v>
      </c>
      <c r="P279">
        <v>196</v>
      </c>
      <c r="Q279">
        <v>354</v>
      </c>
      <c r="R279">
        <v>15</v>
      </c>
      <c r="S279">
        <v>475</v>
      </c>
      <c r="T279" t="s">
        <v>193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196</v>
      </c>
      <c r="O280" t="s">
        <v>194</v>
      </c>
      <c r="P280">
        <v>1160</v>
      </c>
      <c r="Q280">
        <v>53</v>
      </c>
      <c r="R280">
        <v>7</v>
      </c>
      <c r="S280">
        <v>1450</v>
      </c>
      <c r="T280" t="s">
        <v>196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196</v>
      </c>
      <c r="O281" t="s">
        <v>195</v>
      </c>
      <c r="P281">
        <v>229</v>
      </c>
      <c r="Q281">
        <v>406</v>
      </c>
      <c r="R281">
        <v>22</v>
      </c>
      <c r="S281">
        <v>150</v>
      </c>
      <c r="T281" t="s">
        <v>196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193</v>
      </c>
      <c r="O282" t="s">
        <v>194</v>
      </c>
      <c r="P282">
        <v>289</v>
      </c>
      <c r="Q282">
        <v>407</v>
      </c>
      <c r="R282">
        <v>6</v>
      </c>
      <c r="S282">
        <v>105</v>
      </c>
      <c r="T282" t="s">
        <v>193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193</v>
      </c>
      <c r="O283" t="s">
        <v>194</v>
      </c>
      <c r="P283">
        <v>209</v>
      </c>
      <c r="Q283">
        <v>372</v>
      </c>
      <c r="R283">
        <v>17</v>
      </c>
      <c r="S283">
        <v>350</v>
      </c>
      <c r="T283" t="s">
        <v>193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196</v>
      </c>
      <c r="O284" t="s">
        <v>194</v>
      </c>
      <c r="P284">
        <v>367</v>
      </c>
      <c r="Q284">
        <v>432</v>
      </c>
      <c r="R284">
        <v>16</v>
      </c>
      <c r="S284">
        <v>90</v>
      </c>
      <c r="T284" t="s">
        <v>196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193</v>
      </c>
      <c r="O285" t="s">
        <v>195</v>
      </c>
      <c r="P285">
        <v>247</v>
      </c>
      <c r="Q285">
        <v>4</v>
      </c>
      <c r="R285">
        <v>8</v>
      </c>
      <c r="S285" t="s">
        <v>197</v>
      </c>
      <c r="T285" t="s">
        <v>193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193</v>
      </c>
      <c r="O286" t="s">
        <v>195</v>
      </c>
      <c r="P286">
        <v>351</v>
      </c>
      <c r="Q286">
        <v>442</v>
      </c>
      <c r="R286">
        <v>17</v>
      </c>
      <c r="S286">
        <v>530</v>
      </c>
      <c r="T286" t="s">
        <v>193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193</v>
      </c>
      <c r="O287" t="s">
        <v>195</v>
      </c>
      <c r="P287">
        <v>106</v>
      </c>
      <c r="Q287">
        <v>144</v>
      </c>
      <c r="R287">
        <v>7</v>
      </c>
      <c r="S287">
        <v>341.66699999999997</v>
      </c>
      <c r="T287" t="s">
        <v>193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193</v>
      </c>
      <c r="O288" t="s">
        <v>194</v>
      </c>
      <c r="P288">
        <v>315</v>
      </c>
      <c r="Q288">
        <v>10</v>
      </c>
      <c r="R288">
        <v>6</v>
      </c>
      <c r="S288">
        <v>940</v>
      </c>
      <c r="T288" t="s">
        <v>193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193</v>
      </c>
      <c r="O289" t="s">
        <v>195</v>
      </c>
      <c r="P289">
        <v>294</v>
      </c>
      <c r="Q289">
        <v>445</v>
      </c>
      <c r="R289">
        <v>13</v>
      </c>
      <c r="S289">
        <v>350</v>
      </c>
      <c r="T289" t="s">
        <v>193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196</v>
      </c>
      <c r="O290" t="s">
        <v>194</v>
      </c>
      <c r="P290">
        <v>209</v>
      </c>
      <c r="Q290">
        <v>246</v>
      </c>
      <c r="R290">
        <v>3</v>
      </c>
      <c r="S290">
        <v>326.66699999999997</v>
      </c>
      <c r="T290" t="s">
        <v>196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196</v>
      </c>
      <c r="O291" t="s">
        <v>195</v>
      </c>
      <c r="P291">
        <v>81</v>
      </c>
      <c r="Q291">
        <v>147</v>
      </c>
      <c r="R291">
        <v>4</v>
      </c>
      <c r="S291">
        <v>250</v>
      </c>
      <c r="T291" t="s">
        <v>196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196</v>
      </c>
      <c r="O292" t="s">
        <v>194</v>
      </c>
      <c r="P292">
        <v>337</v>
      </c>
      <c r="Q292">
        <v>19</v>
      </c>
      <c r="R292">
        <v>4</v>
      </c>
      <c r="S292">
        <v>740</v>
      </c>
      <c r="T292" t="s">
        <v>196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196</v>
      </c>
      <c r="O293" t="s">
        <v>194</v>
      </c>
      <c r="P293">
        <v>92</v>
      </c>
      <c r="Q293">
        <v>5</v>
      </c>
      <c r="R293">
        <v>3</v>
      </c>
      <c r="S293">
        <v>425</v>
      </c>
      <c r="T293" t="s">
        <v>193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193</v>
      </c>
      <c r="O294" t="s">
        <v>194</v>
      </c>
      <c r="P294">
        <v>166</v>
      </c>
      <c r="Q294">
        <v>211</v>
      </c>
      <c r="R294">
        <v>7</v>
      </c>
      <c r="S294" t="s">
        <v>197</v>
      </c>
      <c r="T294" t="s">
        <v>193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196</v>
      </c>
      <c r="O295" t="s">
        <v>195</v>
      </c>
      <c r="P295">
        <v>352</v>
      </c>
      <c r="Q295">
        <v>414</v>
      </c>
      <c r="R295">
        <v>9</v>
      </c>
      <c r="S295">
        <v>925</v>
      </c>
      <c r="T295" t="s">
        <v>196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193</v>
      </c>
      <c r="O296" t="s">
        <v>194</v>
      </c>
      <c r="P296">
        <v>70</v>
      </c>
      <c r="Q296">
        <v>144</v>
      </c>
      <c r="R296">
        <v>11</v>
      </c>
      <c r="S296">
        <v>185</v>
      </c>
      <c r="T296" t="s">
        <v>193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196</v>
      </c>
      <c r="O297" t="s">
        <v>194</v>
      </c>
      <c r="P297">
        <v>692</v>
      </c>
      <c r="Q297">
        <v>70</v>
      </c>
      <c r="R297">
        <v>8</v>
      </c>
      <c r="S297">
        <v>920</v>
      </c>
      <c r="T297" t="s">
        <v>193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196</v>
      </c>
      <c r="O298" t="s">
        <v>195</v>
      </c>
      <c r="P298">
        <v>131</v>
      </c>
      <c r="Q298">
        <v>6</v>
      </c>
      <c r="R298">
        <v>1</v>
      </c>
      <c r="S298">
        <v>286.66699999999997</v>
      </c>
      <c r="T298" t="s">
        <v>196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193</v>
      </c>
      <c r="O299" t="s">
        <v>194</v>
      </c>
      <c r="P299">
        <v>299</v>
      </c>
      <c r="Q299">
        <v>13</v>
      </c>
      <c r="R299">
        <v>5</v>
      </c>
      <c r="S299">
        <v>245</v>
      </c>
      <c r="T299" t="s">
        <v>193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193</v>
      </c>
      <c r="O300" t="s">
        <v>195</v>
      </c>
      <c r="P300">
        <v>37</v>
      </c>
      <c r="Q300">
        <v>98</v>
      </c>
      <c r="R300">
        <v>9</v>
      </c>
      <c r="S300" t="s">
        <v>197</v>
      </c>
      <c r="T300" t="s">
        <v>193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193</v>
      </c>
      <c r="O301" t="s">
        <v>194</v>
      </c>
      <c r="P301">
        <v>178</v>
      </c>
      <c r="Q301">
        <v>45</v>
      </c>
      <c r="R301">
        <v>4</v>
      </c>
      <c r="S301">
        <v>235</v>
      </c>
      <c r="T301" t="s">
        <v>193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196</v>
      </c>
      <c r="O302" t="s">
        <v>195</v>
      </c>
      <c r="P302">
        <v>810</v>
      </c>
      <c r="Q302">
        <v>99</v>
      </c>
      <c r="R302">
        <v>18</v>
      </c>
      <c r="S302">
        <v>1150</v>
      </c>
      <c r="T302" t="s">
        <v>196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196</v>
      </c>
      <c r="O303" t="s">
        <v>195</v>
      </c>
      <c r="P303">
        <v>133</v>
      </c>
      <c r="Q303">
        <v>371</v>
      </c>
      <c r="R303">
        <v>20</v>
      </c>
      <c r="S303">
        <v>160</v>
      </c>
      <c r="T303" t="s">
        <v>196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196</v>
      </c>
      <c r="O304" t="s">
        <v>194</v>
      </c>
      <c r="P304">
        <v>398</v>
      </c>
      <c r="Q304">
        <v>29</v>
      </c>
      <c r="R304">
        <v>7</v>
      </c>
      <c r="S304" t="s">
        <v>197</v>
      </c>
      <c r="T304" t="s">
        <v>196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193</v>
      </c>
      <c r="O305" t="s">
        <v>194</v>
      </c>
      <c r="P305">
        <v>160</v>
      </c>
      <c r="Q305">
        <v>290</v>
      </c>
      <c r="R305">
        <v>11</v>
      </c>
      <c r="S305">
        <v>425</v>
      </c>
      <c r="T305" t="s">
        <v>193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196</v>
      </c>
      <c r="O306" t="s">
        <v>194</v>
      </c>
      <c r="P306">
        <v>65</v>
      </c>
      <c r="Q306">
        <v>0</v>
      </c>
      <c r="R306">
        <v>0</v>
      </c>
      <c r="S306">
        <v>900</v>
      </c>
      <c r="T306" t="s">
        <v>196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196</v>
      </c>
      <c r="O307" t="s">
        <v>195</v>
      </c>
      <c r="P307">
        <v>270</v>
      </c>
      <c r="Q307">
        <v>13</v>
      </c>
      <c r="R307">
        <v>6</v>
      </c>
      <c r="S307" t="s">
        <v>197</v>
      </c>
      <c r="T307" t="s">
        <v>196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196</v>
      </c>
      <c r="O308" t="s">
        <v>194</v>
      </c>
      <c r="P308">
        <v>167</v>
      </c>
      <c r="Q308">
        <v>18</v>
      </c>
      <c r="R308">
        <v>6</v>
      </c>
      <c r="S308">
        <v>500</v>
      </c>
      <c r="T308" t="s">
        <v>196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196</v>
      </c>
      <c r="O309" t="s">
        <v>195</v>
      </c>
      <c r="P309">
        <v>133</v>
      </c>
      <c r="Q309">
        <v>173</v>
      </c>
      <c r="R309">
        <v>9</v>
      </c>
      <c r="S309">
        <v>277.5</v>
      </c>
      <c r="T309" t="s">
        <v>196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196</v>
      </c>
      <c r="O310" t="s">
        <v>195</v>
      </c>
      <c r="P310">
        <v>94</v>
      </c>
      <c r="Q310">
        <v>270</v>
      </c>
      <c r="R310">
        <v>16</v>
      </c>
      <c r="S310">
        <v>750</v>
      </c>
      <c r="T310" t="s">
        <v>196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196</v>
      </c>
      <c r="O311" t="s">
        <v>195</v>
      </c>
      <c r="P311">
        <v>300</v>
      </c>
      <c r="Q311">
        <v>12</v>
      </c>
      <c r="R311">
        <v>9</v>
      </c>
      <c r="S311">
        <v>160</v>
      </c>
      <c r="T311" t="s">
        <v>196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196</v>
      </c>
      <c r="O312" t="s">
        <v>195</v>
      </c>
      <c r="P312">
        <v>1182</v>
      </c>
      <c r="Q312">
        <v>96</v>
      </c>
      <c r="R312">
        <v>13</v>
      </c>
      <c r="S312">
        <v>1300</v>
      </c>
      <c r="T312" t="s">
        <v>196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196</v>
      </c>
      <c r="O313" t="s">
        <v>195</v>
      </c>
      <c r="P313">
        <v>170</v>
      </c>
      <c r="Q313">
        <v>284</v>
      </c>
      <c r="R313">
        <v>3</v>
      </c>
      <c r="S313">
        <v>525</v>
      </c>
      <c r="T313" t="s">
        <v>196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196</v>
      </c>
      <c r="O314" t="s">
        <v>195</v>
      </c>
      <c r="P314">
        <v>186</v>
      </c>
      <c r="Q314">
        <v>290</v>
      </c>
      <c r="R314">
        <v>17</v>
      </c>
      <c r="S314">
        <v>550</v>
      </c>
      <c r="T314" t="s">
        <v>196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193</v>
      </c>
      <c r="O315" t="s">
        <v>195</v>
      </c>
      <c r="P315">
        <v>121</v>
      </c>
      <c r="Q315">
        <v>267</v>
      </c>
      <c r="R315">
        <v>19</v>
      </c>
      <c r="S315">
        <v>1600</v>
      </c>
      <c r="T315" t="s">
        <v>193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196</v>
      </c>
      <c r="O316" t="s">
        <v>194</v>
      </c>
      <c r="P316">
        <v>942</v>
      </c>
      <c r="Q316">
        <v>72</v>
      </c>
      <c r="R316">
        <v>11</v>
      </c>
      <c r="S316">
        <v>120</v>
      </c>
      <c r="T316" t="s">
        <v>196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193</v>
      </c>
      <c r="O317" t="s">
        <v>194</v>
      </c>
      <c r="P317">
        <v>1222</v>
      </c>
      <c r="Q317">
        <v>139</v>
      </c>
      <c r="R317">
        <v>15</v>
      </c>
      <c r="S317">
        <v>165</v>
      </c>
      <c r="T317" t="s">
        <v>193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196</v>
      </c>
      <c r="O318" t="s">
        <v>195</v>
      </c>
      <c r="P318">
        <v>325</v>
      </c>
      <c r="Q318">
        <v>58</v>
      </c>
      <c r="R318">
        <v>6</v>
      </c>
      <c r="S318" t="s">
        <v>197</v>
      </c>
      <c r="T318" t="s">
        <v>196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196</v>
      </c>
      <c r="O319" t="s">
        <v>195</v>
      </c>
      <c r="P319">
        <v>325</v>
      </c>
      <c r="Q319">
        <v>9</v>
      </c>
      <c r="R319">
        <v>3</v>
      </c>
      <c r="S319">
        <v>700</v>
      </c>
      <c r="T319" t="s">
        <v>196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193</v>
      </c>
      <c r="O320" t="s">
        <v>195</v>
      </c>
      <c r="P320">
        <v>313</v>
      </c>
      <c r="Q320">
        <v>381</v>
      </c>
      <c r="R320">
        <v>20</v>
      </c>
      <c r="S320">
        <v>875</v>
      </c>
      <c r="T320" t="s">
        <v>193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193</v>
      </c>
      <c r="O321" t="s">
        <v>194</v>
      </c>
      <c r="P321">
        <v>37</v>
      </c>
      <c r="Q321">
        <v>113</v>
      </c>
      <c r="R321">
        <v>7</v>
      </c>
      <c r="S321">
        <v>385</v>
      </c>
      <c r="T321" t="s">
        <v>193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193</v>
      </c>
      <c r="O322" t="s">
        <v>195</v>
      </c>
      <c r="P322">
        <v>1314</v>
      </c>
      <c r="Q322">
        <v>131</v>
      </c>
      <c r="R322">
        <v>12</v>
      </c>
      <c r="S322">
        <v>960</v>
      </c>
      <c r="T322" t="s">
        <v>193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193</v>
      </c>
      <c r="O323" t="s">
        <v>194</v>
      </c>
      <c r="P323">
        <v>408</v>
      </c>
      <c r="Q323">
        <v>4</v>
      </c>
      <c r="R323">
        <v>3</v>
      </c>
      <c r="S323">
        <v>1000</v>
      </c>
      <c r="T323" t="s">
        <v>193</v>
      </c>
    </row>
  </sheetData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216</v>
      </c>
      <c r="B1" t="s">
        <v>215</v>
      </c>
      <c r="C1" t="s">
        <v>214</v>
      </c>
      <c r="D1" t="s">
        <v>213</v>
      </c>
      <c r="E1" t="s">
        <v>211</v>
      </c>
      <c r="F1" t="s">
        <v>199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Today</vt:lpstr>
      <vt:lpstr>Themes</vt:lpstr>
      <vt:lpstr>Assumptions</vt:lpstr>
      <vt:lpstr>KNN</vt:lpstr>
      <vt:lpstr>Diagnostics</vt:lpstr>
      <vt:lpstr>OutOfSampleTesting</vt:lpstr>
      <vt:lpstr>AIC</vt:lpstr>
      <vt:lpstr>PreWork4NextClass</vt:lpstr>
      <vt:lpstr>InClassProjects</vt:lpstr>
      <vt:lpstr>Q_KNN_wVote</vt:lpstr>
      <vt:lpstr>Q_KNN_HighD</vt:lpstr>
      <vt:lpstr>Q_IndepErrors</vt:lpstr>
      <vt:lpstr>Q_CooksD</vt:lpstr>
      <vt:lpstr>Q_Specificity</vt:lpstr>
      <vt:lpstr>Q_OOS</vt:lpstr>
      <vt:lpstr>Q_AIC</vt:lpstr>
      <vt:lpstr>LendingClubData</vt:lpstr>
      <vt:lpstr>Hitters</vt:lpstr>
      <vt:lpstr>Hitters_Simple</vt:lpstr>
      <vt:lpstr>class</vt:lpstr>
      <vt:lpstr>cty</vt:lpstr>
      <vt:lpstr>cyl</vt:lpstr>
      <vt:lpstr>displ</vt:lpstr>
      <vt:lpstr>drv</vt:lpstr>
      <vt:lpstr>fl</vt:lpstr>
      <vt:lpstr>hwy</vt:lpstr>
      <vt:lpstr>i</vt:lpstr>
      <vt:lpstr>KNN_K!k</vt:lpstr>
      <vt:lpstr>k</vt:lpstr>
      <vt:lpstr>manufacturer</vt:lpstr>
      <vt:lpstr>model</vt:lpstr>
      <vt:lpstr>MSE</vt:lpstr>
      <vt:lpstr>n</vt:lpstr>
      <vt:lpstr>CooksDistance_Excel1!p</vt:lpstr>
      <vt:lpstr>p</vt:lpstr>
      <vt:lpstr>RSS</vt:lpstr>
      <vt:lpstr>trans</vt:lpstr>
      <vt:lpstr>CooksDistance_Excel0!X</vt:lpstr>
      <vt:lpstr>X</vt:lpstr>
      <vt:lpstr>X_orig</vt:lpstr>
      <vt:lpstr>CooksDistance_Excel0!y</vt:lpstr>
      <vt:lpstr>y</vt:lpstr>
      <vt:lpstr>y_orig</vt:lpstr>
      <vt:lpstr>year</vt:lpstr>
      <vt:lpstr>CooksDistance_Excel0!yhat</vt:lpstr>
      <vt:lpstr>yhat</vt:lpstr>
      <vt:lpstr>yhat_i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2022-10-04T18:19:28Z</dcterms:modified>
</cp:coreProperties>
</file>