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davidromoff/Downloads/"/>
    </mc:Choice>
  </mc:AlternateContent>
  <xr:revisionPtr revIDLastSave="0" documentId="13_ncr:1_{46F2079D-5E1D-D845-B523-A4600BF28037}" xr6:coauthVersionLast="47" xr6:coauthVersionMax="47" xr10:uidLastSave="{00000000-0000-0000-0000-000000000000}"/>
  <bookViews>
    <workbookView xWindow="-11540" yWindow="-21600" windowWidth="51200" windowHeight="21600" tabRatio="500" xr2:uid="{00000000-000D-0000-FFFF-FFFF00000000}"/>
  </bookViews>
  <sheets>
    <sheet name="QRM0" sheetId="49" r:id="rId1"/>
    <sheet name="QRM1" sheetId="66" r:id="rId2"/>
    <sheet name="Regression_" sheetId="59" r:id="rId3"/>
    <sheet name="MLE_Ex1" sheetId="34" r:id="rId4"/>
    <sheet name="MLE_Ex2" sheetId="35" r:id="rId5"/>
    <sheet name="MLE_Tools" sheetId="33" r:id="rId6"/>
    <sheet name="MLE_Demo" sheetId="37" r:id="rId7"/>
    <sheet name="MLE_Formalism" sheetId="36" r:id="rId8"/>
    <sheet name="MLE_Note" sheetId="26" r:id="rId9"/>
    <sheet name="Options_" sheetId="62" r:id="rId10"/>
    <sheet name="BS_Intuition" sheetId="61" r:id="rId11"/>
    <sheet name="O_Greeks" sheetId="63" r:id="rId12"/>
    <sheet name="O_GreeksBehavior" sheetId="64" r:id="rId13"/>
    <sheet name="TaylorCalc" sheetId="65" r:id="rId14"/>
    <sheet name="SpecialTopics_" sheetId="60" r:id="rId15"/>
    <sheet name="CVA_1" sheetId="42" r:id="rId16"/>
    <sheet name="CVA_2" sheetId="43" r:id="rId17"/>
    <sheet name="DVA_1" sheetId="44" r:id="rId18"/>
    <sheet name="ELoss" sheetId="45" r:id="rId19"/>
    <sheet name="Spread2PD" sheetId="46" r:id="rId20"/>
    <sheet name="Backtest" sheetId="47" r:id="rId21"/>
    <sheet name="Homework" sheetId="48" r:id="rId22"/>
    <sheet name="Regression" sheetId="51" r:id="rId23"/>
    <sheet name="Classification" sheetId="55" r:id="rId24"/>
    <sheet name="TimeSeries" sheetId="54" r:id="rId25"/>
    <sheet name="Options" sheetId="56" r:id="rId26"/>
    <sheet name="SpecialTopics" sheetId="58" r:id="rId27"/>
    <sheet name="FreqNSev_Ex" sheetId="25" state="hidden" r:id="rId28"/>
    <sheet name="1_SamplingDistribution_OLD" sheetId="32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</externalReferences>
  <definedNames>
    <definedName name="_2_10_2017">#REF!</definedName>
    <definedName name="_2_11_2017">#REF!</definedName>
    <definedName name="_2_12_2017">#REF!</definedName>
    <definedName name="_2_13_2017" localSheetId="20">#REF!</definedName>
    <definedName name="_2_13_2017">#REF!</definedName>
    <definedName name="_2_14_2017">#REF!</definedName>
    <definedName name="_2_15_2017" localSheetId="10">[48]VaR3!$D$11:$H$11</definedName>
    <definedName name="_2_15_2017" localSheetId="13">[48]VaR3!$D$11:$H$11</definedName>
    <definedName name="_2_15_2017">#REF!</definedName>
    <definedName name="_2_3_2017">#REF!</definedName>
    <definedName name="_2_4_2017">#REF!</definedName>
    <definedName name="_2_5_2017">#REF!</definedName>
    <definedName name="_2_6_2017">#REF!</definedName>
    <definedName name="_2_7_2017" localSheetId="20">#REF!</definedName>
    <definedName name="_2_7_2017">#REF!</definedName>
    <definedName name="_2_8_2017" localSheetId="20">#REF!</definedName>
    <definedName name="_2_8_2017">#REF!</definedName>
    <definedName name="_2_9_2017" localSheetId="20">#REF!</definedName>
    <definedName name="_2_9_2017">#REF!</definedName>
    <definedName name="_r2">#REF!</definedName>
    <definedName name="_R2_orig">[1]RSquareAdj!$C$6</definedName>
    <definedName name="A" localSheetId="20">#REF!</definedName>
    <definedName name="a" localSheetId="10">[49]Liquidity1!$B$7:$B$23</definedName>
    <definedName name="a" localSheetId="27">[3]Liquidity_VaR!$B$7:$B$23</definedName>
    <definedName name="a" localSheetId="13">[49]Liquidity1!$B$7:$B$23</definedName>
    <definedName name="a">[4]Liquidity_VaR!$B$7:$B$23</definedName>
    <definedName name="A_x">[5]ProductRule!$C$14</definedName>
    <definedName name="A_x_h">[5]ProductRule!$C$16</definedName>
    <definedName name="AccrualPMT" localSheetId="10">[43]PD2Spread!$I$23:$I$27</definedName>
    <definedName name="AccrualPMT" localSheetId="18">[43]PD2Spread!$I$23:$I$27</definedName>
    <definedName name="AccrualPMT" localSheetId="27">[6]CDS!$I$21:$I$25</definedName>
    <definedName name="AccrualPMT" localSheetId="19">#REF!</definedName>
    <definedName name="AccrualPMT" localSheetId="13">[43]PD2Spread!$I$23:$I$27</definedName>
    <definedName name="AccrualPMT">[7]CDS!$I$21:$I$25</definedName>
    <definedName name="ad" localSheetId="10">#REF!</definedName>
    <definedName name="ad" localSheetId="13">#REF!</definedName>
    <definedName name="ad">#REF!</definedName>
    <definedName name="age">[31]Aggregation!$E$4:$E$15</definedName>
    <definedName name="alan" localSheetId="10">#REF!</definedName>
    <definedName name="alan" localSheetId="27">[8]Excel!$C$10</definedName>
    <definedName name="alan" localSheetId="13">#REF!</definedName>
    <definedName name="alan">[9]Excel!$C$10</definedName>
    <definedName name="alpha" localSheetId="10">#REF!</definedName>
    <definedName name="alpha" localSheetId="27">[3]Liquidity_VaR!$G$28</definedName>
    <definedName name="alpha" localSheetId="13">#REF!</definedName>
    <definedName name="alpha">[4]Liquidity_VaR!$G$28</definedName>
    <definedName name="avg_hazard_rate">[32]HazardRate2!$C$10</definedName>
    <definedName name="B" localSheetId="20">#REF!</definedName>
    <definedName name="b" localSheetId="10">#REF!</definedName>
    <definedName name="b" localSheetId="27">#REF!</definedName>
    <definedName name="b" localSheetId="8">[1]OrdinaryLeastSquares!$E$3</definedName>
    <definedName name="b" localSheetId="13">#REF!</definedName>
    <definedName name="b">#REF!</definedName>
    <definedName name="b0">#REF!</definedName>
    <definedName name="b1_" localSheetId="20">#REF!</definedName>
    <definedName name="b1_">#REF!</definedName>
    <definedName name="beta">#REF!</definedName>
    <definedName name="beta_0">[1]QualityOfFit!$C$1</definedName>
    <definedName name="beta0">[1]ExcelOutput!$C$1</definedName>
    <definedName name="beta1">#REF!</definedName>
    <definedName name="beta2">#REF!</definedName>
    <definedName name="bid" localSheetId="10">[49]Liquidity1!$C$7:$C$23</definedName>
    <definedName name="bid" localSheetId="27">[3]Liquidity_VaR!$C$7:$C$23</definedName>
    <definedName name="bid" localSheetId="13">[49]Liquidity1!$C$7:$C$23</definedName>
    <definedName name="bid">[4]Liquidity_VaR!$C$7:$C$23</definedName>
    <definedName name="Bins" localSheetId="10">#REF!</definedName>
    <definedName name="Bins" localSheetId="13">#REF!</definedName>
    <definedName name="Bins">#REF!</definedName>
    <definedName name="Bond_Value" localSheetId="20">#REF!</definedName>
    <definedName name="Bond_Value" localSheetId="10">#REF!</definedName>
    <definedName name="Bond_Value" localSheetId="18">#REF!</definedName>
    <definedName name="Bond_Value" localSheetId="19">Spread2PD!$G$10:$G$19</definedName>
    <definedName name="Bond_Value" localSheetId="13">#REF!</definedName>
    <definedName name="Bond_Value">#REF!</definedName>
    <definedName name="Bond_Value_" localSheetId="20">#REF!</definedName>
    <definedName name="Bond_Value_" localSheetId="10">#REF!</definedName>
    <definedName name="Bond_Value_" localSheetId="18">#REF!</definedName>
    <definedName name="Bond_Value_" localSheetId="27">#REF!</definedName>
    <definedName name="Bond_Value_" localSheetId="19">#REF!</definedName>
    <definedName name="Bond_Value_" localSheetId="13">#REF!</definedName>
    <definedName name="Bond_Value_">#REF!</definedName>
    <definedName name="Boots">#REF!</definedName>
    <definedName name="Borrowing_Rate">[33]MyCo4!$B$20</definedName>
    <definedName name="C_" localSheetId="10">[51]A4_1!$C$20:$E$20</definedName>
    <definedName name="C_" localSheetId="27">[10]OptionsHW!$C$20:$E$20</definedName>
    <definedName name="C_" localSheetId="13">[51]A4_1!$C$20:$E$20</definedName>
    <definedName name="C_">[11]OptionsHW!$C$20:$E$20</definedName>
    <definedName name="Capex">[33]MyCo5!$V$12:$Z$12</definedName>
    <definedName name="Cash">[33]MyCo3!$L$5</definedName>
    <definedName name="Cash_Flow">[33]MyCo5!$V$26:$Z$26</definedName>
    <definedName name="Cd" localSheetId="20">#REF!</definedName>
    <definedName name="Cd" localSheetId="10">#REF!</definedName>
    <definedName name="Cd" localSheetId="18">[45]Options2!#REF!</definedName>
    <definedName name="Cd" localSheetId="27">[13]Options2!#REF!</definedName>
    <definedName name="Cd" localSheetId="19">[12]Options2!#REF!</definedName>
    <definedName name="Cd" localSheetId="13">#REF!</definedName>
    <definedName name="Cd">[12]Options2!#REF!</definedName>
    <definedName name="Cd_" localSheetId="10">[52]BOPM3!#REF!</definedName>
    <definedName name="Cd_" localSheetId="13">[52]BOPM3!#REF!</definedName>
    <definedName name="Cd_">[34]BOPM3!#REF!</definedName>
    <definedName name="CF_from_Financing">[33]MyCo5!$V$18:$Z$18</definedName>
    <definedName name="CF_from_Investments">[33]MyCo5!$V$13:$Z$13</definedName>
    <definedName name="Change" localSheetId="20">#REF!</definedName>
    <definedName name="Change" localSheetId="10">#REF!</definedName>
    <definedName name="Change" localSheetId="18">[9]VaR0!#REF!</definedName>
    <definedName name="Change" localSheetId="27">[8]VaR0!#REF!</definedName>
    <definedName name="Change" localSheetId="13">#REF!</definedName>
    <definedName name="Change">[9]VaR0!#REF!</definedName>
    <definedName name="change1" localSheetId="20">#REF!</definedName>
    <definedName name="change1">#REF!</definedName>
    <definedName name="change2" localSheetId="20">#REF!</definedName>
    <definedName name="change2">#REF!</definedName>
    <definedName name="change3">#REF!</definedName>
    <definedName name="change4">#REF!</definedName>
    <definedName name="change5">#REF!</definedName>
    <definedName name="CI" localSheetId="20">#REF!</definedName>
    <definedName name="CI" localSheetId="10">#REF!</definedName>
    <definedName name="CI" localSheetId="18">#REF!</definedName>
    <definedName name="CI" localSheetId="27">#REF!</definedName>
    <definedName name="CI" localSheetId="19">#REF!</definedName>
    <definedName name="CI" localSheetId="13">#REF!</definedName>
    <definedName name="CI">#REF!</definedName>
    <definedName name="CI_lo" localSheetId="20">#REF!</definedName>
    <definedName name="CI_lo" localSheetId="10">#REF!</definedName>
    <definedName name="CI_lo" localSheetId="18">#REF!</definedName>
    <definedName name="CI_lo" localSheetId="27">#REF!</definedName>
    <definedName name="CI_lo" localSheetId="19">#REF!</definedName>
    <definedName name="CI_lo" localSheetId="13">#REF!</definedName>
    <definedName name="CI_lo">#REF!</definedName>
    <definedName name="Coffee" localSheetId="20">#REF!</definedName>
    <definedName name="Coffee" localSheetId="27">#REF!</definedName>
    <definedName name="Coffee">#REF!</definedName>
    <definedName name="COGS">[33]MyCo3!$O$12</definedName>
    <definedName name="cogs_table">[35]Definitions!$A$2:$B$5</definedName>
    <definedName name="contracts" localSheetId="10">[51]A4_1!$C$25:$E$25</definedName>
    <definedName name="contracts" localSheetId="27">[10]OptionsHW!$C$26:$E$26</definedName>
    <definedName name="contracts" localSheetId="13">[51]A4_1!$C$25:$E$25</definedName>
    <definedName name="contracts">[11]OptionsHW!$C$26:$E$26</definedName>
    <definedName name="corrmat" localSheetId="10">[53]VaR4!$M$43:$Q$47</definedName>
    <definedName name="corrmat" localSheetId="13">[53]VaR4!$M$43:$Q$47</definedName>
    <definedName name="corrmat">#REF!</definedName>
    <definedName name="CountVec">[36]Example!$H$5:$AE$5</definedName>
    <definedName name="CouponPmt" localSheetId="10">#REF!</definedName>
    <definedName name="CouponPmt" localSheetId="18">#REF!</definedName>
    <definedName name="CouponPmt" localSheetId="27">#REF!</definedName>
    <definedName name="CouponPmt" localSheetId="19">Spread2PD!$C$15</definedName>
    <definedName name="CouponPmt" localSheetId="13">#REF!</definedName>
    <definedName name="CouponPmt">#REF!</definedName>
    <definedName name="couponrate" localSheetId="10">#REF!</definedName>
    <definedName name="CouponRate" localSheetId="18">#REF!</definedName>
    <definedName name="CouponRate" localSheetId="27">#REF!</definedName>
    <definedName name="CouponRate" localSheetId="19">Spread2PD!$C$10</definedName>
    <definedName name="couponrate" localSheetId="13">#REF!</definedName>
    <definedName name="CouponRate">#REF!</definedName>
    <definedName name="couponrate_ctd" localSheetId="10">[54]A4_2_1!$C$18</definedName>
    <definedName name="couponrate_ctd" localSheetId="13">[54]A4_2_1!$C$18</definedName>
    <definedName name="couponrate_ctd">[37]A4_2_1!$C$18</definedName>
    <definedName name="covmat" localSheetId="10">[48]VaR3!$D$43:$H$47</definedName>
    <definedName name="covmat" localSheetId="13">[48]VaR3!$D$43:$H$47</definedName>
    <definedName name="covmat">#REF!</definedName>
    <definedName name="covmat_calc" localSheetId="10">[53]VaR4!$M$59:$Q$63</definedName>
    <definedName name="covmat_calc" localSheetId="13">[53]VaR4!$M$59:$Q$63</definedName>
    <definedName name="covmat_calc">#REF!</definedName>
    <definedName name="Cu" localSheetId="20">#REF!</definedName>
    <definedName name="Cu" localSheetId="10">#REF!</definedName>
    <definedName name="Cu" localSheetId="18">[45]Options2!#REF!</definedName>
    <definedName name="Cu" localSheetId="27">[13]Options2!#REF!</definedName>
    <definedName name="Cu" localSheetId="19">[12]Options2!#REF!</definedName>
    <definedName name="Cu" localSheetId="13">#REF!</definedName>
    <definedName name="Cu">[12]Options2!#REF!</definedName>
    <definedName name="d" localSheetId="10">#REF!</definedName>
    <definedName name="d" localSheetId="27">[13]Options2!$C$7</definedName>
    <definedName name="d" localSheetId="19">[12]Options2!$C$7</definedName>
    <definedName name="d" localSheetId="13">#REF!</definedName>
    <definedName name="d">[12]Options2!$C$7</definedName>
    <definedName name="d1_" localSheetId="20">#REF!</definedName>
    <definedName name="d1_" localSheetId="10">[51]A4_1!$C$9:$E$9</definedName>
    <definedName name="d1_" localSheetId="18">#REF!</definedName>
    <definedName name="d1_" localSheetId="27">#REF!</definedName>
    <definedName name="d1_" localSheetId="19">#REF!</definedName>
    <definedName name="d1_" localSheetId="13">[51]A4_1!$C$9:$E$9</definedName>
    <definedName name="d1_">#REF!</definedName>
    <definedName name="d2_" localSheetId="20">#REF!</definedName>
    <definedName name="d2_" localSheetId="10">[51]A4_1!$C$10:$E$10</definedName>
    <definedName name="d2_" localSheetId="18">#REF!</definedName>
    <definedName name="d2_" localSheetId="27">#REF!</definedName>
    <definedName name="d2_" localSheetId="19">#REF!</definedName>
    <definedName name="d2_" localSheetId="13">[51]A4_1!$C$10:$E$10</definedName>
    <definedName name="d2_">#REF!</definedName>
    <definedName name="data" localSheetId="20">#REF!</definedName>
    <definedName name="Data" localSheetId="10">[38]Vlookup!$C$4:$E$7</definedName>
    <definedName name="Data" localSheetId="13">[38]Vlookup!$C$4:$E$7</definedName>
    <definedName name="data">#REF!</definedName>
    <definedName name="Debt_issued">[33]MyCo5!$V$16:$Z$16</definedName>
    <definedName name="Denomination_F" localSheetId="10">[54]A4_2_1!$C$24</definedName>
    <definedName name="Denomination_F" localSheetId="13">[54]A4_2_1!$C$24</definedName>
    <definedName name="Denomination_F">[37]A4_2_1!$C$24</definedName>
    <definedName name="Depreciation">[33]MyCo3!$O$13</definedName>
    <definedName name="df" localSheetId="10">#REF!</definedName>
    <definedName name="df" localSheetId="13">#REF!</definedName>
    <definedName name="df">#REF!</definedName>
    <definedName name="dollar_rate" localSheetId="10">#REF!</definedName>
    <definedName name="dollar_rate" localSheetId="27">[14]FX_Intro!$C$67</definedName>
    <definedName name="dollar_rate" localSheetId="19">#REF!</definedName>
    <definedName name="dollar_rate" localSheetId="13">#REF!</definedName>
    <definedName name="dollar_rate">[15]FX_Intro!$C$67</definedName>
    <definedName name="dr">[32]CreditMetrics_Example!$Y$31:$Y$36</definedName>
    <definedName name="Duration" localSheetId="10">[54]A4_2_1!$C$10</definedName>
    <definedName name="Duration" localSheetId="13">[54]A4_2_1!$C$10</definedName>
    <definedName name="Duration">[32]CreditMetrics_Example!$T$31:$T$36</definedName>
    <definedName name="Duration_">[32]CreditMetrics_Example!$G$10:$G$109</definedName>
    <definedName name="Duration_ctd" localSheetId="10">[54]A4_2_1!$C$21</definedName>
    <definedName name="Duration_ctd" localSheetId="13">[54]A4_2_1!$C$21</definedName>
    <definedName name="Duration_ctd">[37]A4_2_1!$C$21</definedName>
    <definedName name="e" localSheetId="20">#REF!</definedName>
    <definedName name="e">#REF!</definedName>
    <definedName name="e_2" localSheetId="20">#REF!</definedName>
    <definedName name="e_2">#REF!</definedName>
    <definedName name="Earnings_per_Share">[33]MyCo3!$O$26</definedName>
    <definedName name="EBIT">[33]MyCo3!$O$16</definedName>
    <definedName name="Eloss" localSheetId="10">[43]Spread2PD!$C$18</definedName>
    <definedName name="Eloss" localSheetId="18">[43]Spread2PD!$C$18</definedName>
    <definedName name="Eloss" localSheetId="27">[6]Spread2PD!$C$16</definedName>
    <definedName name="Eloss" localSheetId="19">Spread2PD!$C$18</definedName>
    <definedName name="Eloss" localSheetId="13">[43]Spread2PD!$C$18</definedName>
    <definedName name="Eloss">[7]Spread2PD!$C$16</definedName>
    <definedName name="Epayoff" localSheetId="10">[43]PD2Spread!$E$23:$E$27</definedName>
    <definedName name="Epayoff" localSheetId="18">[43]PD2Spread!$E$23:$E$27</definedName>
    <definedName name="Epayoff" localSheetId="27">[6]CDS!$E$21:$E$25</definedName>
    <definedName name="Epayoff" localSheetId="19">#REF!</definedName>
    <definedName name="Epayoff" localSheetId="13">[43]PD2Spread!$E$23:$E$27</definedName>
    <definedName name="Epayoff">[7]CDS!$E$21:$E$25</definedName>
    <definedName name="EPS">[33]MyCo7!$AK$8:$AO$8</definedName>
    <definedName name="Equity_issued">[33]MyCo5!$V$17:$Z$17</definedName>
    <definedName name="ErrorFraction">[1]RSquareAdj!$C$7</definedName>
    <definedName name="F" localSheetId="10">[55]CentralLimitTheorem!$E$8</definedName>
    <definedName name="F" localSheetId="13">[55]CentralLimitTheorem!$E$8</definedName>
    <definedName name="F">[16]CentralLimitTheorem!$E$3</definedName>
    <definedName name="F_Draw" localSheetId="10">[55]FnS!$B$7:$B$106</definedName>
    <definedName name="F_Draw" localSheetId="13">[55]FnS!$B$7:$B$106</definedName>
    <definedName name="F_Draw">[16]FnS!$B$7:$B$106</definedName>
    <definedName name="F_Row" localSheetId="10">[55]CentralLimitTheorem!$E$10:$P$10</definedName>
    <definedName name="F_Row" localSheetId="13">[55]CentralLimitTheorem!$E$10:$P$10</definedName>
    <definedName name="F_Row">[16]CentralLimitTheorem!$E$5:$P$5</definedName>
    <definedName name="f_x">[5]ProductRule!$C$12</definedName>
    <definedName name="f_x_h">[5]ProductRule!$C$20</definedName>
    <definedName name="face" localSheetId="10">#REF!</definedName>
    <definedName name="Face" localSheetId="18">#REF!</definedName>
    <definedName name="Face" localSheetId="27">#REF!</definedName>
    <definedName name="Face" localSheetId="19">Spread2PD!$C$9</definedName>
    <definedName name="face" localSheetId="13">#REF!</definedName>
    <definedName name="Face">#REF!</definedName>
    <definedName name="Factories">[33]MyCo4!$O$7:$S$7</definedName>
    <definedName name="Fixed_Assets">[33]MyCo3!$L$6</definedName>
    <definedName name="forward_rate" localSheetId="10">#REF!</definedName>
    <definedName name="forward_rate" localSheetId="27">[14]FX_Intro!$C$68</definedName>
    <definedName name="forward_rate" localSheetId="19">#REF!</definedName>
    <definedName name="forward_rate" localSheetId="13">#REF!</definedName>
    <definedName name="forward_rate">[15]FX_Intro!$C$68</definedName>
    <definedName name="Frequency" localSheetId="20">#REF!</definedName>
    <definedName name="Frequency" localSheetId="10">#REF!</definedName>
    <definedName name="Frequency" localSheetId="18">#REF!</definedName>
    <definedName name="Frequency" localSheetId="27">#REF!</definedName>
    <definedName name="Frequency" localSheetId="19">Spread2PD!$C$11</definedName>
    <definedName name="Frequency" localSheetId="13">#REF!</definedName>
    <definedName name="Frequency">#REF!</definedName>
    <definedName name="Futures" localSheetId="10">[54]A4_2_1!$C$25</definedName>
    <definedName name="Futures" localSheetId="13">[54]A4_2_1!$C$25</definedName>
    <definedName name="Futures">[37]A4_2_1!$C$25</definedName>
    <definedName name="g_x">[5]ProductRule!$C$13</definedName>
    <definedName name="g_x_h">[5]ProductRule!$D$20</definedName>
    <definedName name="gender">[31]Aggregation!$C$4:$C$15</definedName>
    <definedName name="Goodwill">[33]MyCo3!$L$8</definedName>
    <definedName name="Gross_Margin">[33]MyCo4!$O$28:$S$28</definedName>
    <definedName name="h">[5]ProductRule!$C$15</definedName>
    <definedName name="hazard" localSheetId="10">[43]PD2Spread!$B$9:$B$9</definedName>
    <definedName name="hazard" localSheetId="18">[43]PD2Spread!$B$9:$B$9</definedName>
    <definedName name="hazard" localSheetId="27">[6]CDS!$B$7:$B$7</definedName>
    <definedName name="hazard" localSheetId="19">#REF!</definedName>
    <definedName name="hazard" localSheetId="13">[43]PD2Spread!$B$9:$B$9</definedName>
    <definedName name="hazard">[7]CDS!$B$7:$B$7</definedName>
    <definedName name="Heights">[17]Calcs_Mean2!$C$10:$C$109</definedName>
    <definedName name="Heights1">[17]Calcs_MeanDiff!$C$10:$C$109</definedName>
    <definedName name="Heights2">[17]Calcs_MeanDiff!$D$10:$D$109</definedName>
    <definedName name="HowMany">[36]Example!$B$6:$B$36</definedName>
    <definedName name="idx" localSheetId="20">#REF!</definedName>
    <definedName name="idx" localSheetId="10">[43]Spread2PD!$P$24:$P$28</definedName>
    <definedName name="idx" localSheetId="19">Spread2PD!#REF!</definedName>
    <definedName name="idx" localSheetId="13">[43]Spread2PD!$P$24:$P$28</definedName>
    <definedName name="idx">#REF!</definedName>
    <definedName name="income">[31]Aggregation!$D$4:$D$15</definedName>
    <definedName name="Inflator">[1]RSquareAdj!$C$10</definedName>
    <definedName name="Interest_Expense">[33]MyCo3!$O$18</definedName>
    <definedName name="Inventory">[33]MyCo3!$L$7</definedName>
    <definedName name="k" localSheetId="20">[18]Binomial!$C$14</definedName>
    <definedName name="K" localSheetId="10">[51]A4_1!$C$3</definedName>
    <definedName name="K" localSheetId="27">#REF!</definedName>
    <definedName name="K" localSheetId="13">[51]A4_1!$C$3</definedName>
    <definedName name="K">[11]OptionsHW!$C$3</definedName>
    <definedName name="l">#REF!</definedName>
    <definedName name="Labor">[33]MyCo3!$O$14</definedName>
    <definedName name="lamda">[36]Example!$B$3</definedName>
    <definedName name="listrange">[38]NamedRange!$E$21:$E$23</definedName>
    <definedName name="LN_Sim" localSheetId="10">#REF!</definedName>
    <definedName name="LN_Sim" localSheetId="13">#REF!</definedName>
    <definedName name="LN_Sim">#REF!</definedName>
    <definedName name="loss" localSheetId="20">#REF!</definedName>
    <definedName name="loss" localSheetId="10">#REF!</definedName>
    <definedName name="Loss" localSheetId="18">[43]Spread2PD!$E$41:$E$46</definedName>
    <definedName name="Loss" localSheetId="27">[6]Spread2PD!$E$40:$E$44</definedName>
    <definedName name="Loss" localSheetId="19">Spread2PD!$E$32:$E$36</definedName>
    <definedName name="loss" localSheetId="13">#REF!</definedName>
    <definedName name="Loss">[7]Spread2PD!$E$40:$E$44</definedName>
    <definedName name="loss_30" localSheetId="20">#REF!</definedName>
    <definedName name="loss_30" localSheetId="10">#REF!</definedName>
    <definedName name="loss_30" localSheetId="18">#REF!</definedName>
    <definedName name="loss_30" localSheetId="27">#REF!</definedName>
    <definedName name="loss_30" localSheetId="19">#REF!</definedName>
    <definedName name="loss_30" localSheetId="13">#REF!</definedName>
    <definedName name="loss_30">#REF!</definedName>
    <definedName name="loss_t" localSheetId="20">#REF!</definedName>
    <definedName name="loss_t" localSheetId="10">#REF!</definedName>
    <definedName name="loss_t" localSheetId="18">#REF!</definedName>
    <definedName name="loss_t" localSheetId="27">#REF!</definedName>
    <definedName name="loss_t" localSheetId="19">#REF!</definedName>
    <definedName name="loss_t" localSheetId="13">#REF!</definedName>
    <definedName name="loss_t">#REF!</definedName>
    <definedName name="lossAmount" localSheetId="10">[43]Spread2PD!$G$47</definedName>
    <definedName name="lossAmount" localSheetId="18">[43]Spread2PD!$G$47</definedName>
    <definedName name="lossAmount" localSheetId="27">[6]Spread2PD!$G$45</definedName>
    <definedName name="lossAmount" localSheetId="19">Spread2PD!$G$37</definedName>
    <definedName name="lossAmount" localSheetId="13">[43]Spread2PD!$G$47</definedName>
    <definedName name="lossAmount">[7]Spread2PD!$G$45</definedName>
    <definedName name="M">[19]MatrixMult_Credit!$I$7:$K$9</definedName>
    <definedName name="M1_" localSheetId="20">#REF!</definedName>
    <definedName name="M1_">[19]MatrixMult_Credit!#REF!</definedName>
    <definedName name="M2_" localSheetId="20">#REF!</definedName>
    <definedName name="M2_">[19]MatrixMult_Credit!#REF!</definedName>
    <definedName name="maturityDate">[39]semi!$C$13</definedName>
    <definedName name="maturityDate_ctd" localSheetId="10">[54]A4_2_1!$C$17</definedName>
    <definedName name="maturityDate_ctd" localSheetId="13">[54]A4_2_1!$C$17</definedName>
    <definedName name="maturityDate_ctd">[37]A4_2_1!$C$17</definedName>
    <definedName name="max" localSheetId="28">'1_SamplingDistribution_OLD'!#REF!</definedName>
    <definedName name="max" localSheetId="20">[18]NextClass1_MeanVar!$E$25</definedName>
    <definedName name="max">#REF!</definedName>
    <definedName name="Mean" localSheetId="20">#REF!</definedName>
    <definedName name="Mean" localSheetId="10">#REF!</definedName>
    <definedName name="Mean" localSheetId="18">#REF!</definedName>
    <definedName name="Mean" localSheetId="27">#REF!</definedName>
    <definedName name="Mean" localSheetId="19">#REF!</definedName>
    <definedName name="Mean" localSheetId="13">#REF!</definedName>
    <definedName name="Mean">#REF!</definedName>
    <definedName name="midprice" localSheetId="10">[49]Liquidity1!$E$7:$E$23</definedName>
    <definedName name="midprice" localSheetId="27">[3]Liquidity_VaR!$E$7:$E$23</definedName>
    <definedName name="midprice" localSheetId="13">[49]Liquidity1!$E$7:$E$23</definedName>
    <definedName name="midprice">[4]Liquidity_VaR!$E$7:$E$23</definedName>
    <definedName name="min" localSheetId="28">'1_SamplingDistribution_OLD'!#REF!</definedName>
    <definedName name="min" localSheetId="20">[18]NextClass1_MeanVar!$E$24</definedName>
    <definedName name="min">#REF!</definedName>
    <definedName name="mu" localSheetId="28">'1_SamplingDistribution_OLD'!#REF!</definedName>
    <definedName name="mu" localSheetId="10">[49]Liquidity1!$G$25</definedName>
    <definedName name="mu" localSheetId="27">#REF!</definedName>
    <definedName name="mu" localSheetId="13">[49]Liquidity1!$G$25</definedName>
    <definedName name="mu">[4]Liquidity_VaR!$G$25</definedName>
    <definedName name="MyBank" localSheetId="10">#REF!</definedName>
    <definedName name="MyBank" localSheetId="13">#REF!</definedName>
    <definedName name="MyBank">[2]Cor_N_Cov!$G$14:$G$35</definedName>
    <definedName name="MyBankDeposits" localSheetId="10">#REF!</definedName>
    <definedName name="MyBankDeposits" localSheetId="13">#REF!</definedName>
    <definedName name="MyBankDeposits">[2]Cor_N_Cov!$D$14:$D$35</definedName>
    <definedName name="mycol1">[40]VectorCalcs!$D$4:$D$8</definedName>
    <definedName name="mycol2">[40]VectorCalcs!$E$4:$E$8</definedName>
    <definedName name="MyFriendsBank" localSheetId="10">#REF!</definedName>
    <definedName name="MyFriendsBank" localSheetId="13">#REF!</definedName>
    <definedName name="MyFriendsBank">[2]Cor_N_Cov!$H$14:$H$35</definedName>
    <definedName name="MyFriendsDeposits" localSheetId="10">#REF!</definedName>
    <definedName name="MyFriendsDeposits" localSheetId="13">#REF!</definedName>
    <definedName name="MyFriendsDeposits">[2]Cor_N_Cov!$E$14:$E$35</definedName>
    <definedName name="myRow">[38]NamedRange2!$C$3:$I$3</definedName>
    <definedName name="mytable">[40]Vlookup!$C$25:$G$32</definedName>
    <definedName name="mytitlerow">[40]Vlookup!$C$25:$G$25</definedName>
    <definedName name="n" localSheetId="20">[18]Binomial!$C$12</definedName>
    <definedName name="n" localSheetId="10">#REF!</definedName>
    <definedName name="n" localSheetId="18">#REF!</definedName>
    <definedName name="n" localSheetId="8">#REF!</definedName>
    <definedName name="n" localSheetId="19">Spread2PD!$C$12</definedName>
    <definedName name="n" localSheetId="13">#REF!</definedName>
    <definedName name="n">#REF!</definedName>
    <definedName name="n_" localSheetId="10">[11]Date0Check1!$H$4:$H$23</definedName>
    <definedName name="n_" localSheetId="27">#REF!</definedName>
    <definedName name="n_" localSheetId="13">[11]Date0Check1!$H$4:$H$23</definedName>
    <definedName name="n_">#REF!</definedName>
    <definedName name="N__d1" localSheetId="10">[51]A4_1!$C$14:$E$14</definedName>
    <definedName name="N__d1" localSheetId="27">[10]OptionsHW!$C$14:$E$14</definedName>
    <definedName name="N__d1" localSheetId="13">[51]A4_1!$C$14:$E$14</definedName>
    <definedName name="N__d1">[11]OptionsHW!$C$14:$E$14</definedName>
    <definedName name="N__d2" localSheetId="10">[51]A4_1!$C$15:$E$15</definedName>
    <definedName name="N__d2" localSheetId="27">[10]OptionsHW!$C$15:$E$15</definedName>
    <definedName name="N__d2" localSheetId="13">[51]A4_1!$C$15:$E$15</definedName>
    <definedName name="N__d2">[11]OptionsHW!$C$15:$E$15</definedName>
    <definedName name="N_d1" localSheetId="10">[51]A4_1!$C$12:$E$12</definedName>
    <definedName name="N_d1" localSheetId="27">[10]OptionsHW!$C$12:$E$12</definedName>
    <definedName name="N_d1" localSheetId="13">[51]A4_1!$C$12:$E$12</definedName>
    <definedName name="N_d1">[11]OptionsHW!$C$12:$E$12</definedName>
    <definedName name="N_d2" localSheetId="10">[51]A4_1!$C$13:$E$13</definedName>
    <definedName name="N_d2" localSheetId="27">[10]OptionsHW!$C$13:$E$13</definedName>
    <definedName name="N_d2" localSheetId="13">[51]A4_1!$C$13:$E$13</definedName>
    <definedName name="N_d2">[11]OptionsHW!$C$13:$E$13</definedName>
    <definedName name="n1_">[17]Calcs_MeanDiff!$R$19</definedName>
    <definedName name="n2_">[17]Calcs_MeanDiff!$R$20</definedName>
    <definedName name="Net_Income">[33]MyCo3!$O$25</definedName>
    <definedName name="NewError">[1]RSquareAdj!$C$11</definedName>
    <definedName name="notional" localSheetId="10">[51]A4_1!$C$24:$E$24</definedName>
    <definedName name="notional" localSheetId="18">[11]OptionsHW!$C$25:$E$25</definedName>
    <definedName name="notional" localSheetId="27">[10]OptionsHW!$C$25:$E$25</definedName>
    <definedName name="notional" localSheetId="19">[11]OptionsHW!$C$25:$E$25</definedName>
    <definedName name="notional" localSheetId="13">[51]A4_1!$C$24:$E$24</definedName>
    <definedName name="notional">[11]OptionsHW!$C$25:$E$25</definedName>
    <definedName name="offer" localSheetId="10">[49]Liquidity1!$D$7:$D$23</definedName>
    <definedName name="offer" localSheetId="27">[3]Liquidity_VaR!$D$7:$D$23</definedName>
    <definedName name="offer" localSheetId="13">[49]Liquidity1!$D$7:$D$23</definedName>
    <definedName name="offer">[4]Liquidity_VaR!$D$7:$D$23</definedName>
    <definedName name="p" localSheetId="20">[18]Binomial!$C$13</definedName>
    <definedName name="p" localSheetId="10">#REF!</definedName>
    <definedName name="p" localSheetId="27">[20]Bond!$F$6</definedName>
    <definedName name="p" localSheetId="8">[1]RSquareAdj!$C$9</definedName>
    <definedName name="p" localSheetId="13">#REF!</definedName>
    <definedName name="p">[21]Bond!$F$6</definedName>
    <definedName name="PD" localSheetId="10">[43]PD2Spread!$C$23:$C$27</definedName>
    <definedName name="PD" localSheetId="18">[43]PD2Spread!$C$23:$C$27</definedName>
    <definedName name="PD" localSheetId="27">[6]CDS!$C$21:$C$25</definedName>
    <definedName name="PD" localSheetId="19">#REF!</definedName>
    <definedName name="PD" localSheetId="13">[43]PD2Spread!$C$23:$C$27</definedName>
    <definedName name="PD">[7]CDS!$C$21:$C$25</definedName>
    <definedName name="PD_cum">#REF!</definedName>
    <definedName name="PDF">[17]Calcs_Mean2!$K$10:$K$30</definedName>
    <definedName name="PE">[33]MyCo7!$AK$5</definedName>
    <definedName name="Period" localSheetId="20">#REF!</definedName>
    <definedName name="Period" localSheetId="10">#REF!</definedName>
    <definedName name="Period" localSheetId="18">#REF!</definedName>
    <definedName name="Period" localSheetId="27">#REF!</definedName>
    <definedName name="Period" localSheetId="19">Spread2PD!$F$10:$F$19</definedName>
    <definedName name="Period" localSheetId="13">#REF!</definedName>
    <definedName name="Period">#REF!</definedName>
    <definedName name="peso_rate" localSheetId="10">#REF!</definedName>
    <definedName name="peso_rate" localSheetId="27">[14]FX_Intro!$C$66</definedName>
    <definedName name="peso_rate" localSheetId="19">#REF!</definedName>
    <definedName name="peso_rate" localSheetId="13">#REF!</definedName>
    <definedName name="peso_rate">[15]FX_Intro!$C$66</definedName>
    <definedName name="pmt" localSheetId="20">#REF!</definedName>
    <definedName name="pmt" localSheetId="10">#REF!</definedName>
    <definedName name="pmt" localSheetId="18">#REF!</definedName>
    <definedName name="pmt" localSheetId="27">#REF!</definedName>
    <definedName name="pmt" localSheetId="19">Spread2PD!$H$10:$H$19</definedName>
    <definedName name="pmt" localSheetId="13">#REF!</definedName>
    <definedName name="pmt">#REF!</definedName>
    <definedName name="pmt_" localSheetId="10">[11]Date0Check2!$F$4</definedName>
    <definedName name="pmt_" localSheetId="27">#REF!</definedName>
    <definedName name="pmt_" localSheetId="13">[11]Date0Check2!$F$4</definedName>
    <definedName name="pmt_">#REF!</definedName>
    <definedName name="pmtper">#REF!</definedName>
    <definedName name="pmtperyear" localSheetId="10">#REF!</definedName>
    <definedName name="pmtperyear" localSheetId="27">[20]Bond!$C$6</definedName>
    <definedName name="pmtperyear" localSheetId="13">#REF!</definedName>
    <definedName name="pmtperyear">[21]Bond!$C$6</definedName>
    <definedName name="pmtperyear_ctd" localSheetId="10">[54]A4_2_1!$C$20</definedName>
    <definedName name="pmtperyear_ctd" localSheetId="13">[54]A4_2_1!$C$20</definedName>
    <definedName name="pmtperyear_ctd">[37]A4_2_1!$C$20</definedName>
    <definedName name="pmts" localSheetId="10">#REF!</definedName>
    <definedName name="pmts" localSheetId="27">[20]Bond!$E$12:$E$25</definedName>
    <definedName name="pmts" localSheetId="13">#REF!</definedName>
    <definedName name="pmts">[21]Bond!$E$12:$E$25</definedName>
    <definedName name="PPS">[33]MyCo3!$L$17</definedName>
    <definedName name="Pretax_Earnings">[33]MyCo4!$O$20:$S$20</definedName>
    <definedName name="Price" localSheetId="20">#REF!</definedName>
    <definedName name="Price" localSheetId="10">#REF!</definedName>
    <definedName name="Price" localSheetId="18">[9]VaR0!#REF!</definedName>
    <definedName name="Price" localSheetId="27">[8]VaR0!#REF!</definedName>
    <definedName name="Price" localSheetId="13">#REF!</definedName>
    <definedName name="Price">[9]VaR0!#REF!</definedName>
    <definedName name="Price_">[32]CreditMetrics_Example!$F$10:$F$109</definedName>
    <definedName name="Price_F" localSheetId="10">[54]A4_2_1!#REF!</definedName>
    <definedName name="Price_F" localSheetId="13">[54]A4_2_1!#REF!</definedName>
    <definedName name="Price_F">[37]A4_2_1!#REF!</definedName>
    <definedName name="Price_per_unit">[33]MyCo3!$O$9</definedName>
    <definedName name="price1" localSheetId="20">#REF!</definedName>
    <definedName name="price1">#REF!</definedName>
    <definedName name="price2" localSheetId="20">#REF!</definedName>
    <definedName name="price2">#REF!</definedName>
    <definedName name="price3" localSheetId="20">#REF!</definedName>
    <definedName name="price3">#REF!</definedName>
    <definedName name="price4">#REF!</definedName>
    <definedName name="price5">#REF!</definedName>
    <definedName name="Probability1">[2]Copula3!$E$13:$E$62</definedName>
    <definedName name="Probability2">[2]Copula3!$F$13:$F$62</definedName>
    <definedName name="PS" localSheetId="10">[43]PD2Spread!$C$13:$C$17</definedName>
    <definedName name="PS" localSheetId="18">[43]PD2Spread!$C$13:$C$17</definedName>
    <definedName name="PS" localSheetId="27">[6]CDS!$C$11:$C$15</definedName>
    <definedName name="PS" localSheetId="19">#REF!</definedName>
    <definedName name="PS" localSheetId="13">[43]PD2Spread!$C$13:$C$17</definedName>
    <definedName name="PS">[7]CDS!$C$11:$C$15</definedName>
    <definedName name="PS_cum">#REF!</definedName>
    <definedName name="PurchasePrice" localSheetId="10">[56]O1_Intro!$F$15:$F$20</definedName>
    <definedName name="PurchasePrice" localSheetId="13">[56]O1_Intro!$F$15:$F$20</definedName>
    <definedName name="PurchasePrice">[41]O1_Intro!$F$15:$F$20</definedName>
    <definedName name="pv" localSheetId="10">#REF!</definedName>
    <definedName name="pv" localSheetId="18">#REF!</definedName>
    <definedName name="PV" localSheetId="27">[6]CDS!$E$11:$E$15</definedName>
    <definedName name="pv" localSheetId="19">Spread2PD!$I$10:$I$19</definedName>
    <definedName name="pv" localSheetId="13">#REF!</definedName>
    <definedName name="PV">[7]CDS!$E$11:$E$15</definedName>
    <definedName name="PV_" localSheetId="10">[43]PD2Spread!$F$23:$F$27</definedName>
    <definedName name="PV_" localSheetId="18">[43]PD2Spread!$F$23:$F$27</definedName>
    <definedName name="PV_" localSheetId="27">[6]CDS!$F$21:$F$25</definedName>
    <definedName name="PV_" localSheetId="19">#REF!</definedName>
    <definedName name="PV_" localSheetId="13">[43]PD2Spread!$F$23:$F$27</definedName>
    <definedName name="PV_">[7]CDS!$F$21:$F$25</definedName>
    <definedName name="pv_rf" localSheetId="10">[43]Spread2PD!$F$22:$F$31</definedName>
    <definedName name="pv_rf" localSheetId="18">[43]Spread2PD!$F$22:$F$31</definedName>
    <definedName name="pv_rf" localSheetId="27">[6]Spread2PD!$F$20:$F$29</definedName>
    <definedName name="pv_rf" localSheetId="19">Spread2PD!$J$10:$J$19</definedName>
    <definedName name="pv_rf" localSheetId="13">[43]Spread2PD!$F$22:$F$31</definedName>
    <definedName name="pv_rf">[7]Spread2PD!$F$20:$F$29</definedName>
    <definedName name="pv_rf_" localSheetId="10">[43]Spread2PD!$F$42:$F$46</definedName>
    <definedName name="pv_rf_" localSheetId="18">[43]Spread2PD!$F$42:$F$46</definedName>
    <definedName name="pv_rf_" localSheetId="27">[6]Spread2PD!$F$40:$F$44</definedName>
    <definedName name="pv_rf_" localSheetId="19">Spread2PD!$F$32:$F$36</definedName>
    <definedName name="pv_rf_" localSheetId="13">[43]Spread2PD!$F$42:$F$46</definedName>
    <definedName name="pv_rf_">[7]Spread2PD!$F$40:$F$44</definedName>
    <definedName name="pv_rf_pmt" localSheetId="10">[43]Spread2PD!$G$22:$G$31</definedName>
    <definedName name="pv_rf_pmt" localSheetId="19">Spread2PD!$G$21:$G$21</definedName>
    <definedName name="pv_rf_pmt" localSheetId="13">[43]Spread2PD!$G$22:$G$31</definedName>
    <definedName name="pv_rf_pmt">#REF!</definedName>
    <definedName name="pv2_" localSheetId="10">#REF!</definedName>
    <definedName name="pv2_" localSheetId="27">[20]Dur2!$G$12:$G$25</definedName>
    <definedName name="pv2_" localSheetId="13">#REF!</definedName>
    <definedName name="pv2_">[21]Dur2!$G$12:$G$25</definedName>
    <definedName name="PVA" localSheetId="10">#REF!</definedName>
    <definedName name="PVA" localSheetId="27">[20]InstallmentLoan!$F$3</definedName>
    <definedName name="PVA" localSheetId="13">#REF!</definedName>
    <definedName name="PVA">[21]InstallmentLoan!$F$3</definedName>
    <definedName name="Pvalue">[17]Calcs_VarianceDiff!$E$18</definedName>
    <definedName name="PVPayoff" localSheetId="10">[43]PD2Spread!$G$23:$G$27</definedName>
    <definedName name="PVPayoff" localSheetId="13">[43]PD2Spread!$G$23:$G$27</definedName>
    <definedName name="PVPayoff">#REF!</definedName>
    <definedName name="PVPMT" localSheetId="10">[43]PD2Spread!$F$13:$F$17</definedName>
    <definedName name="PVPMT" localSheetId="13">[43]PD2Spread!$F$13:$F$17</definedName>
    <definedName name="PVPMT">#REF!</definedName>
    <definedName name="PVPMT_A" localSheetId="10">[43]PD2Spread!$J$23:$J$27</definedName>
    <definedName name="PVPMT_A" localSheetId="18">[43]PD2Spread!$J$23:$J$27</definedName>
    <definedName name="PVPMT_A" localSheetId="27">[6]CDS!$J$21:$J$25</definedName>
    <definedName name="PVPMT_A" localSheetId="19">#REF!</definedName>
    <definedName name="PVPMT_A" localSheetId="13">[43]PD2Spread!$J$23:$J$27</definedName>
    <definedName name="PVPMT_A">[7]CDS!$J$21:$J$25</definedName>
    <definedName name="q" localSheetId="20">#REF!</definedName>
    <definedName name="q" localSheetId="10">[51]A4_1!$C$6:$E$6</definedName>
    <definedName name="q" localSheetId="18">#REF!</definedName>
    <definedName name="q" localSheetId="27">#REF!</definedName>
    <definedName name="q" localSheetId="19">#REF!</definedName>
    <definedName name="q" localSheetId="13">[51]A4_1!$C$6:$E$6</definedName>
    <definedName name="q">#REF!</definedName>
    <definedName name="r_" localSheetId="20">#REF!</definedName>
    <definedName name="r_" localSheetId="10">[51]A4_1!$C$5:$E$5</definedName>
    <definedName name="r_" localSheetId="18">#REF!</definedName>
    <definedName name="r_" localSheetId="27">#REF!</definedName>
    <definedName name="r_" localSheetId="19">#REF!</definedName>
    <definedName name="r_" localSheetId="13">[51]A4_1!$C$5:$E$5</definedName>
    <definedName name="R_">[7]CDS!$D$21:$D$25</definedName>
    <definedName name="Rain">#REF!</definedName>
    <definedName name="range" localSheetId="28">'1_SamplingDistribution_OLD'!#REF!</definedName>
    <definedName name="range" localSheetId="20">[18]NextClass1_MeanVar!$E$26</definedName>
    <definedName name="range">#REF!</definedName>
    <definedName name="rate" localSheetId="10">[11]Date0Check2!$E$4</definedName>
    <definedName name="rate" localSheetId="27">[6]CDS!$C$7</definedName>
    <definedName name="rate" localSheetId="13">[11]Date0Check2!$E$4</definedName>
    <definedName name="rate">[7]CDS!$C$7</definedName>
    <definedName name="rated" localSheetId="10">[57]A2!$E$4:$H$4</definedName>
    <definedName name="rated" localSheetId="27">[10]fxHW!$F$4:$H$4</definedName>
    <definedName name="rated" localSheetId="13">[57]A2!$E$4:$H$4</definedName>
    <definedName name="rated">[11]fxHW!$F$4:$H$4</definedName>
    <definedName name="ratef" localSheetId="10">[57]A2!$E$5:$H$5</definedName>
    <definedName name="ratef" localSheetId="27">[10]fxHW!$F$5:$H$5</definedName>
    <definedName name="ratef" localSheetId="13">[57]A2!$E$5:$H$5</definedName>
    <definedName name="ratef">[11]fxHW!$F$5:$H$5</definedName>
    <definedName name="RatingLast" localSheetId="10">[22]CreditMatrix!$D$10:$D$109</definedName>
    <definedName name="RatingLast" localSheetId="18">[46]CreditMatrix!$D$10:$D$109</definedName>
    <definedName name="RatingLast" localSheetId="27">[23]CreditMatrix!$D$10:$D$109</definedName>
    <definedName name="RatingLast" localSheetId="19">[24]CreditMatrix!$D$10:$D$109</definedName>
    <definedName name="RatingLast" localSheetId="13">[22]CreditMatrix!$D$10:$D$109</definedName>
    <definedName name="RatingLast">[24]CreditMatrix!$D$10:$D$109</definedName>
    <definedName name="RatingNow" localSheetId="10">[22]CreditMatrix!$E$10:$E$109</definedName>
    <definedName name="RatingNow" localSheetId="18">[46]CreditMatrix!$E$10:$E$109</definedName>
    <definedName name="RatingNow" localSheetId="27">[23]CreditMatrix!$E$10:$E$109</definedName>
    <definedName name="RatingNow" localSheetId="19">[24]CreditMatrix!$E$10:$E$109</definedName>
    <definedName name="RatingNow" localSheetId="13">[22]CreditMatrix!$E$10:$E$109</definedName>
    <definedName name="RatingNow">[24]CreditMatrix!$E$10:$E$109</definedName>
    <definedName name="ratingsTbl" localSheetId="10">[22]CreditMatrix!$B$2:$C$7</definedName>
    <definedName name="ratingsTbl" localSheetId="18">[46]CreditMatrix!$B$2:$C$7</definedName>
    <definedName name="ratingsTbl" localSheetId="27">[23]CreditMatrix!$B$2:$C$7</definedName>
    <definedName name="ratingsTbl" localSheetId="19">[24]CreditMatrix!$B$2:$C$7</definedName>
    <definedName name="ratingsTbl" localSheetId="13">[22]CreditMatrix!$B$2:$C$7</definedName>
    <definedName name="ratingsTbl">[24]CreditMatrix!$B$2:$C$7</definedName>
    <definedName name="Ratio">[17]Calcs_VarianceDiff!$E$17</definedName>
    <definedName name="Recovery" localSheetId="10">[43]Spread2PD!$D$42:$D$46</definedName>
    <definedName name="Recovery" localSheetId="18">[43]Spread2PD!$D$42:$D$46</definedName>
    <definedName name="Recovery" localSheetId="27">[6]Spread2PD!$D$40:$D$44</definedName>
    <definedName name="Recovery" localSheetId="19">Spread2PD!$D$32:$D$36</definedName>
    <definedName name="Recovery" localSheetId="13">[43]Spread2PD!$D$42:$D$46</definedName>
    <definedName name="Recovery">[7]Spread2PD!$D$40:$D$44</definedName>
    <definedName name="Revenue">[33]MyCo3!$O$10</definedName>
    <definedName name="Rho">'[42]VlkUp &amp; NmdRng'!$K$11</definedName>
    <definedName name="risk1">#REF!</definedName>
    <definedName name="risk2" localSheetId="20">#REF!</definedName>
    <definedName name="risk2">#REF!</definedName>
    <definedName name="risk3" localSheetId="20">#REF!</definedName>
    <definedName name="risk3">#REF!</definedName>
    <definedName name="RSE" localSheetId="20">#REF!</definedName>
    <definedName name="RSE">#REF!</definedName>
    <definedName name="RSS" localSheetId="20">#REF!</definedName>
    <definedName name="RSS">[1]RSquareAdj!#REF!</definedName>
    <definedName name="s" localSheetId="20">#REF!</definedName>
    <definedName name="s" localSheetId="10">#REF!</definedName>
    <definedName name="s" localSheetId="18">#REF!</definedName>
    <definedName name="S" localSheetId="27">#REF!</definedName>
    <definedName name="s" localSheetId="19">#REF!</definedName>
    <definedName name="s" localSheetId="13">#REF!</definedName>
    <definedName name="s">[4]Liquidity_VaR!$G$7:$G$23</definedName>
    <definedName name="S0" localSheetId="10">[51]A4_1!$C$2:$E$2</definedName>
    <definedName name="S0" localSheetId="18">#REF!</definedName>
    <definedName name="S0" localSheetId="19">#REF!</definedName>
    <definedName name="S0" localSheetId="13">[51]A4_1!$C$2:$E$2</definedName>
    <definedName name="S0">#REF!</definedName>
    <definedName name="S0_e_qt" localSheetId="10">[51]A4_1!$C$17:$E$17</definedName>
    <definedName name="S0_e_qt" localSheetId="27">[10]OptionsHW!$C$17:$E$17</definedName>
    <definedName name="S0_e_qt" localSheetId="13">[51]A4_1!$C$17:$E$17</definedName>
    <definedName name="S0_e_qt">[11]OptionsHW!$C$17:$E$17</definedName>
    <definedName name="SampleVar1">[17]Calcs_VarianceDiff!$E$13</definedName>
    <definedName name="SampleVar2">[17]Calcs_VarianceDiff!$E$14</definedName>
    <definedName name="SD" localSheetId="20">#REF!</definedName>
    <definedName name="SD" localSheetId="10">#REF!</definedName>
    <definedName name="SD" localSheetId="18">#REF!</definedName>
    <definedName name="SD" localSheetId="27">#REF!</definedName>
    <definedName name="SD" localSheetId="19">#REF!</definedName>
    <definedName name="SD" localSheetId="13">#REF!</definedName>
    <definedName name="SD">#REF!</definedName>
    <definedName name="sd_x">[1]MaximumLikelihood!$C$3</definedName>
    <definedName name="SD_xbar">[17]Calcs_Mean2!$O$28</definedName>
    <definedName name="SE0">#REF!</definedName>
    <definedName name="SE1_" localSheetId="20">#REF!</definedName>
    <definedName name="SE1_">#REF!</definedName>
    <definedName name="SE2_">#REF!</definedName>
    <definedName name="Sensitivity" localSheetId="10">[54]A4_2_1!$C$12</definedName>
    <definedName name="Sensitivity" localSheetId="13">[54]A4_2_1!$C$12</definedName>
    <definedName name="Sensitivity">[32]CreditMetrics_Example!$AA$31:$AA$35</definedName>
    <definedName name="Sensitivity_F" localSheetId="10">[54]A4_2_1!$C$27</definedName>
    <definedName name="Sensitivity_F" localSheetId="13">[54]A4_2_1!$C$27</definedName>
    <definedName name="Sensitivity_F">[37]A4_2_1!$C$27</definedName>
    <definedName name="settlementDate">[39]semi!$C$12</definedName>
    <definedName name="settlementDate_ctd" localSheetId="10">[54]A4_2_1!$C$16</definedName>
    <definedName name="settlementDate_ctd" localSheetId="13">[54]A4_2_1!$C$16</definedName>
    <definedName name="settlementDate_ctd">[37]A4_2_1!$C$16</definedName>
    <definedName name="Shareholder_Equity">[33]MyCo5!$L$18</definedName>
    <definedName name="Shares" localSheetId="10">[48]VaR3!$D$6:$H$6</definedName>
    <definedName name="Shares" localSheetId="18">[47]MyCo3!$L$16</definedName>
    <definedName name="Shares" localSheetId="27">[3]Liquidity_VaR!$I$7:$I$23</definedName>
    <definedName name="Shares" localSheetId="13">[48]VaR3!$D$6:$H$6</definedName>
    <definedName name="Shares">[4]Liquidity_VaR!$I$7:$I$23</definedName>
    <definedName name="Sick" localSheetId="20">#REF!</definedName>
    <definedName name="Sick" localSheetId="27">#REF!</definedName>
    <definedName name="Sick">#REF!</definedName>
    <definedName name="sigma" localSheetId="28">'1_SamplingDistribution_OLD'!#REF!</definedName>
    <definedName name="sigma" localSheetId="10">[49]Liquidity1!$G$26</definedName>
    <definedName name="sigma" localSheetId="27">#REF!</definedName>
    <definedName name="sigma" localSheetId="8">#REF!</definedName>
    <definedName name="sigma" localSheetId="13">[49]Liquidity1!$G$26</definedName>
    <definedName name="sigma">[4]Liquidity_VaR!$G$26</definedName>
    <definedName name="Sim16_">[36]Example!$H$21:$AE$21</definedName>
    <definedName name="Sim2_">[36]Example!$H$7:$AE$7</definedName>
    <definedName name="sims" localSheetId="28">'1_SamplingDistribution_OLD'!#REF!</definedName>
    <definedName name="simS" localSheetId="10">[49]Liquidity1!$G$29</definedName>
    <definedName name="simS" localSheetId="27">[3]Liquidity_VaR!$G$29</definedName>
    <definedName name="simS" localSheetId="13">[49]Liquidity1!$G$29</definedName>
    <definedName name="simS">[4]Liquidity_VaR!$G$29</definedName>
    <definedName name="sims_a" localSheetId="10">#REF!</definedName>
    <definedName name="sims_a" localSheetId="27">[25]VaR1!$I$17:$I$37</definedName>
    <definedName name="sims_a" localSheetId="13">#REF!</definedName>
    <definedName name="sims_a">[26]VaR1!$I$17:$I$37</definedName>
    <definedName name="sims_h" localSheetId="10">#REF!</definedName>
    <definedName name="sims_h" localSheetId="27">[25]VaR1!$H$17:$H$37</definedName>
    <definedName name="sims_h" localSheetId="13">#REF!</definedName>
    <definedName name="sims_h">[26]VaR1!$H$17:$H$37</definedName>
    <definedName name="simSpread" localSheetId="10">[49]Liquidity1!$J$7:$J$23</definedName>
    <definedName name="simSpread" localSheetId="27">[3]Liquidity_VaR!$J$7:$J$23</definedName>
    <definedName name="simSpread" localSheetId="13">[49]Liquidity1!$J$7:$J$23</definedName>
    <definedName name="simSpread">[4]Liquidity_VaR!$J$7:$J$23</definedName>
    <definedName name="simSpreadPerShare" localSheetId="10">[49]Liquidity1!$H$7:$H$23</definedName>
    <definedName name="simSpreadPerShare" localSheetId="27">[3]Liquidity_VaR!$H$7:$H$23</definedName>
    <definedName name="simSpreadPerShare" localSheetId="13">[49]Liquidity1!$H$7:$H$23</definedName>
    <definedName name="simSpreadPerShare">[4]Liquidity_VaR!$H$7:$H$23</definedName>
    <definedName name="Simulation">[36]Example!$AH$6:$AH$36</definedName>
    <definedName name="SimVec">[36]Example!$G$6:$G$36</definedName>
    <definedName name="Smoking" localSheetId="20">#REF!</definedName>
    <definedName name="Smoking" localSheetId="27">#REF!</definedName>
    <definedName name="Smoking">#REF!</definedName>
    <definedName name="Spot" localSheetId="10">[57]A2!$E$3:$H$3</definedName>
    <definedName name="Spot" localSheetId="27">[10]fxHW!$F$3:$H$3</definedName>
    <definedName name="Spot" localSheetId="13">[57]A2!$E$3:$H$3</definedName>
    <definedName name="Spot">[11]fxHW!$F$3:$H$3</definedName>
    <definedName name="spread" localSheetId="10">[49]Liquidity1!$F$7:$F$23</definedName>
    <definedName name="spread" localSheetId="27">[3]Liquidity_VaR!$F$7:$F$23</definedName>
    <definedName name="spread" localSheetId="13">[49]Liquidity1!$F$7:$F$23</definedName>
    <definedName name="spread">[4]Liquidity_VaR!$F$7:$F$23</definedName>
    <definedName name="SpreadVaR">#REF!</definedName>
    <definedName name="ssreg" localSheetId="20">#REF!</definedName>
    <definedName name="ssreg">#REF!</definedName>
    <definedName name="ssresid" localSheetId="20">#REF!</definedName>
    <definedName name="ssresid">#REF!</definedName>
    <definedName name="SST">#REF!</definedName>
    <definedName name="SSx">#REF!</definedName>
    <definedName name="StartingPortfolio" localSheetId="10">[49]ExporeInf!$C$29:$H$29</definedName>
    <definedName name="StartingPortfolio" localSheetId="27">[6]ExporeInf!$C$29:$H$29</definedName>
    <definedName name="StartingPortfolio" localSheetId="13">[49]ExporeInf!$C$29:$H$29</definedName>
    <definedName name="StartingPortfolio">[7]ExporeInf!$C$29:$H$29</definedName>
    <definedName name="stdev" localSheetId="20">#REF!</definedName>
    <definedName name="stdev" localSheetId="10">#REF!</definedName>
    <definedName name="stdev" localSheetId="13">#REF!</definedName>
    <definedName name="stdev">#REF!</definedName>
    <definedName name="Stock" localSheetId="10">[56]O1_Intro!$C$15:$C$20</definedName>
    <definedName name="Stock" localSheetId="13">[56]O1_Intro!$C$15:$C$20</definedName>
    <definedName name="Stock">[41]O1_Intro!$C$15:$C$20</definedName>
    <definedName name="Strike" localSheetId="10">[56]O1_Intro!$D$15:$D$20</definedName>
    <definedName name="Strike" localSheetId="13">[56]O1_Intro!$D$15:$D$20</definedName>
    <definedName name="Strike">[41]O1_Intro!$D$15:$D$20</definedName>
    <definedName name="Sum" localSheetId="10">[55]CentralLimitTheorem!$C$12:$C$111</definedName>
    <definedName name="Sum" localSheetId="13">[55]CentralLimitTheorem!$C$12:$C$111</definedName>
    <definedName name="Sum">[16]CentralLimitTheorem!$C$7:$C$106</definedName>
    <definedName name="Sw" localSheetId="10">#REF!</definedName>
    <definedName name="Sw" localSheetId="13">#REF!</definedName>
    <definedName name="Sw">#REF!</definedName>
    <definedName name="Sx" localSheetId="10">#REF!</definedName>
    <definedName name="Sx" localSheetId="13">#REF!</definedName>
    <definedName name="Sx">#REF!</definedName>
    <definedName name="t" localSheetId="20">#REF!</definedName>
    <definedName name="t" localSheetId="10">[51]A4_1!$C$7:$E$7</definedName>
    <definedName name="t" localSheetId="18">#REF!</definedName>
    <definedName name="T" localSheetId="27">#REF!</definedName>
    <definedName name="t" localSheetId="19">#REF!</definedName>
    <definedName name="t" localSheetId="13">[51]A4_1!$C$7:$E$7</definedName>
    <definedName name="t">[7]CDS!$B$11:$B$15</definedName>
    <definedName name="t_" localSheetId="10">[43]PD2Spread!$B$23:$B$27</definedName>
    <definedName name="t_" localSheetId="18">[43]PD2Spread!$B$23:$B$27</definedName>
    <definedName name="t_" localSheetId="27">[6]CDS!$B$21:$B$25</definedName>
    <definedName name="t_" localSheetId="19">#REF!</definedName>
    <definedName name="t_" localSheetId="13">[43]PD2Spread!$B$23:$B$27</definedName>
    <definedName name="t_">[7]CDS!$B$21:$B$25</definedName>
    <definedName name="table_asf">[27]ASF!$C$31:$D$34</definedName>
    <definedName name="Table1">'[42]VlkUp &amp; NmdRng'!$B$14:$D$23</definedName>
    <definedName name="Table2">'[42]VlkUp &amp; NmdRng'!$F$14:$H$23</definedName>
    <definedName name="tAge">#REF!</definedName>
    <definedName name="Tax_Rate">[33]MyCo4!$O$22:$S$22</definedName>
    <definedName name="Taxes">[33]MyCo4!$O$23:$S$23</definedName>
    <definedName name="Time" localSheetId="20">#REF!</definedName>
    <definedName name="Time" localSheetId="10">#REF!</definedName>
    <definedName name="Time" localSheetId="18">#REF!</definedName>
    <definedName name="Time" localSheetId="27">#REF!</definedName>
    <definedName name="Time" localSheetId="19">#REF!</definedName>
    <definedName name="Time" localSheetId="13">#REF!</definedName>
    <definedName name="Time">#REF!</definedName>
    <definedName name="Time_" localSheetId="10">[43]Spread2PD!$B$42:$B$46</definedName>
    <definedName name="Time_" localSheetId="18">[43]Spread2PD!$B$42:$B$46</definedName>
    <definedName name="Time_" localSheetId="27">[6]Spread2PD!$B$40:$B$44</definedName>
    <definedName name="Time_" localSheetId="19">Spread2PD!$B$32:$B$36</definedName>
    <definedName name="Time_" localSheetId="13">[43]Spread2PD!$B$42:$B$46</definedName>
    <definedName name="Time_">[7]Spread2PD!$B$40:$B$44</definedName>
    <definedName name="TimeR" localSheetId="10">[43]Spread2PD!$C$35:$C$39</definedName>
    <definedName name="TimeR" localSheetId="19">Spread2PD!$C$25:$C$29</definedName>
    <definedName name="TimeR" localSheetId="13">[43]Spread2PD!$C$35:$C$39</definedName>
    <definedName name="TimeR">#REF!</definedName>
    <definedName name="tmat" localSheetId="10">[49]ExporeInf!$C$3:$H$8</definedName>
    <definedName name="tmat" localSheetId="27">[6]ExporeInf!$C$3:$H$8</definedName>
    <definedName name="tmat" localSheetId="13">[49]ExporeInf!$C$3:$H$8</definedName>
    <definedName name="tmat">[7]ExporeInf!$C$3:$H$8</definedName>
    <definedName name="tmat12" localSheetId="20">#REF!</definedName>
    <definedName name="tmat12" localSheetId="10">#REF!</definedName>
    <definedName name="tmat12" localSheetId="18">#REF!</definedName>
    <definedName name="tmat12" localSheetId="27">#REF!</definedName>
    <definedName name="tmat12" localSheetId="19">#REF!</definedName>
    <definedName name="tmat12" localSheetId="13">#REF!</definedName>
    <definedName name="tmat12">#REF!</definedName>
    <definedName name="tmat5" localSheetId="10">[49]ExporeInf!$C$12:$H$17</definedName>
    <definedName name="tmat5" localSheetId="27">[6]ExporeInf!$C$12:$H$17</definedName>
    <definedName name="tmat5" localSheetId="13">[49]ExporeInf!$C$12:$H$17</definedName>
    <definedName name="tmat5">[7]ExporeInf!$C$12:$H$17</definedName>
    <definedName name="tmatInf" localSheetId="10">[49]ExporeInf!$C$21:$H$26</definedName>
    <definedName name="tmatInf" localSheetId="27">[6]ExporeInf!$C$21:$H$26</definedName>
    <definedName name="tmatInf" localSheetId="13">[49]ExporeInf!$C$21:$H$26</definedName>
    <definedName name="tmatInf">[7]ExporeInf!$C$21:$H$26</definedName>
    <definedName name="Total">[33]MyCo3!$L$18</definedName>
    <definedName name="Total_Liabilities">[33]MyCo3!$L$13</definedName>
    <definedName name="TotalValue" localSheetId="10">[48]VaR3!$D$52</definedName>
    <definedName name="TotalValue" localSheetId="13">[48]VaR3!$D$52</definedName>
    <definedName name="TotalValue">#REF!</definedName>
    <definedName name="TSS" localSheetId="20">#REF!</definedName>
    <definedName name="TSS">[1]RSquareAdj!#REF!</definedName>
    <definedName name="u" localSheetId="20">#REF!</definedName>
    <definedName name="u" localSheetId="10">#REF!</definedName>
    <definedName name="u" localSheetId="27">[13]Options2!$C$6</definedName>
    <definedName name="u" localSheetId="19">[12]Options2!$C$6</definedName>
    <definedName name="u" localSheetId="13">#REF!</definedName>
    <definedName name="u">[12]Options2!$C$6</definedName>
    <definedName name="Umbrella">[18]ConditionalProb2!$C$6:$C$1005</definedName>
    <definedName name="usd_peso" localSheetId="10">#REF!</definedName>
    <definedName name="usd_peso" localSheetId="27">[14]FX_Intro!$C$65</definedName>
    <definedName name="usd_peso" localSheetId="19">#REF!</definedName>
    <definedName name="usd_peso" localSheetId="13">#REF!</definedName>
    <definedName name="usd_peso">[15]FX_Intro!$C$65</definedName>
    <definedName name="v" localSheetId="10">#REF!</definedName>
    <definedName name="v" localSheetId="27">#REF!</definedName>
    <definedName name="v" localSheetId="13">#REF!</definedName>
    <definedName name="v">#REF!</definedName>
    <definedName name="Value" localSheetId="10">[48]VaR3!$D$50:$H$50</definedName>
    <definedName name="value" localSheetId="27">[20]Curve0!$E$26</definedName>
    <definedName name="Value" localSheetId="13">[48]VaR3!$D$50:$H$50</definedName>
    <definedName name="value">[21]Curve0!$E$26</definedName>
    <definedName name="Value_" localSheetId="10">[56]O1_Intro!$E$15:$E$20</definedName>
    <definedName name="Value_" localSheetId="13">[56]O1_Intro!$E$15:$E$20</definedName>
    <definedName name="Value_">[41]O1_Intro!$E$15:$E$20</definedName>
    <definedName name="value_01" localSheetId="10">#REF!</definedName>
    <definedName name="value_01" localSheetId="27">[20]Dur2!$I$12</definedName>
    <definedName name="value_01" localSheetId="13">#REF!</definedName>
    <definedName name="value_01">[21]Dur2!$I$12</definedName>
    <definedName name="Value_F" localSheetId="10">[54]A4_2_1!#REF!</definedName>
    <definedName name="Value_F" localSheetId="13">[54]A4_2_1!#REF!</definedName>
    <definedName name="Value_F">[37]A4_2_1!#REF!</definedName>
    <definedName name="value_lo" localSheetId="20">#REF!</definedName>
    <definedName name="value_lo" localSheetId="10">#REF!</definedName>
    <definedName name="value_lo" localSheetId="18">#REF!</definedName>
    <definedName name="value_lo" localSheetId="27">#REF!</definedName>
    <definedName name="value_lo" localSheetId="19">#REF!</definedName>
    <definedName name="value_lo" localSheetId="13">#REF!</definedName>
    <definedName name="value_lo">#REF!</definedName>
    <definedName name="value_rf_" localSheetId="10">[43]Spread2PD!$C$42:$C$46</definedName>
    <definedName name="value_rf_" localSheetId="18">[43]Spread2PD!$C$42:$C$46</definedName>
    <definedName name="value_rf_" localSheetId="27">[6]Spread2PD!$C$40:$C$44</definedName>
    <definedName name="value_rf_" localSheetId="19">Spread2PD!$C$32:$C$36</definedName>
    <definedName name="value_rf_" localSheetId="13">[43]Spread2PD!$C$42:$C$46</definedName>
    <definedName name="value_rf_">[7]Spread2PD!$C$40:$C$44</definedName>
    <definedName name="VaR" localSheetId="10">#REF!</definedName>
    <definedName name="VaR" localSheetId="13">#REF!</definedName>
    <definedName name="VaR">#REF!</definedName>
    <definedName name="Variance" localSheetId="10">[48]VaR3!$D$61</definedName>
    <definedName name="Variance" localSheetId="13">[48]VaR3!$D$61</definedName>
    <definedName name="Variance">#REF!</definedName>
    <definedName name="Variance_calc" localSheetId="10">[53]VaR4!$M$65</definedName>
    <definedName name="Variance_calc" localSheetId="13">[53]VaR4!$M$65</definedName>
    <definedName name="Variance_calc">#REF!</definedName>
    <definedName name="variancePct" localSheetId="10">#REF!</definedName>
    <definedName name="variancePct" localSheetId="13">#REF!</definedName>
    <definedName name="variancePct">#REF!</definedName>
    <definedName name="VaRPct" localSheetId="10">#REF!</definedName>
    <definedName name="VaRPct" localSheetId="13">#REF!</definedName>
    <definedName name="VaRPct">#REF!</definedName>
    <definedName name="vol" localSheetId="10">#REF!</definedName>
    <definedName name="vol" localSheetId="13">#REF!</definedName>
    <definedName name="vol">#REF!</definedName>
    <definedName name="Volatility">#REF!</definedName>
    <definedName name="Volatility_calc">#REF!</definedName>
    <definedName name="volmat" localSheetId="10">[53]VaR4!$M$52:$Q$56</definedName>
    <definedName name="volmat" localSheetId="13">[53]VaR4!$M$52:$Q$56</definedName>
    <definedName name="volmat">#REF!</definedName>
    <definedName name="vols" localSheetId="10">[53]VaR4!$J$52:$J$56</definedName>
    <definedName name="vols" localSheetId="13">[53]VaR4!$J$52:$J$56</definedName>
    <definedName name="vols">#REF!</definedName>
    <definedName name="vols_" localSheetId="10">[53]VaR4!$M$49:$Q$49</definedName>
    <definedName name="vols_" localSheetId="13">[53]VaR4!$M$49:$Q$49</definedName>
    <definedName name="vols_">#REF!</definedName>
    <definedName name="w" localSheetId="10">#REF!</definedName>
    <definedName name="w" localSheetId="13">#REF!</definedName>
    <definedName name="w">[19]MatrixMult_CovCorr!$M$43:$M$45</definedName>
    <definedName name="weight" localSheetId="10">[22]CreditMatrix_Weighted!$F$10:$F$109</definedName>
    <definedName name="weight" localSheetId="18">[46]CreditMatrix_Weighted!$F$10:$F$109</definedName>
    <definedName name="weight" localSheetId="27">[23]CreditMatrix_Weighted!$F$10:$F$109</definedName>
    <definedName name="weight" localSheetId="19">[24]CreditMatrix_Weighted!$F$10:$F$109</definedName>
    <definedName name="weight" localSheetId="13">[22]CreditMatrix_Weighted!$F$10:$F$109</definedName>
    <definedName name="weight">[24]CreditMatrix_Weighted!$F$10:$F$109</definedName>
    <definedName name="weights" localSheetId="10">[48]VaR3!$C$55:$C$59</definedName>
    <definedName name="weights" localSheetId="13">[48]VaR3!$C$55:$C$59</definedName>
    <definedName name="weights">#REF!</definedName>
    <definedName name="Widgets_sold">[33]MyCo3!$O$8</definedName>
    <definedName name="Widgets_sold_Per_Factory">[33]MyCo4!$O$8:$S$8</definedName>
    <definedName name="Withdrawl" localSheetId="27">[28]InvestmentReturns!$B$12</definedName>
    <definedName name="Withdrawl">[29]InvestmentReturns!$B$12</definedName>
    <definedName name="X" localSheetId="20">#REF!</definedName>
    <definedName name="X" localSheetId="10">#REF!</definedName>
    <definedName name="X" localSheetId="18">#REF!</definedName>
    <definedName name="X" localSheetId="27">#REF!</definedName>
    <definedName name="x" localSheetId="8">#REF!</definedName>
    <definedName name="X" localSheetId="19">#REF!</definedName>
    <definedName name="X" localSheetId="13">#REF!</definedName>
    <definedName name="X">#REF!</definedName>
    <definedName name="x_draw">#REF!</definedName>
    <definedName name="X_e_rt" localSheetId="10">[51]A4_1!$C$18:$E$18</definedName>
    <definedName name="X_e_rt" localSheetId="27">[10]OptionsHW!$C$18:$E$18</definedName>
    <definedName name="X_e_rt" localSheetId="13">[51]A4_1!$C$18:$E$18</definedName>
    <definedName name="X_e_rt">[11]OptionsHW!$C$18:$E$18</definedName>
    <definedName name="x0">#REF!</definedName>
    <definedName name="x0_">#REF!</definedName>
    <definedName name="x1_" localSheetId="27">#REF!</definedName>
    <definedName name="x1_">#REF!</definedName>
    <definedName name="x2_">#REF!</definedName>
    <definedName name="xbar" localSheetId="8">#REF!</definedName>
    <definedName name="xbar">[17]Calcs_Mean2!$O$20</definedName>
    <definedName name="xbar_mu__sigma_average">[17]Calcs_Mean1!$O$29</definedName>
    <definedName name="xbar1">[17]Calcs_MeanDiff!$R$21</definedName>
    <definedName name="xbar2">[17]Calcs_MeanDiff!$R$22</definedName>
    <definedName name="y" localSheetId="10">#REF!</definedName>
    <definedName name="y" localSheetId="27">[20]Bond!$C$8</definedName>
    <definedName name="y" localSheetId="8">#REF!</definedName>
    <definedName name="y" localSheetId="13">#REF!</definedName>
    <definedName name="y">[21]Bond!$C$8</definedName>
    <definedName name="y_ctd" localSheetId="10">[54]A4_2_1!$C$19</definedName>
    <definedName name="y_ctd" localSheetId="13">[54]A4_2_1!$C$19</definedName>
    <definedName name="y_ctd">[37]A4_2_1!$C$19</definedName>
    <definedName name="y_draw" localSheetId="20">#REF!</definedName>
    <definedName name="y_draw">#REF!</definedName>
    <definedName name="ybar">#REF!</definedName>
    <definedName name="years" localSheetId="10">#REF!</definedName>
    <definedName name="years" localSheetId="27">[20]Bond!$C$7</definedName>
    <definedName name="years" localSheetId="13">#REF!</definedName>
    <definedName name="years">[21]Bond!$C$7</definedName>
    <definedName name="Years_F" localSheetId="10">[54]A4_2_1!$C$23</definedName>
    <definedName name="Years_F" localSheetId="13">[54]A4_2_1!$C$23</definedName>
    <definedName name="Years_F">[37]A4_2_1!$C$23</definedName>
    <definedName name="yhat" localSheetId="20">#REF!</definedName>
    <definedName name="yhat">#REF!</definedName>
    <definedName name="yield">#REF!</definedName>
    <definedName name="YTM" localSheetId="10">#REF!</definedName>
    <definedName name="YTM" localSheetId="18">#REF!</definedName>
    <definedName name="YTM" localSheetId="27">#REF!</definedName>
    <definedName name="YTM" localSheetId="19">Spread2PD!$C$13</definedName>
    <definedName name="YTM" localSheetId="13">#REF!</definedName>
    <definedName name="YTM">#REF!</definedName>
    <definedName name="YTM_rf" localSheetId="10">#REF!</definedName>
    <definedName name="YTM_rf" localSheetId="18">#REF!</definedName>
    <definedName name="YTM_rf" localSheetId="27">#REF!</definedName>
    <definedName name="YTM_rf" localSheetId="19">Spread2PD!$C$14</definedName>
    <definedName name="YTM_rf" localSheetId="13">#REF!</definedName>
    <definedName name="YTM_rf">#REF!</definedName>
    <definedName name="z" localSheetId="10">#REF!</definedName>
    <definedName name="z" localSheetId="13">#REF!</definedName>
    <definedName name="z">#REF!</definedName>
    <definedName name="σ">#REF!</definedName>
  </definedNames>
  <calcPr calcId="191029" calcMode="autoNoTable" iterateDelta="9.9999999999994451E-4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54" i="47" l="1"/>
  <c r="D253" i="47"/>
  <c r="D252" i="47"/>
  <c r="D251" i="47"/>
  <c r="D250" i="47"/>
  <c r="D249" i="47"/>
  <c r="D248" i="47"/>
  <c r="D247" i="47"/>
  <c r="D246" i="47"/>
  <c r="D245" i="47"/>
  <c r="D244" i="47"/>
  <c r="D243" i="47"/>
  <c r="D242" i="47"/>
  <c r="D241" i="47"/>
  <c r="D240" i="47"/>
  <c r="D239" i="47"/>
  <c r="D238" i="47"/>
  <c r="D237" i="47"/>
  <c r="D236" i="47"/>
  <c r="D235" i="47"/>
  <c r="D234" i="47"/>
  <c r="D233" i="47"/>
  <c r="D232" i="47"/>
  <c r="D231" i="47"/>
  <c r="D230" i="47"/>
  <c r="D229" i="47"/>
  <c r="D228" i="47"/>
  <c r="D227" i="47"/>
  <c r="D226" i="47"/>
  <c r="D225" i="47"/>
  <c r="D224" i="47"/>
  <c r="D223" i="47"/>
  <c r="D222" i="47"/>
  <c r="D221" i="47"/>
  <c r="D220" i="47"/>
  <c r="D219" i="47"/>
  <c r="D218" i="47"/>
  <c r="D217" i="47"/>
  <c r="D216" i="47"/>
  <c r="D215" i="47"/>
  <c r="D214" i="47"/>
  <c r="D213" i="47"/>
  <c r="D212" i="47"/>
  <c r="D211" i="47"/>
  <c r="D210" i="47"/>
  <c r="D209" i="47"/>
  <c r="D208" i="47"/>
  <c r="D207" i="47"/>
  <c r="D206" i="47"/>
  <c r="D205" i="47"/>
  <c r="D204" i="47"/>
  <c r="D203" i="47"/>
  <c r="D202" i="47"/>
  <c r="D201" i="47"/>
  <c r="D200" i="47"/>
  <c r="D199" i="47"/>
  <c r="D198" i="47"/>
  <c r="D197" i="47"/>
  <c r="D196" i="47"/>
  <c r="E195" i="47"/>
  <c r="D195" i="47"/>
  <c r="D194" i="47"/>
  <c r="F194" i="47" s="1"/>
  <c r="G194" i="47" s="1"/>
  <c r="D193" i="47"/>
  <c r="D192" i="47"/>
  <c r="D191" i="47"/>
  <c r="D190" i="47"/>
  <c r="D189" i="47"/>
  <c r="D188" i="47"/>
  <c r="D187" i="47"/>
  <c r="D186" i="47"/>
  <c r="D185" i="47"/>
  <c r="D184" i="47"/>
  <c r="D183" i="47"/>
  <c r="D182" i="47"/>
  <c r="D181" i="47"/>
  <c r="D180" i="47"/>
  <c r="D179" i="47"/>
  <c r="D178" i="47"/>
  <c r="D177" i="47"/>
  <c r="D176" i="47"/>
  <c r="D175" i="47"/>
  <c r="D174" i="47"/>
  <c r="D173" i="47"/>
  <c r="D172" i="47"/>
  <c r="D171" i="47"/>
  <c r="D170" i="47"/>
  <c r="D169" i="47"/>
  <c r="D168" i="47"/>
  <c r="D167" i="47"/>
  <c r="D166" i="47"/>
  <c r="D165" i="47"/>
  <c r="D164" i="47"/>
  <c r="D163" i="47"/>
  <c r="D162" i="47"/>
  <c r="D161" i="47"/>
  <c r="D160" i="47"/>
  <c r="D159" i="47"/>
  <c r="D158" i="47"/>
  <c r="D157" i="47"/>
  <c r="D156" i="47"/>
  <c r="D155" i="47"/>
  <c r="D154" i="47"/>
  <c r="D153" i="47"/>
  <c r="D152" i="47"/>
  <c r="D151" i="47"/>
  <c r="D150" i="47"/>
  <c r="D149" i="47"/>
  <c r="D148" i="47"/>
  <c r="D147" i="47"/>
  <c r="D146" i="47"/>
  <c r="D145" i="47"/>
  <c r="D144" i="47"/>
  <c r="D143" i="47"/>
  <c r="D142" i="47"/>
  <c r="D141" i="47"/>
  <c r="D140" i="47"/>
  <c r="D139" i="47"/>
  <c r="D138" i="47"/>
  <c r="D137" i="47"/>
  <c r="D136" i="47"/>
  <c r="D135" i="47"/>
  <c r="D134" i="47"/>
  <c r="D133" i="47"/>
  <c r="D132" i="47"/>
  <c r="D131" i="47"/>
  <c r="D130" i="47"/>
  <c r="D129" i="47"/>
  <c r="D128" i="47"/>
  <c r="D127" i="47"/>
  <c r="D126" i="47"/>
  <c r="D125" i="47"/>
  <c r="D124" i="47"/>
  <c r="D123" i="47"/>
  <c r="D122" i="47"/>
  <c r="D121" i="47"/>
  <c r="D120" i="47"/>
  <c r="D119" i="47"/>
  <c r="D118" i="47"/>
  <c r="D117" i="47"/>
  <c r="D116" i="47"/>
  <c r="D115" i="47"/>
  <c r="D114" i="47"/>
  <c r="D113" i="47"/>
  <c r="D112" i="47"/>
  <c r="D111" i="47"/>
  <c r="D110" i="47"/>
  <c r="D109" i="47"/>
  <c r="D108" i="47"/>
  <c r="D107" i="47"/>
  <c r="D106" i="47"/>
  <c r="D105" i="47"/>
  <c r="D104" i="47"/>
  <c r="D103" i="47"/>
  <c r="D102" i="47"/>
  <c r="D101" i="47"/>
  <c r="D100" i="47"/>
  <c r="D99" i="47"/>
  <c r="D98" i="47"/>
  <c r="D97" i="47"/>
  <c r="D96" i="47"/>
  <c r="D95" i="47"/>
  <c r="D94" i="47"/>
  <c r="D93" i="47"/>
  <c r="D92" i="47"/>
  <c r="D91" i="47"/>
  <c r="D90" i="47"/>
  <c r="D89" i="47"/>
  <c r="D88" i="47"/>
  <c r="D87" i="47"/>
  <c r="D86" i="47"/>
  <c r="D85" i="47"/>
  <c r="D84" i="47"/>
  <c r="D83" i="47"/>
  <c r="D82" i="47"/>
  <c r="D81" i="47"/>
  <c r="D80" i="47"/>
  <c r="D79" i="47"/>
  <c r="D78" i="47"/>
  <c r="D77" i="47"/>
  <c r="D76" i="47"/>
  <c r="D75" i="47"/>
  <c r="D74" i="47"/>
  <c r="D73" i="47"/>
  <c r="D72" i="47"/>
  <c r="D71" i="47"/>
  <c r="D70" i="47"/>
  <c r="D69" i="47"/>
  <c r="D68" i="47"/>
  <c r="D67" i="47"/>
  <c r="D66" i="47"/>
  <c r="D65" i="47"/>
  <c r="D64" i="47"/>
  <c r="D63" i="47"/>
  <c r="D62" i="47"/>
  <c r="D61" i="47"/>
  <c r="D60" i="47"/>
  <c r="D59" i="47"/>
  <c r="D58" i="47"/>
  <c r="D57" i="47"/>
  <c r="D56" i="47"/>
  <c r="D55" i="47"/>
  <c r="D54" i="47"/>
  <c r="D53" i="47"/>
  <c r="D52" i="47"/>
  <c r="J51" i="47"/>
  <c r="D51" i="47"/>
  <c r="J50" i="47"/>
  <c r="D50" i="47"/>
  <c r="J49" i="47"/>
  <c r="D49" i="47"/>
  <c r="J48" i="47"/>
  <c r="D48" i="47"/>
  <c r="J47" i="47"/>
  <c r="D47" i="47"/>
  <c r="J46" i="47"/>
  <c r="D46" i="47"/>
  <c r="J45" i="47"/>
  <c r="D45" i="47"/>
  <c r="J44" i="47"/>
  <c r="D44" i="47"/>
  <c r="J43" i="47"/>
  <c r="D43" i="47"/>
  <c r="J42" i="47"/>
  <c r="D42" i="47"/>
  <c r="J41" i="47"/>
  <c r="D41" i="47"/>
  <c r="J40" i="47"/>
  <c r="D40" i="47"/>
  <c r="J39" i="47"/>
  <c r="D39" i="47"/>
  <c r="J38" i="47"/>
  <c r="D38" i="47"/>
  <c r="J37" i="47"/>
  <c r="D37" i="47"/>
  <c r="J36" i="47"/>
  <c r="D36" i="47"/>
  <c r="J35" i="47"/>
  <c r="D35" i="47"/>
  <c r="J34" i="47"/>
  <c r="D34" i="47"/>
  <c r="J33" i="47"/>
  <c r="D33" i="47"/>
  <c r="D32" i="47"/>
  <c r="D31" i="47"/>
  <c r="D30" i="47"/>
  <c r="D29" i="47"/>
  <c r="D28" i="47"/>
  <c r="D27" i="47"/>
  <c r="D26" i="47"/>
  <c r="D25" i="47"/>
  <c r="D24" i="47"/>
  <c r="D23" i="47"/>
  <c r="D22" i="47"/>
  <c r="D21" i="47"/>
  <c r="D20" i="47"/>
  <c r="D19" i="47"/>
  <c r="D18" i="47"/>
  <c r="D17" i="47"/>
  <c r="D16" i="47"/>
  <c r="D15" i="47"/>
  <c r="D14" i="47"/>
  <c r="D13" i="47"/>
  <c r="D12" i="47"/>
  <c r="D11" i="47"/>
  <c r="D10" i="47"/>
  <c r="D9" i="47"/>
  <c r="D8" i="47"/>
  <c r="D7" i="47"/>
  <c r="D6" i="47"/>
  <c r="D5" i="47"/>
  <c r="D4" i="47"/>
  <c r="D3" i="47"/>
  <c r="B3" i="47"/>
  <c r="B4" i="47" s="1"/>
  <c r="B5" i="47" s="1"/>
  <c r="B6" i="47" s="1"/>
  <c r="B7" i="47" s="1"/>
  <c r="B8" i="47" s="1"/>
  <c r="B9" i="47" s="1"/>
  <c r="B10" i="47" s="1"/>
  <c r="B11" i="47" s="1"/>
  <c r="B12" i="47" s="1"/>
  <c r="B13" i="47" s="1"/>
  <c r="B14" i="47" s="1"/>
  <c r="B15" i="47" s="1"/>
  <c r="B16" i="47" s="1"/>
  <c r="B17" i="47" s="1"/>
  <c r="B18" i="47" s="1"/>
  <c r="B19" i="47" s="1"/>
  <c r="B20" i="47" s="1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B60" i="47" s="1"/>
  <c r="B61" i="47" s="1"/>
  <c r="B62" i="47" s="1"/>
  <c r="B63" i="47" s="1"/>
  <c r="B64" i="47" s="1"/>
  <c r="B65" i="47" s="1"/>
  <c r="B66" i="47" s="1"/>
  <c r="B67" i="47" s="1"/>
  <c r="B68" i="47" s="1"/>
  <c r="B69" i="47" s="1"/>
  <c r="B70" i="47" s="1"/>
  <c r="B71" i="47" s="1"/>
  <c r="B72" i="47" s="1"/>
  <c r="B73" i="47" s="1"/>
  <c r="B74" i="47" s="1"/>
  <c r="B75" i="47" s="1"/>
  <c r="B76" i="47" s="1"/>
  <c r="B77" i="47" s="1"/>
  <c r="B78" i="47" s="1"/>
  <c r="B79" i="47" s="1"/>
  <c r="B80" i="47" s="1"/>
  <c r="B81" i="47" s="1"/>
  <c r="B82" i="47" s="1"/>
  <c r="B83" i="47" s="1"/>
  <c r="B84" i="47" s="1"/>
  <c r="B85" i="47" s="1"/>
  <c r="B86" i="47" s="1"/>
  <c r="B87" i="47" s="1"/>
  <c r="B88" i="47" s="1"/>
  <c r="B89" i="47" s="1"/>
  <c r="B90" i="47" s="1"/>
  <c r="B91" i="47" s="1"/>
  <c r="B92" i="47" s="1"/>
  <c r="B93" i="47" s="1"/>
  <c r="B94" i="47" s="1"/>
  <c r="B95" i="47" s="1"/>
  <c r="B96" i="47" s="1"/>
  <c r="B97" i="47" s="1"/>
  <c r="B98" i="47" s="1"/>
  <c r="B99" i="47" s="1"/>
  <c r="B100" i="47" s="1"/>
  <c r="B101" i="47" s="1"/>
  <c r="B102" i="47" s="1"/>
  <c r="B103" i="47" s="1"/>
  <c r="B104" i="47" s="1"/>
  <c r="B105" i="47" s="1"/>
  <c r="B106" i="47" s="1"/>
  <c r="B107" i="47" s="1"/>
  <c r="B108" i="47" s="1"/>
  <c r="B109" i="47" s="1"/>
  <c r="B110" i="47" s="1"/>
  <c r="B111" i="47" s="1"/>
  <c r="B112" i="47" s="1"/>
  <c r="B113" i="47" s="1"/>
  <c r="B114" i="47" s="1"/>
  <c r="B115" i="47" s="1"/>
  <c r="B116" i="47" s="1"/>
  <c r="B117" i="47" s="1"/>
  <c r="B118" i="47" s="1"/>
  <c r="B119" i="47" s="1"/>
  <c r="B120" i="47" s="1"/>
  <c r="B121" i="47" s="1"/>
  <c r="B122" i="47" s="1"/>
  <c r="B123" i="47" s="1"/>
  <c r="B124" i="47" s="1"/>
  <c r="B125" i="47" s="1"/>
  <c r="B126" i="47" s="1"/>
  <c r="B127" i="47" s="1"/>
  <c r="B128" i="47" s="1"/>
  <c r="B129" i="47" s="1"/>
  <c r="B130" i="47" s="1"/>
  <c r="B131" i="47" s="1"/>
  <c r="B132" i="47" s="1"/>
  <c r="B133" i="47" s="1"/>
  <c r="B134" i="47" s="1"/>
  <c r="B135" i="47" s="1"/>
  <c r="B136" i="47" s="1"/>
  <c r="B137" i="47" s="1"/>
  <c r="B138" i="47" s="1"/>
  <c r="B139" i="47" s="1"/>
  <c r="B140" i="47" s="1"/>
  <c r="B141" i="47" s="1"/>
  <c r="B142" i="47" s="1"/>
  <c r="B143" i="47" s="1"/>
  <c r="B144" i="47" s="1"/>
  <c r="B145" i="47" s="1"/>
  <c r="B146" i="47" s="1"/>
  <c r="B147" i="47" s="1"/>
  <c r="B148" i="47" s="1"/>
  <c r="B149" i="47" s="1"/>
  <c r="B150" i="47" s="1"/>
  <c r="B151" i="47" s="1"/>
  <c r="B152" i="47" s="1"/>
  <c r="B153" i="47" s="1"/>
  <c r="B154" i="47" s="1"/>
  <c r="B155" i="47" s="1"/>
  <c r="B156" i="47" s="1"/>
  <c r="B157" i="47" s="1"/>
  <c r="B158" i="47" s="1"/>
  <c r="B159" i="47" s="1"/>
  <c r="B160" i="47" s="1"/>
  <c r="B161" i="47" s="1"/>
  <c r="B162" i="47" s="1"/>
  <c r="B163" i="47" s="1"/>
  <c r="B164" i="47" s="1"/>
  <c r="B165" i="47" s="1"/>
  <c r="B166" i="47" s="1"/>
  <c r="B167" i="47" s="1"/>
  <c r="B168" i="47" s="1"/>
  <c r="B169" i="47" s="1"/>
  <c r="B170" i="47" s="1"/>
  <c r="B171" i="47" s="1"/>
  <c r="B172" i="47" s="1"/>
  <c r="B173" i="47" s="1"/>
  <c r="B174" i="47" s="1"/>
  <c r="B175" i="47" s="1"/>
  <c r="B176" i="47" s="1"/>
  <c r="B177" i="47" s="1"/>
  <c r="B178" i="47" s="1"/>
  <c r="B179" i="47" s="1"/>
  <c r="B180" i="47" s="1"/>
  <c r="B181" i="47" s="1"/>
  <c r="B182" i="47" s="1"/>
  <c r="B183" i="47" s="1"/>
  <c r="B184" i="47" s="1"/>
  <c r="B185" i="47" s="1"/>
  <c r="B186" i="47" s="1"/>
  <c r="B187" i="47" s="1"/>
  <c r="B188" i="47" s="1"/>
  <c r="B189" i="47" s="1"/>
  <c r="B190" i="47" s="1"/>
  <c r="B191" i="47" s="1"/>
  <c r="B192" i="47" s="1"/>
  <c r="B193" i="47" s="1"/>
  <c r="B194" i="47" s="1"/>
  <c r="B195" i="47" s="1"/>
  <c r="B196" i="47" s="1"/>
  <c r="B197" i="47" s="1"/>
  <c r="B198" i="47" s="1"/>
  <c r="B199" i="47" s="1"/>
  <c r="B200" i="47" s="1"/>
  <c r="B201" i="47" s="1"/>
  <c r="B202" i="47" s="1"/>
  <c r="B203" i="47" s="1"/>
  <c r="B204" i="47" s="1"/>
  <c r="B205" i="47" s="1"/>
  <c r="B206" i="47" s="1"/>
  <c r="B207" i="47" s="1"/>
  <c r="B208" i="47" s="1"/>
  <c r="B209" i="47" s="1"/>
  <c r="B210" i="47" s="1"/>
  <c r="B211" i="47" s="1"/>
  <c r="B212" i="47" s="1"/>
  <c r="B213" i="47" s="1"/>
  <c r="B214" i="47" s="1"/>
  <c r="B215" i="47" s="1"/>
  <c r="B216" i="47" s="1"/>
  <c r="B217" i="47" s="1"/>
  <c r="B218" i="47" s="1"/>
  <c r="B219" i="47" s="1"/>
  <c r="B220" i="47" s="1"/>
  <c r="B221" i="47" s="1"/>
  <c r="B222" i="47" s="1"/>
  <c r="B223" i="47" s="1"/>
  <c r="B224" i="47" s="1"/>
  <c r="B225" i="47" s="1"/>
  <c r="B226" i="47" s="1"/>
  <c r="B227" i="47" s="1"/>
  <c r="B228" i="47" s="1"/>
  <c r="B229" i="47" s="1"/>
  <c r="B230" i="47" s="1"/>
  <c r="B231" i="47" s="1"/>
  <c r="B232" i="47" s="1"/>
  <c r="B233" i="47" s="1"/>
  <c r="B234" i="47" s="1"/>
  <c r="B235" i="47" s="1"/>
  <c r="B236" i="47" s="1"/>
  <c r="B237" i="47" s="1"/>
  <c r="B238" i="47" s="1"/>
  <c r="B239" i="47" s="1"/>
  <c r="B240" i="47" s="1"/>
  <c r="B241" i="47" s="1"/>
  <c r="B242" i="47" s="1"/>
  <c r="B243" i="47" s="1"/>
  <c r="B244" i="47" s="1"/>
  <c r="B245" i="47" s="1"/>
  <c r="B246" i="47" s="1"/>
  <c r="B247" i="47" s="1"/>
  <c r="B248" i="47" s="1"/>
  <c r="B249" i="47" s="1"/>
  <c r="B250" i="47" s="1"/>
  <c r="B251" i="47" s="1"/>
  <c r="B252" i="47" s="1"/>
  <c r="B253" i="47" s="1"/>
  <c r="B254" i="47" s="1"/>
  <c r="B255" i="47" s="1"/>
  <c r="F36" i="46" l="1"/>
  <c r="F35" i="46"/>
  <c r="F34" i="46"/>
  <c r="F33" i="46"/>
  <c r="F32" i="46"/>
  <c r="M29" i="46"/>
  <c r="C29" i="46"/>
  <c r="D29" i="46" s="1"/>
  <c r="C28" i="46"/>
  <c r="M28" i="46" s="1"/>
  <c r="M27" i="46"/>
  <c r="C27" i="46"/>
  <c r="D27" i="46" s="1"/>
  <c r="C26" i="46"/>
  <c r="M26" i="46" s="1"/>
  <c r="M25" i="46"/>
  <c r="C25" i="46"/>
  <c r="D25" i="46" s="1"/>
  <c r="J19" i="46"/>
  <c r="I19" i="46"/>
  <c r="J18" i="46"/>
  <c r="I18" i="46"/>
  <c r="J17" i="46"/>
  <c r="I17" i="46"/>
  <c r="J16" i="46"/>
  <c r="I16" i="46"/>
  <c r="J15" i="46"/>
  <c r="I15" i="46"/>
  <c r="C15" i="46"/>
  <c r="J14" i="46"/>
  <c r="I14" i="46"/>
  <c r="J13" i="46"/>
  <c r="I13" i="46"/>
  <c r="J12" i="46"/>
  <c r="I12" i="46"/>
  <c r="J11" i="46"/>
  <c r="I11" i="46"/>
  <c r="J10" i="46"/>
  <c r="I10" i="46"/>
  <c r="N25" i="46" l="1"/>
  <c r="E25" i="46"/>
  <c r="O29" i="46"/>
  <c r="N29" i="46"/>
  <c r="E29" i="46"/>
  <c r="N27" i="46"/>
  <c r="E27" i="46"/>
  <c r="O27" i="46"/>
  <c r="H10" i="46"/>
  <c r="H15" i="46"/>
  <c r="H12" i="46"/>
  <c r="H18" i="46"/>
  <c r="D26" i="46"/>
  <c r="D28" i="46"/>
  <c r="H13" i="46"/>
  <c r="H19" i="46"/>
  <c r="H17" i="46"/>
  <c r="H14" i="46"/>
  <c r="H11" i="46"/>
  <c r="H16" i="46"/>
  <c r="E28" i="46" l="1"/>
  <c r="O28" i="46"/>
  <c r="C17" i="46" a="1"/>
  <c r="C17" i="46" s="1"/>
  <c r="C16" i="46" a="1"/>
  <c r="C16" i="46" s="1"/>
  <c r="F25" i="46"/>
  <c r="O26" i="46"/>
  <c r="E26" i="46"/>
  <c r="N28" i="46"/>
  <c r="F29" i="46"/>
  <c r="P29" i="46"/>
  <c r="N26" i="46"/>
  <c r="F27" i="46"/>
  <c r="P27" i="46" s="1"/>
  <c r="O25" i="46"/>
  <c r="G25" i="46" l="1"/>
  <c r="Q25" i="46" s="1"/>
  <c r="C18" i="46"/>
  <c r="Q29" i="46"/>
  <c r="G29" i="46"/>
  <c r="G27" i="46"/>
  <c r="P25" i="46"/>
  <c r="F26" i="46"/>
  <c r="P28" i="46"/>
  <c r="F28" i="46"/>
  <c r="G26" i="46" l="1"/>
  <c r="Q26" i="46"/>
  <c r="P26" i="46"/>
  <c r="H27" i="46"/>
  <c r="R27" i="46"/>
  <c r="H25" i="46"/>
  <c r="Q27" i="46"/>
  <c r="G28" i="46"/>
  <c r="Q28" i="46"/>
  <c r="H29" i="46"/>
  <c r="R29" i="46"/>
  <c r="H28" i="46" l="1"/>
  <c r="R28" i="46"/>
  <c r="H26" i="46"/>
  <c r="I25" i="46"/>
  <c r="S25" i="46" s="1"/>
  <c r="R25" i="46"/>
  <c r="I27" i="46"/>
  <c r="S27" i="46"/>
  <c r="S29" i="46"/>
  <c r="I29" i="46"/>
  <c r="I26" i="46" l="1"/>
  <c r="S26" i="46" s="1"/>
  <c r="T29" i="46"/>
  <c r="J29" i="46"/>
  <c r="T27" i="46"/>
  <c r="J27" i="46"/>
  <c r="S28" i="46"/>
  <c r="I28" i="46"/>
  <c r="J25" i="46"/>
  <c r="R26" i="46"/>
  <c r="K29" i="46" l="1"/>
  <c r="U29" i="46"/>
  <c r="K27" i="46"/>
  <c r="U27" i="46"/>
  <c r="K25" i="46"/>
  <c r="U25" i="46" s="1"/>
  <c r="T28" i="46"/>
  <c r="J28" i="46"/>
  <c r="T25" i="46"/>
  <c r="J26" i="46"/>
  <c r="U28" i="46" l="1"/>
  <c r="K28" i="46"/>
  <c r="L25" i="46"/>
  <c r="V25" i="46"/>
  <c r="C32" i="46" s="1"/>
  <c r="E32" i="46" s="1"/>
  <c r="G32" i="46" s="1"/>
  <c r="U26" i="46"/>
  <c r="K26" i="46"/>
  <c r="L27" i="46"/>
  <c r="V27" i="46"/>
  <c r="C34" i="46" s="1"/>
  <c r="E34" i="46" s="1"/>
  <c r="G34" i="46" s="1"/>
  <c r="T26" i="46"/>
  <c r="L29" i="46"/>
  <c r="V29" i="46"/>
  <c r="C36" i="46" s="1"/>
  <c r="E36" i="46" s="1"/>
  <c r="G36" i="46" s="1"/>
  <c r="L26" i="46" l="1"/>
  <c r="V26" i="46"/>
  <c r="C33" i="46" s="1"/>
  <c r="E33" i="46" s="1"/>
  <c r="G33" i="46" s="1"/>
  <c r="L28" i="46"/>
  <c r="V28" i="46"/>
  <c r="C35" i="46" s="1"/>
  <c r="E35" i="46" s="1"/>
  <c r="G35" i="46" s="1"/>
  <c r="G37" i="46" l="1"/>
  <c r="I32" i="46" s="1"/>
  <c r="C1031" i="37"/>
  <c r="C1030" i="37"/>
  <c r="C1029" i="37"/>
  <c r="C1028" i="37"/>
  <c r="C1027" i="37"/>
  <c r="C1026" i="37"/>
  <c r="C1025" i="37"/>
  <c r="C1024" i="37"/>
  <c r="C1023" i="37"/>
  <c r="C1022" i="37"/>
  <c r="C1021" i="37"/>
  <c r="C1020" i="37"/>
  <c r="C1019" i="37"/>
  <c r="C1018" i="37"/>
  <c r="C1017" i="37"/>
  <c r="C1016" i="37"/>
  <c r="C1015" i="37"/>
  <c r="C1014" i="37"/>
  <c r="C1013" i="37"/>
  <c r="C1012" i="37"/>
  <c r="C1011" i="37"/>
  <c r="C1010" i="37"/>
  <c r="C1009" i="37"/>
  <c r="C1008" i="37"/>
  <c r="C1007" i="37"/>
  <c r="C1006" i="37"/>
  <c r="C1005" i="37"/>
  <c r="C1004" i="37"/>
  <c r="C1003" i="37"/>
  <c r="C1002" i="37"/>
  <c r="C1001" i="37"/>
  <c r="C1000" i="37"/>
  <c r="C999" i="37"/>
  <c r="C998" i="37"/>
  <c r="C997" i="37"/>
  <c r="C996" i="37"/>
  <c r="C995" i="37"/>
  <c r="C994" i="37"/>
  <c r="C993" i="37"/>
  <c r="C992" i="37"/>
  <c r="C991" i="37"/>
  <c r="C990" i="37"/>
  <c r="C989" i="37"/>
  <c r="C988" i="37"/>
  <c r="C987" i="37"/>
  <c r="C986" i="37"/>
  <c r="C985" i="37"/>
  <c r="C984" i="37"/>
  <c r="C983" i="37"/>
  <c r="C982" i="37"/>
  <c r="C981" i="37"/>
  <c r="C980" i="37"/>
  <c r="C979" i="37"/>
  <c r="C978" i="37"/>
  <c r="C977" i="37"/>
  <c r="C976" i="37"/>
  <c r="C975" i="37"/>
  <c r="C974" i="37"/>
  <c r="C973" i="37"/>
  <c r="C972" i="37"/>
  <c r="C971" i="37"/>
  <c r="C970" i="37"/>
  <c r="C969" i="37"/>
  <c r="C968" i="37"/>
  <c r="C967" i="37"/>
  <c r="C966" i="37"/>
  <c r="C965" i="37"/>
  <c r="C964" i="37"/>
  <c r="C963" i="37"/>
  <c r="C962" i="37"/>
  <c r="C961" i="37"/>
  <c r="C960" i="37"/>
  <c r="C959" i="37"/>
  <c r="C958" i="37"/>
  <c r="C957" i="37"/>
  <c r="C956" i="37"/>
  <c r="C955" i="37"/>
  <c r="C954" i="37"/>
  <c r="C953" i="37"/>
  <c r="C952" i="37"/>
  <c r="C951" i="37"/>
  <c r="C950" i="37"/>
  <c r="C949" i="37"/>
  <c r="C948" i="37"/>
  <c r="C947" i="37"/>
  <c r="C946" i="37"/>
  <c r="C945" i="37"/>
  <c r="C944" i="37"/>
  <c r="C943" i="37"/>
  <c r="C942" i="37"/>
  <c r="C941" i="37"/>
  <c r="C940" i="37"/>
  <c r="C939" i="37"/>
  <c r="C938" i="37"/>
  <c r="C937" i="37"/>
  <c r="C936" i="37"/>
  <c r="C935" i="37"/>
  <c r="C934" i="37"/>
  <c r="C933" i="37"/>
  <c r="C932" i="37"/>
  <c r="C931" i="37"/>
  <c r="C930" i="37"/>
  <c r="C929" i="37"/>
  <c r="C928" i="37"/>
  <c r="C927" i="37"/>
  <c r="C926" i="37"/>
  <c r="C925" i="37"/>
  <c r="C924" i="37"/>
  <c r="C923" i="37"/>
  <c r="C922" i="37"/>
  <c r="C921" i="37"/>
  <c r="C920" i="37"/>
  <c r="C919" i="37"/>
  <c r="C918" i="37"/>
  <c r="C917" i="37"/>
  <c r="C916" i="37"/>
  <c r="C915" i="37"/>
  <c r="C914" i="37"/>
  <c r="C913" i="37"/>
  <c r="C912" i="37"/>
  <c r="C911" i="37"/>
  <c r="C910" i="37"/>
  <c r="C909" i="37"/>
  <c r="C908" i="37"/>
  <c r="C907" i="37"/>
  <c r="C906" i="37"/>
  <c r="C905" i="37"/>
  <c r="C904" i="37"/>
  <c r="C903" i="37"/>
  <c r="C902" i="37"/>
  <c r="C901" i="37"/>
  <c r="C900" i="37"/>
  <c r="C899" i="37"/>
  <c r="C898" i="37"/>
  <c r="C897" i="37"/>
  <c r="C896" i="37"/>
  <c r="C895" i="37"/>
  <c r="C894" i="37"/>
  <c r="C893" i="37"/>
  <c r="C892" i="37"/>
  <c r="C891" i="37"/>
  <c r="C890" i="37"/>
  <c r="C889" i="37"/>
  <c r="C888" i="37"/>
  <c r="C887" i="37"/>
  <c r="C886" i="37"/>
  <c r="C885" i="37"/>
  <c r="C884" i="37"/>
  <c r="C883" i="37"/>
  <c r="C882" i="37"/>
  <c r="C881" i="37"/>
  <c r="C880" i="37"/>
  <c r="C879" i="37"/>
  <c r="C878" i="37"/>
  <c r="C877" i="37"/>
  <c r="C876" i="37"/>
  <c r="C875" i="37"/>
  <c r="C874" i="37"/>
  <c r="C873" i="37"/>
  <c r="C872" i="37"/>
  <c r="C871" i="37"/>
  <c r="C870" i="37"/>
  <c r="C869" i="37"/>
  <c r="C868" i="37"/>
  <c r="C867" i="37"/>
  <c r="C866" i="37"/>
  <c r="C865" i="37"/>
  <c r="C864" i="37"/>
  <c r="C863" i="37"/>
  <c r="C862" i="37"/>
  <c r="C861" i="37"/>
  <c r="C860" i="37"/>
  <c r="C859" i="37"/>
  <c r="C858" i="37"/>
  <c r="C857" i="37"/>
  <c r="C856" i="37"/>
  <c r="C855" i="37"/>
  <c r="C854" i="37"/>
  <c r="C853" i="37"/>
  <c r="C852" i="37"/>
  <c r="C851" i="37"/>
  <c r="C850" i="37"/>
  <c r="C849" i="37"/>
  <c r="C848" i="37"/>
  <c r="C847" i="37"/>
  <c r="C846" i="37"/>
  <c r="C845" i="37"/>
  <c r="C844" i="37"/>
  <c r="C843" i="37"/>
  <c r="C842" i="37"/>
  <c r="C841" i="37"/>
  <c r="C840" i="37"/>
  <c r="C839" i="37"/>
  <c r="C838" i="37"/>
  <c r="C837" i="37"/>
  <c r="C836" i="37"/>
  <c r="C835" i="37"/>
  <c r="C834" i="37"/>
  <c r="C833" i="37"/>
  <c r="C832" i="37"/>
  <c r="C831" i="37"/>
  <c r="C830" i="37"/>
  <c r="C829" i="37"/>
  <c r="C828" i="37"/>
  <c r="C827" i="37"/>
  <c r="C826" i="37"/>
  <c r="C825" i="37"/>
  <c r="C824" i="37"/>
  <c r="C823" i="37"/>
  <c r="C822" i="37"/>
  <c r="C821" i="37"/>
  <c r="C820" i="37"/>
  <c r="C819" i="37"/>
  <c r="C818" i="37"/>
  <c r="C817" i="37"/>
  <c r="C816" i="37"/>
  <c r="C815" i="37"/>
  <c r="C814" i="37"/>
  <c r="C813" i="37"/>
  <c r="C812" i="37"/>
  <c r="C811" i="37"/>
  <c r="C810" i="37"/>
  <c r="C809" i="37"/>
  <c r="C808" i="37"/>
  <c r="C807" i="37"/>
  <c r="C806" i="37"/>
  <c r="C805" i="37"/>
  <c r="C804" i="37"/>
  <c r="C803" i="37"/>
  <c r="C802" i="37"/>
  <c r="C801" i="37"/>
  <c r="C800" i="37"/>
  <c r="C799" i="37"/>
  <c r="C798" i="37"/>
  <c r="C797" i="37"/>
  <c r="C796" i="37"/>
  <c r="C795" i="37"/>
  <c r="C794" i="37"/>
  <c r="C793" i="37"/>
  <c r="C792" i="37"/>
  <c r="C791" i="37"/>
  <c r="C790" i="37"/>
  <c r="C789" i="37"/>
  <c r="C788" i="37"/>
  <c r="C787" i="37"/>
  <c r="C786" i="37"/>
  <c r="C785" i="37"/>
  <c r="C784" i="37"/>
  <c r="C783" i="37"/>
  <c r="C782" i="37"/>
  <c r="C781" i="37"/>
  <c r="C780" i="37"/>
  <c r="C779" i="37"/>
  <c r="C778" i="37"/>
  <c r="C777" i="37"/>
  <c r="C776" i="37"/>
  <c r="C775" i="37"/>
  <c r="C774" i="37"/>
  <c r="C773" i="37"/>
  <c r="C772" i="37"/>
  <c r="C771" i="37"/>
  <c r="C770" i="37"/>
  <c r="C769" i="37"/>
  <c r="C768" i="37"/>
  <c r="C767" i="37"/>
  <c r="C766" i="37"/>
  <c r="C765" i="37"/>
  <c r="C764" i="37"/>
  <c r="C763" i="37"/>
  <c r="C762" i="37"/>
  <c r="C761" i="37"/>
  <c r="C760" i="37"/>
  <c r="C759" i="37"/>
  <c r="C758" i="37"/>
  <c r="C757" i="37"/>
  <c r="C756" i="37"/>
  <c r="C755" i="37"/>
  <c r="C754" i="37"/>
  <c r="C753" i="37"/>
  <c r="C752" i="37"/>
  <c r="C751" i="37"/>
  <c r="C750" i="37"/>
  <c r="C749" i="37"/>
  <c r="C748" i="37"/>
  <c r="C747" i="37"/>
  <c r="C746" i="37"/>
  <c r="C745" i="37"/>
  <c r="C744" i="37"/>
  <c r="C743" i="37"/>
  <c r="C742" i="37"/>
  <c r="C741" i="37"/>
  <c r="C740" i="37"/>
  <c r="C739" i="37"/>
  <c r="C738" i="37"/>
  <c r="C737" i="37"/>
  <c r="C736" i="37"/>
  <c r="C735" i="37"/>
  <c r="C734" i="37"/>
  <c r="C733" i="37"/>
  <c r="C732" i="37"/>
  <c r="C731" i="37"/>
  <c r="C730" i="37"/>
  <c r="C729" i="37"/>
  <c r="C728" i="37"/>
  <c r="C727" i="37"/>
  <c r="C726" i="37"/>
  <c r="C725" i="37"/>
  <c r="C724" i="37"/>
  <c r="C723" i="37"/>
  <c r="C722" i="37"/>
  <c r="C721" i="37"/>
  <c r="C720" i="37"/>
  <c r="C719" i="37"/>
  <c r="C718" i="37"/>
  <c r="C717" i="37"/>
  <c r="C716" i="37"/>
  <c r="C715" i="37"/>
  <c r="C714" i="37"/>
  <c r="C713" i="37"/>
  <c r="C712" i="37"/>
  <c r="C711" i="37"/>
  <c r="C710" i="37"/>
  <c r="C709" i="37"/>
  <c r="C708" i="37"/>
  <c r="C707" i="37"/>
  <c r="C706" i="37"/>
  <c r="C705" i="37"/>
  <c r="C704" i="37"/>
  <c r="C703" i="37"/>
  <c r="C702" i="37"/>
  <c r="C701" i="37"/>
  <c r="C700" i="37"/>
  <c r="C699" i="37"/>
  <c r="C698" i="37"/>
  <c r="C697" i="37"/>
  <c r="C696" i="37"/>
  <c r="C695" i="37"/>
  <c r="C694" i="37"/>
  <c r="C693" i="37"/>
  <c r="C692" i="37"/>
  <c r="C691" i="37"/>
  <c r="C690" i="37"/>
  <c r="C689" i="37"/>
  <c r="C688" i="37"/>
  <c r="C687" i="37"/>
  <c r="C686" i="37"/>
  <c r="C685" i="37"/>
  <c r="C684" i="37"/>
  <c r="C683" i="37"/>
  <c r="C682" i="37"/>
  <c r="C681" i="37"/>
  <c r="C680" i="37"/>
  <c r="C679" i="37"/>
  <c r="C678" i="37"/>
  <c r="C677" i="37"/>
  <c r="C676" i="37"/>
  <c r="C675" i="37"/>
  <c r="C674" i="37"/>
  <c r="C673" i="37"/>
  <c r="C672" i="37"/>
  <c r="C671" i="37"/>
  <c r="C670" i="37"/>
  <c r="C669" i="37"/>
  <c r="C668" i="37"/>
  <c r="C667" i="37"/>
  <c r="C666" i="37"/>
  <c r="C665" i="37"/>
  <c r="C664" i="37"/>
  <c r="C663" i="37"/>
  <c r="C662" i="37"/>
  <c r="C661" i="37"/>
  <c r="C660" i="37"/>
  <c r="C659" i="37"/>
  <c r="C658" i="37"/>
  <c r="C657" i="37"/>
  <c r="C656" i="37"/>
  <c r="C655" i="37"/>
  <c r="C654" i="37"/>
  <c r="C653" i="37"/>
  <c r="C652" i="37"/>
  <c r="C651" i="37"/>
  <c r="C650" i="37"/>
  <c r="C649" i="37"/>
  <c r="C648" i="37"/>
  <c r="C647" i="37"/>
  <c r="C646" i="37"/>
  <c r="C645" i="37"/>
  <c r="C644" i="37"/>
  <c r="C643" i="37"/>
  <c r="C642" i="37"/>
  <c r="C641" i="37"/>
  <c r="C640" i="37"/>
  <c r="C639" i="37"/>
  <c r="C638" i="37"/>
  <c r="C637" i="37"/>
  <c r="C636" i="37"/>
  <c r="C635" i="37"/>
  <c r="C634" i="37"/>
  <c r="C633" i="37"/>
  <c r="C632" i="37"/>
  <c r="C631" i="37"/>
  <c r="C630" i="37"/>
  <c r="C629" i="37"/>
  <c r="C628" i="37"/>
  <c r="C627" i="37"/>
  <c r="C626" i="37"/>
  <c r="C625" i="37"/>
  <c r="C624" i="37"/>
  <c r="C623" i="37"/>
  <c r="C622" i="37"/>
  <c r="C621" i="37"/>
  <c r="C620" i="37"/>
  <c r="C619" i="37"/>
  <c r="C618" i="37"/>
  <c r="C617" i="37"/>
  <c r="C616" i="37"/>
  <c r="C615" i="37"/>
  <c r="C614" i="37"/>
  <c r="C613" i="37"/>
  <c r="C612" i="37"/>
  <c r="C611" i="37"/>
  <c r="C610" i="37"/>
  <c r="C609" i="37"/>
  <c r="C608" i="37"/>
  <c r="C607" i="37"/>
  <c r="C606" i="37"/>
  <c r="C605" i="37"/>
  <c r="C604" i="37"/>
  <c r="C603" i="37"/>
  <c r="C602" i="37"/>
  <c r="C601" i="37"/>
  <c r="C600" i="37"/>
  <c r="C599" i="37"/>
  <c r="C598" i="37"/>
  <c r="C597" i="37"/>
  <c r="C596" i="37"/>
  <c r="C595" i="37"/>
  <c r="C594" i="37"/>
  <c r="C593" i="37"/>
  <c r="C592" i="37"/>
  <c r="C591" i="37"/>
  <c r="C590" i="37"/>
  <c r="C589" i="37"/>
  <c r="C588" i="37"/>
  <c r="C587" i="37"/>
  <c r="C586" i="37"/>
  <c r="C585" i="37"/>
  <c r="C584" i="37"/>
  <c r="C583" i="37"/>
  <c r="C582" i="37"/>
  <c r="C581" i="37"/>
  <c r="C580" i="37"/>
  <c r="C579" i="37"/>
  <c r="C578" i="37"/>
  <c r="C577" i="37"/>
  <c r="C576" i="37"/>
  <c r="C575" i="37"/>
  <c r="C574" i="37"/>
  <c r="C573" i="37"/>
  <c r="C572" i="37"/>
  <c r="C571" i="37"/>
  <c r="C570" i="37"/>
  <c r="C569" i="37"/>
  <c r="C568" i="37"/>
  <c r="C567" i="37"/>
  <c r="C566" i="37"/>
  <c r="C565" i="37"/>
  <c r="C564" i="37"/>
  <c r="C563" i="37"/>
  <c r="C562" i="37"/>
  <c r="C561" i="37"/>
  <c r="C560" i="37"/>
  <c r="C559" i="37"/>
  <c r="C558" i="37"/>
  <c r="C557" i="37"/>
  <c r="C556" i="37"/>
  <c r="C555" i="37"/>
  <c r="C554" i="37"/>
  <c r="C553" i="37"/>
  <c r="C552" i="37"/>
  <c r="C551" i="37"/>
  <c r="C550" i="37"/>
  <c r="C549" i="37"/>
  <c r="C548" i="37"/>
  <c r="C547" i="37"/>
  <c r="C546" i="37"/>
  <c r="C545" i="37"/>
  <c r="C544" i="37"/>
  <c r="C543" i="37"/>
  <c r="C542" i="37"/>
  <c r="C541" i="37"/>
  <c r="C540" i="37"/>
  <c r="C539" i="37"/>
  <c r="C538" i="37"/>
  <c r="C537" i="37"/>
  <c r="C536" i="37"/>
  <c r="C535" i="37"/>
  <c r="C534" i="37"/>
  <c r="C533" i="37"/>
  <c r="C532" i="37"/>
  <c r="C531" i="37"/>
  <c r="C530" i="37"/>
  <c r="C529" i="37"/>
  <c r="C528" i="37"/>
  <c r="C527" i="37"/>
  <c r="C526" i="37"/>
  <c r="C525" i="37"/>
  <c r="C524" i="37"/>
  <c r="C523" i="37"/>
  <c r="C522" i="37"/>
  <c r="C521" i="37"/>
  <c r="C520" i="37"/>
  <c r="C519" i="37"/>
  <c r="C518" i="37"/>
  <c r="C517" i="37"/>
  <c r="C516" i="37"/>
  <c r="C515" i="37"/>
  <c r="C514" i="37"/>
  <c r="C513" i="37"/>
  <c r="C512" i="37"/>
  <c r="C511" i="37"/>
  <c r="C510" i="37"/>
  <c r="C509" i="37"/>
  <c r="C508" i="37"/>
  <c r="C507" i="37"/>
  <c r="C506" i="37"/>
  <c r="C505" i="37"/>
  <c r="C504" i="37"/>
  <c r="C503" i="37"/>
  <c r="C502" i="37"/>
  <c r="C501" i="37"/>
  <c r="C500" i="37"/>
  <c r="C499" i="37"/>
  <c r="C498" i="37"/>
  <c r="C497" i="37"/>
  <c r="C496" i="37"/>
  <c r="C495" i="37"/>
  <c r="C494" i="37"/>
  <c r="C493" i="37"/>
  <c r="C492" i="37"/>
  <c r="C491" i="37"/>
  <c r="C490" i="37"/>
  <c r="C489" i="37"/>
  <c r="C488" i="37"/>
  <c r="C487" i="37"/>
  <c r="C486" i="37"/>
  <c r="C485" i="37"/>
  <c r="C484" i="37"/>
  <c r="C483" i="37"/>
  <c r="C482" i="37"/>
  <c r="C481" i="37"/>
  <c r="C480" i="37"/>
  <c r="C479" i="37"/>
  <c r="C478" i="37"/>
  <c r="C477" i="37"/>
  <c r="C476" i="37"/>
  <c r="C475" i="37"/>
  <c r="C474" i="37"/>
  <c r="C473" i="37"/>
  <c r="C472" i="37"/>
  <c r="C471" i="37"/>
  <c r="C470" i="37"/>
  <c r="C469" i="37"/>
  <c r="C468" i="37"/>
  <c r="C467" i="37"/>
  <c r="C466" i="37"/>
  <c r="C465" i="37"/>
  <c r="C464" i="37"/>
  <c r="C463" i="37"/>
  <c r="C462" i="37"/>
  <c r="C461" i="37"/>
  <c r="C460" i="37"/>
  <c r="C459" i="37"/>
  <c r="C458" i="37"/>
  <c r="C457" i="37"/>
  <c r="C456" i="37"/>
  <c r="C455" i="37"/>
  <c r="C454" i="37"/>
  <c r="C453" i="37"/>
  <c r="C452" i="37"/>
  <c r="C451" i="37"/>
  <c r="C450" i="37"/>
  <c r="C449" i="37"/>
  <c r="C448" i="37"/>
  <c r="C447" i="37"/>
  <c r="C446" i="37"/>
  <c r="C445" i="37"/>
  <c r="C444" i="37"/>
  <c r="C443" i="37"/>
  <c r="C442" i="37"/>
  <c r="C441" i="37"/>
  <c r="C440" i="37"/>
  <c r="C439" i="37"/>
  <c r="C438" i="37"/>
  <c r="C437" i="37"/>
  <c r="C436" i="37"/>
  <c r="C435" i="37"/>
  <c r="C434" i="37"/>
  <c r="C433" i="37"/>
  <c r="C432" i="37"/>
  <c r="C431" i="37"/>
  <c r="C430" i="37"/>
  <c r="C429" i="37"/>
  <c r="C428" i="37"/>
  <c r="C427" i="37"/>
  <c r="C426" i="37"/>
  <c r="C425" i="37"/>
  <c r="C424" i="37"/>
  <c r="C423" i="37"/>
  <c r="C422" i="37"/>
  <c r="C421" i="37"/>
  <c r="C420" i="37"/>
  <c r="C419" i="37"/>
  <c r="C418" i="37"/>
  <c r="C417" i="37"/>
  <c r="C416" i="37"/>
  <c r="C415" i="37"/>
  <c r="C414" i="37"/>
  <c r="C413" i="37"/>
  <c r="C412" i="37"/>
  <c r="C411" i="37"/>
  <c r="C410" i="37"/>
  <c r="C409" i="37"/>
  <c r="C408" i="37"/>
  <c r="C407" i="37"/>
  <c r="C406" i="37"/>
  <c r="C405" i="37"/>
  <c r="C404" i="37"/>
  <c r="C403" i="37"/>
  <c r="C402" i="37"/>
  <c r="C401" i="37"/>
  <c r="C400" i="37"/>
  <c r="C399" i="37"/>
  <c r="C398" i="37"/>
  <c r="C397" i="37"/>
  <c r="C396" i="37"/>
  <c r="C395" i="37"/>
  <c r="C394" i="37"/>
  <c r="C393" i="37"/>
  <c r="C392" i="37"/>
  <c r="C391" i="37"/>
  <c r="C390" i="37"/>
  <c r="C389" i="37"/>
  <c r="C388" i="37"/>
  <c r="C387" i="37"/>
  <c r="C386" i="37"/>
  <c r="C385" i="37"/>
  <c r="C384" i="37"/>
  <c r="C383" i="37"/>
  <c r="C382" i="37"/>
  <c r="C381" i="37"/>
  <c r="C380" i="37"/>
  <c r="C379" i="37"/>
  <c r="C378" i="37"/>
  <c r="C377" i="37"/>
  <c r="C376" i="37"/>
  <c r="C375" i="37"/>
  <c r="C374" i="37"/>
  <c r="C373" i="37"/>
  <c r="C372" i="37"/>
  <c r="C371" i="37"/>
  <c r="C370" i="37"/>
  <c r="C369" i="37"/>
  <c r="C368" i="37"/>
  <c r="C367" i="37"/>
  <c r="C366" i="37"/>
  <c r="C365" i="37"/>
  <c r="C364" i="37"/>
  <c r="C363" i="37"/>
  <c r="C362" i="37"/>
  <c r="C361" i="37"/>
  <c r="C360" i="37"/>
  <c r="C359" i="37"/>
  <c r="C358" i="37"/>
  <c r="C357" i="37"/>
  <c r="C356" i="37"/>
  <c r="C355" i="37"/>
  <c r="C354" i="37"/>
  <c r="C353" i="37"/>
  <c r="C352" i="37"/>
  <c r="C351" i="37"/>
  <c r="C350" i="37"/>
  <c r="C349" i="37"/>
  <c r="C348" i="37"/>
  <c r="C347" i="37"/>
  <c r="C346" i="37"/>
  <c r="C345" i="37"/>
  <c r="C344" i="37"/>
  <c r="C343" i="37"/>
  <c r="C342" i="37"/>
  <c r="C341" i="37"/>
  <c r="C340" i="37"/>
  <c r="C339" i="37"/>
  <c r="C338" i="37"/>
  <c r="C337" i="37"/>
  <c r="C336" i="37"/>
  <c r="C335" i="37"/>
  <c r="C334" i="37"/>
  <c r="C333" i="37"/>
  <c r="C332" i="37"/>
  <c r="C331" i="37"/>
  <c r="C330" i="37"/>
  <c r="C329" i="37"/>
  <c r="C328" i="37"/>
  <c r="C327" i="37"/>
  <c r="C326" i="37"/>
  <c r="C325" i="37"/>
  <c r="C324" i="37"/>
  <c r="C323" i="37"/>
  <c r="C322" i="37"/>
  <c r="C321" i="37"/>
  <c r="C320" i="37"/>
  <c r="C319" i="37"/>
  <c r="C318" i="37"/>
  <c r="C317" i="37"/>
  <c r="C316" i="37"/>
  <c r="C315" i="37"/>
  <c r="C314" i="37"/>
  <c r="C313" i="37"/>
  <c r="C312" i="37"/>
  <c r="C311" i="37"/>
  <c r="C310" i="37"/>
  <c r="C309" i="37"/>
  <c r="C308" i="37"/>
  <c r="C307" i="37"/>
  <c r="C306" i="37"/>
  <c r="C305" i="37"/>
  <c r="C304" i="37"/>
  <c r="C303" i="37"/>
  <c r="C302" i="37"/>
  <c r="C301" i="37"/>
  <c r="C300" i="37"/>
  <c r="C299" i="37"/>
  <c r="C298" i="37"/>
  <c r="C297" i="37"/>
  <c r="C296" i="37"/>
  <c r="C295" i="37"/>
  <c r="C294" i="37"/>
  <c r="C293" i="37"/>
  <c r="C292" i="37"/>
  <c r="C291" i="37"/>
  <c r="C290" i="37"/>
  <c r="C289" i="37"/>
  <c r="C288" i="37"/>
  <c r="C287" i="37"/>
  <c r="C286" i="37"/>
  <c r="C285" i="37"/>
  <c r="C284" i="37"/>
  <c r="C283" i="37"/>
  <c r="C282" i="37"/>
  <c r="C281" i="37"/>
  <c r="C280" i="37"/>
  <c r="C279" i="37"/>
  <c r="C278" i="37"/>
  <c r="C277" i="37"/>
  <c r="C276" i="37"/>
  <c r="C275" i="37"/>
  <c r="C274" i="37"/>
  <c r="C273" i="37"/>
  <c r="C272" i="37"/>
  <c r="C271" i="37"/>
  <c r="C270" i="37"/>
  <c r="C269" i="37"/>
  <c r="C268" i="37"/>
  <c r="C267" i="37"/>
  <c r="C266" i="37"/>
  <c r="C265" i="37"/>
  <c r="C264" i="37"/>
  <c r="C263" i="37"/>
  <c r="C262" i="37"/>
  <c r="C261" i="37"/>
  <c r="C260" i="37"/>
  <c r="C259" i="37"/>
  <c r="C258" i="37"/>
  <c r="C257" i="37"/>
  <c r="C256" i="37"/>
  <c r="C255" i="37"/>
  <c r="C254" i="37"/>
  <c r="C253" i="37"/>
  <c r="C252" i="37"/>
  <c r="C251" i="37"/>
  <c r="C250" i="37"/>
  <c r="C249" i="37"/>
  <c r="C248" i="37"/>
  <c r="C247" i="37"/>
  <c r="C246" i="37"/>
  <c r="C245" i="37"/>
  <c r="C244" i="37"/>
  <c r="C243" i="37"/>
  <c r="C242" i="37"/>
  <c r="C241" i="37"/>
  <c r="C240" i="37"/>
  <c r="C239" i="37"/>
  <c r="C238" i="37"/>
  <c r="C237" i="37"/>
  <c r="C236" i="37"/>
  <c r="C235" i="37"/>
  <c r="C234" i="37"/>
  <c r="C233" i="37"/>
  <c r="C232" i="37"/>
  <c r="C231" i="37"/>
  <c r="C230" i="37"/>
  <c r="C229" i="37"/>
  <c r="C228" i="37"/>
  <c r="C227" i="37"/>
  <c r="C226" i="37"/>
  <c r="C225" i="37"/>
  <c r="C224" i="37"/>
  <c r="C223" i="37"/>
  <c r="C222" i="37"/>
  <c r="C221" i="37"/>
  <c r="C220" i="37"/>
  <c r="C219" i="37"/>
  <c r="C218" i="37"/>
  <c r="C217" i="37"/>
  <c r="C216" i="37"/>
  <c r="C215" i="37"/>
  <c r="C214" i="37"/>
  <c r="C213" i="37"/>
  <c r="C212" i="37"/>
  <c r="C211" i="37"/>
  <c r="C210" i="37"/>
  <c r="C209" i="37"/>
  <c r="C208" i="37"/>
  <c r="C207" i="37"/>
  <c r="C206" i="37"/>
  <c r="C205" i="37"/>
  <c r="C204" i="37"/>
  <c r="C203" i="37"/>
  <c r="C202" i="37"/>
  <c r="C201" i="37"/>
  <c r="C200" i="37"/>
  <c r="C199" i="37"/>
  <c r="C198" i="37"/>
  <c r="C197" i="37"/>
  <c r="C196" i="37"/>
  <c r="C195" i="37"/>
  <c r="C194" i="37"/>
  <c r="C193" i="37"/>
  <c r="C192" i="37"/>
  <c r="C191" i="37"/>
  <c r="C190" i="37"/>
  <c r="C189" i="37"/>
  <c r="C188" i="37"/>
  <c r="C187" i="37"/>
  <c r="C186" i="37"/>
  <c r="C185" i="37"/>
  <c r="C184" i="37"/>
  <c r="C183" i="37"/>
  <c r="C182" i="37"/>
  <c r="C181" i="37"/>
  <c r="C180" i="37"/>
  <c r="C179" i="37"/>
  <c r="C178" i="37"/>
  <c r="C177" i="37"/>
  <c r="C176" i="37"/>
  <c r="C175" i="37"/>
  <c r="C174" i="37"/>
  <c r="C173" i="37"/>
  <c r="C172" i="37"/>
  <c r="C171" i="37"/>
  <c r="C170" i="37"/>
  <c r="C169" i="37"/>
  <c r="C168" i="37"/>
  <c r="C167" i="37"/>
  <c r="C166" i="37"/>
  <c r="C165" i="37"/>
  <c r="C164" i="37"/>
  <c r="C163" i="37"/>
  <c r="C162" i="37"/>
  <c r="C161" i="37"/>
  <c r="C160" i="37"/>
  <c r="C159" i="37"/>
  <c r="C158" i="37"/>
  <c r="C157" i="37"/>
  <c r="C156" i="37"/>
  <c r="C155" i="37"/>
  <c r="C154" i="37"/>
  <c r="C153" i="37"/>
  <c r="C152" i="37"/>
  <c r="C151" i="37"/>
  <c r="C150" i="37"/>
  <c r="C149" i="37"/>
  <c r="C148" i="37"/>
  <c r="C147" i="37"/>
  <c r="C146" i="37"/>
  <c r="C145" i="37"/>
  <c r="C144" i="37"/>
  <c r="C143" i="37"/>
  <c r="C142" i="37"/>
  <c r="C141" i="37"/>
  <c r="C140" i="37"/>
  <c r="C139" i="37"/>
  <c r="C138" i="37"/>
  <c r="C137" i="37"/>
  <c r="C136" i="37"/>
  <c r="C135" i="37"/>
  <c r="C134" i="37"/>
  <c r="C133" i="37"/>
  <c r="C132" i="37"/>
  <c r="C131" i="37"/>
  <c r="C130" i="37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111" i="37"/>
  <c r="C110" i="37"/>
  <c r="C109" i="37"/>
  <c r="C108" i="37"/>
  <c r="C107" i="37"/>
  <c r="C106" i="37"/>
  <c r="C105" i="37"/>
  <c r="C104" i="37"/>
  <c r="C103" i="37"/>
  <c r="C102" i="37"/>
  <c r="C101" i="37"/>
  <c r="C100" i="37"/>
  <c r="C99" i="37"/>
  <c r="C98" i="37"/>
  <c r="C97" i="37"/>
  <c r="C96" i="37"/>
  <c r="C95" i="37"/>
  <c r="C94" i="37"/>
  <c r="C93" i="37"/>
  <c r="C92" i="37"/>
  <c r="C91" i="37"/>
  <c r="C90" i="37"/>
  <c r="C89" i="37"/>
  <c r="C88" i="37"/>
  <c r="C87" i="37"/>
  <c r="C86" i="37"/>
  <c r="C85" i="37"/>
  <c r="C84" i="37"/>
  <c r="C83" i="37"/>
  <c r="C82" i="37"/>
  <c r="C81" i="37"/>
  <c r="C80" i="37"/>
  <c r="C79" i="37"/>
  <c r="C78" i="37"/>
  <c r="C77" i="37"/>
  <c r="C76" i="37"/>
  <c r="C75" i="37"/>
  <c r="C74" i="37"/>
  <c r="C73" i="37"/>
  <c r="C72" i="37"/>
  <c r="C71" i="37"/>
  <c r="C70" i="37"/>
  <c r="C69" i="37"/>
  <c r="C68" i="37"/>
  <c r="C67" i="37"/>
  <c r="C66" i="37"/>
  <c r="C65" i="37"/>
  <c r="C64" i="37"/>
  <c r="C63" i="37"/>
  <c r="C62" i="37"/>
  <c r="C61" i="37"/>
  <c r="C60" i="37"/>
  <c r="C59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D29" i="37"/>
  <c r="D28" i="37"/>
  <c r="D45" i="37" l="1"/>
  <c r="E60" i="37"/>
  <c r="E72" i="37"/>
  <c r="E88" i="37"/>
  <c r="E104" i="37"/>
  <c r="E120" i="37"/>
  <c r="E136" i="37"/>
  <c r="E43" i="37"/>
  <c r="E68" i="37"/>
  <c r="E84" i="37"/>
  <c r="E100" i="37"/>
  <c r="E116" i="37"/>
  <c r="E132" i="37"/>
  <c r="E144" i="37"/>
  <c r="D50" i="37"/>
  <c r="D37" i="37"/>
  <c r="E57" i="37"/>
  <c r="E65" i="37"/>
  <c r="E73" i="37"/>
  <c r="E81" i="37"/>
  <c r="E89" i="37"/>
  <c r="E93" i="37"/>
  <c r="E97" i="37"/>
  <c r="E101" i="37"/>
  <c r="E105" i="37"/>
  <c r="E109" i="37"/>
  <c r="E113" i="37"/>
  <c r="E117" i="37"/>
  <c r="E121" i="37"/>
  <c r="E125" i="37"/>
  <c r="E129" i="37"/>
  <c r="E133" i="37"/>
  <c r="E137" i="37"/>
  <c r="E141" i="37"/>
  <c r="E56" i="37"/>
  <c r="E76" i="37"/>
  <c r="E92" i="37"/>
  <c r="E108" i="37"/>
  <c r="E124" i="37"/>
  <c r="E140" i="37"/>
  <c r="E47" i="37"/>
  <c r="E61" i="37"/>
  <c r="E69" i="37"/>
  <c r="E77" i="37"/>
  <c r="E85" i="37"/>
  <c r="E32" i="37"/>
  <c r="E35" i="37"/>
  <c r="D41" i="37"/>
  <c r="E51" i="37"/>
  <c r="D54" i="37"/>
  <c r="D33" i="37"/>
  <c r="D49" i="37"/>
  <c r="E64" i="37"/>
  <c r="E80" i="37"/>
  <c r="E96" i="37"/>
  <c r="E112" i="37"/>
  <c r="E128" i="37"/>
  <c r="E148" i="37"/>
  <c r="E39" i="37"/>
  <c r="E152" i="37"/>
  <c r="E156" i="37"/>
  <c r="E160" i="37"/>
  <c r="E164" i="37"/>
  <c r="E168" i="37"/>
  <c r="E172" i="37"/>
  <c r="E176" i="37"/>
  <c r="E180" i="37"/>
  <c r="E184" i="37"/>
  <c r="E188" i="37"/>
  <c r="E192" i="37"/>
  <c r="E196" i="37"/>
  <c r="E200" i="37"/>
  <c r="E204" i="37"/>
  <c r="E208" i="37"/>
  <c r="E212" i="37"/>
  <c r="E216" i="37"/>
  <c r="E220" i="37"/>
  <c r="E145" i="37"/>
  <c r="E153" i="37"/>
  <c r="E157" i="37"/>
  <c r="E161" i="37"/>
  <c r="E169" i="37"/>
  <c r="E173" i="37"/>
  <c r="E177" i="37"/>
  <c r="E181" i="37"/>
  <c r="E185" i="37"/>
  <c r="E189" i="37"/>
  <c r="E193" i="37"/>
  <c r="E197" i="37"/>
  <c r="E201" i="37"/>
  <c r="E205" i="37"/>
  <c r="E209" i="37"/>
  <c r="E213" i="37"/>
  <c r="E217" i="37"/>
  <c r="H32" i="37" a="1"/>
  <c r="H32" i="37" s="1"/>
  <c r="E149" i="37"/>
  <c r="E165" i="37"/>
  <c r="E257" i="37"/>
  <c r="D34" i="37"/>
  <c r="E36" i="37"/>
  <c r="D38" i="37"/>
  <c r="E40" i="37"/>
  <c r="D42" i="37"/>
  <c r="E44" i="37"/>
  <c r="D46" i="37"/>
  <c r="E48" i="37"/>
  <c r="E52" i="37"/>
  <c r="D32" i="37"/>
  <c r="E66" i="37"/>
  <c r="E58" i="37"/>
  <c r="D57" i="37"/>
  <c r="D53" i="37"/>
  <c r="E70" i="37"/>
  <c r="D69" i="37"/>
  <c r="D65" i="37"/>
  <c r="E62" i="37"/>
  <c r="D61" i="37"/>
  <c r="E54" i="37"/>
  <c r="E71" i="37"/>
  <c r="D70" i="37"/>
  <c r="E67" i="37"/>
  <c r="D66" i="37"/>
  <c r="E63" i="37"/>
  <c r="D62" i="37"/>
  <c r="E59" i="37"/>
  <c r="D58" i="37"/>
  <c r="E33" i="37"/>
  <c r="E34" i="37"/>
  <c r="E37" i="37"/>
  <c r="E38" i="37"/>
  <c r="E41" i="37"/>
  <c r="E42" i="37"/>
  <c r="E45" i="37"/>
  <c r="E46" i="37"/>
  <c r="E49" i="37"/>
  <c r="E50" i="37"/>
  <c r="E53" i="37"/>
  <c r="E55" i="37"/>
  <c r="D74" i="37"/>
  <c r="E75" i="37"/>
  <c r="D78" i="37"/>
  <c r="E79" i="37"/>
  <c r="D82" i="37"/>
  <c r="E83" i="37"/>
  <c r="D86" i="37"/>
  <c r="E87" i="37"/>
  <c r="D90" i="37"/>
  <c r="E91" i="37"/>
  <c r="D94" i="37"/>
  <c r="E95" i="37"/>
  <c r="D98" i="37"/>
  <c r="E99" i="37"/>
  <c r="D102" i="37"/>
  <c r="E103" i="37"/>
  <c r="D106" i="37"/>
  <c r="E107" i="37"/>
  <c r="D110" i="37"/>
  <c r="E111" i="37"/>
  <c r="D114" i="37"/>
  <c r="E115" i="37"/>
  <c r="D118" i="37"/>
  <c r="E119" i="37"/>
  <c r="D122" i="37"/>
  <c r="E123" i="37"/>
  <c r="D126" i="37"/>
  <c r="E127" i="37"/>
  <c r="D130" i="37"/>
  <c r="E131" i="37"/>
  <c r="D134" i="37"/>
  <c r="E135" i="37"/>
  <c r="D138" i="37"/>
  <c r="E139" i="37"/>
  <c r="D142" i="37"/>
  <c r="E143" i="37"/>
  <c r="D146" i="37"/>
  <c r="E147" i="37"/>
  <c r="D150" i="37"/>
  <c r="E151" i="37"/>
  <c r="D154" i="37"/>
  <c r="E155" i="37"/>
  <c r="D158" i="37"/>
  <c r="E159" i="37"/>
  <c r="D162" i="37"/>
  <c r="E163" i="37"/>
  <c r="D166" i="37"/>
  <c r="E167" i="37"/>
  <c r="D170" i="37"/>
  <c r="E171" i="37"/>
  <c r="D174" i="37"/>
  <c r="E175" i="37"/>
  <c r="D178" i="37"/>
  <c r="E179" i="37"/>
  <c r="D182" i="37"/>
  <c r="E183" i="37"/>
  <c r="D186" i="37"/>
  <c r="E187" i="37"/>
  <c r="D190" i="37"/>
  <c r="E191" i="37"/>
  <c r="D194" i="37"/>
  <c r="E195" i="37"/>
  <c r="D198" i="37"/>
  <c r="E199" i="37"/>
  <c r="D202" i="37"/>
  <c r="E203" i="37"/>
  <c r="D206" i="37"/>
  <c r="E207" i="37"/>
  <c r="D210" i="37"/>
  <c r="E211" i="37"/>
  <c r="D214" i="37"/>
  <c r="E215" i="37"/>
  <c r="D218" i="37"/>
  <c r="E219" i="37"/>
  <c r="E222" i="37"/>
  <c r="E226" i="37"/>
  <c r="E230" i="37"/>
  <c r="E234" i="37"/>
  <c r="E238" i="37"/>
  <c r="E242" i="37"/>
  <c r="E246" i="37"/>
  <c r="E250" i="37"/>
  <c r="E254" i="37"/>
  <c r="E258" i="37"/>
  <c r="E264" i="37"/>
  <c r="E268" i="37"/>
  <c r="E272" i="37"/>
  <c r="E276" i="37"/>
  <c r="E280" i="37"/>
  <c r="E284" i="37"/>
  <c r="E288" i="37"/>
  <c r="E292" i="37"/>
  <c r="E296" i="37"/>
  <c r="E300" i="37"/>
  <c r="E304" i="37"/>
  <c r="E308" i="37"/>
  <c r="E312" i="37"/>
  <c r="E316" i="37"/>
  <c r="E320" i="37"/>
  <c r="E324" i="37"/>
  <c r="E328" i="37"/>
  <c r="E332" i="37"/>
  <c r="E336" i="37"/>
  <c r="E340" i="37"/>
  <c r="E344" i="37"/>
  <c r="E348" i="37"/>
  <c r="E352" i="37"/>
  <c r="E356" i="37"/>
  <c r="E360" i="37"/>
  <c r="E364" i="37"/>
  <c r="E368" i="37"/>
  <c r="E372" i="37"/>
  <c r="E376" i="37"/>
  <c r="E380" i="37"/>
  <c r="E384" i="37"/>
  <c r="E388" i="37"/>
  <c r="E392" i="37"/>
  <c r="E396" i="37"/>
  <c r="E400" i="37"/>
  <c r="E404" i="37"/>
  <c r="E408" i="37"/>
  <c r="E412" i="37"/>
  <c r="E416" i="37"/>
  <c r="E420" i="37"/>
  <c r="E424" i="37"/>
  <c r="E428" i="37"/>
  <c r="E432" i="37"/>
  <c r="E436" i="37"/>
  <c r="E440" i="37"/>
  <c r="E444" i="37"/>
  <c r="E448" i="37"/>
  <c r="E452" i="37"/>
  <c r="E456" i="37"/>
  <c r="E460" i="37"/>
  <c r="E464" i="37"/>
  <c r="E468" i="37"/>
  <c r="E472" i="37"/>
  <c r="E476" i="37"/>
  <c r="E480" i="37"/>
  <c r="E484" i="37"/>
  <c r="D73" i="37"/>
  <c r="E74" i="37"/>
  <c r="D77" i="37"/>
  <c r="E78" i="37"/>
  <c r="D81" i="37"/>
  <c r="E82" i="37"/>
  <c r="D85" i="37"/>
  <c r="E86" i="37"/>
  <c r="D89" i="37"/>
  <c r="E90" i="37"/>
  <c r="D93" i="37"/>
  <c r="E94" i="37"/>
  <c r="D97" i="37"/>
  <c r="E98" i="37"/>
  <c r="D101" i="37"/>
  <c r="E102" i="37"/>
  <c r="D105" i="37"/>
  <c r="E106" i="37"/>
  <c r="D109" i="37"/>
  <c r="E110" i="37"/>
  <c r="D113" i="37"/>
  <c r="E114" i="37"/>
  <c r="D117" i="37"/>
  <c r="E118" i="37"/>
  <c r="D121" i="37"/>
  <c r="E122" i="37"/>
  <c r="D125" i="37"/>
  <c r="E126" i="37"/>
  <c r="D129" i="37"/>
  <c r="E130" i="37"/>
  <c r="D133" i="37"/>
  <c r="E134" i="37"/>
  <c r="D137" i="37"/>
  <c r="E138" i="37"/>
  <c r="D141" i="37"/>
  <c r="E142" i="37"/>
  <c r="D145" i="37"/>
  <c r="E146" i="37"/>
  <c r="D149" i="37"/>
  <c r="E150" i="37"/>
  <c r="D153" i="37"/>
  <c r="E154" i="37"/>
  <c r="D157" i="37"/>
  <c r="E158" i="37"/>
  <c r="D161" i="37"/>
  <c r="E162" i="37"/>
  <c r="D165" i="37"/>
  <c r="E166" i="37"/>
  <c r="D169" i="37"/>
  <c r="E170" i="37"/>
  <c r="D173" i="37"/>
  <c r="E174" i="37"/>
  <c r="D177" i="37"/>
  <c r="E178" i="37"/>
  <c r="D181" i="37"/>
  <c r="E182" i="37"/>
  <c r="D185" i="37"/>
  <c r="E186" i="37"/>
  <c r="D189" i="37"/>
  <c r="E190" i="37"/>
  <c r="D193" i="37"/>
  <c r="E194" i="37"/>
  <c r="D197" i="37"/>
  <c r="E198" i="37"/>
  <c r="D201" i="37"/>
  <c r="E202" i="37"/>
  <c r="D205" i="37"/>
  <c r="E206" i="37"/>
  <c r="D209" i="37"/>
  <c r="E210" i="37"/>
  <c r="D213" i="37"/>
  <c r="E214" i="37"/>
  <c r="D217" i="37"/>
  <c r="E218" i="37"/>
  <c r="D221" i="37"/>
  <c r="E223" i="37"/>
  <c r="D225" i="37"/>
  <c r="E227" i="37"/>
  <c r="D229" i="37"/>
  <c r="E231" i="37"/>
  <c r="D233" i="37"/>
  <c r="E235" i="37"/>
  <c r="D237" i="37"/>
  <c r="E239" i="37"/>
  <c r="D241" i="37"/>
  <c r="E243" i="37"/>
  <c r="D245" i="37"/>
  <c r="E247" i="37"/>
  <c r="D249" i="37"/>
  <c r="E251" i="37"/>
  <c r="D253" i="37"/>
  <c r="E255" i="37"/>
  <c r="D257" i="37"/>
  <c r="E259" i="37"/>
  <c r="D261" i="37"/>
  <c r="D36" i="37"/>
  <c r="D40" i="37"/>
  <c r="D44" i="37"/>
  <c r="D48" i="37"/>
  <c r="D52" i="37"/>
  <c r="D56" i="37"/>
  <c r="D60" i="37"/>
  <c r="D64" i="37"/>
  <c r="D68" i="37"/>
  <c r="D72" i="37"/>
  <c r="D76" i="37"/>
  <c r="D80" i="37"/>
  <c r="D84" i="37"/>
  <c r="D88" i="37"/>
  <c r="D92" i="37"/>
  <c r="D96" i="37"/>
  <c r="D100" i="37"/>
  <c r="D104" i="37"/>
  <c r="D108" i="37"/>
  <c r="D112" i="37"/>
  <c r="D116" i="37"/>
  <c r="D120" i="37"/>
  <c r="D124" i="37"/>
  <c r="D128" i="37"/>
  <c r="D132" i="37"/>
  <c r="D136" i="37"/>
  <c r="D140" i="37"/>
  <c r="D144" i="37"/>
  <c r="D148" i="37"/>
  <c r="D152" i="37"/>
  <c r="D156" i="37"/>
  <c r="D160" i="37"/>
  <c r="D164" i="37"/>
  <c r="D168" i="37"/>
  <c r="D172" i="37"/>
  <c r="D176" i="37"/>
  <c r="D180" i="37"/>
  <c r="D184" i="37"/>
  <c r="D188" i="37"/>
  <c r="D192" i="37"/>
  <c r="D196" i="37"/>
  <c r="D200" i="37"/>
  <c r="D204" i="37"/>
  <c r="D208" i="37"/>
  <c r="D212" i="37"/>
  <c r="D216" i="37"/>
  <c r="D220" i="37"/>
  <c r="E221" i="37"/>
  <c r="E224" i="37"/>
  <c r="E225" i="37"/>
  <c r="E228" i="37"/>
  <c r="E229" i="37"/>
  <c r="E232" i="37"/>
  <c r="E233" i="37"/>
  <c r="E236" i="37"/>
  <c r="E237" i="37"/>
  <c r="E240" i="37"/>
  <c r="E241" i="37"/>
  <c r="E244" i="37"/>
  <c r="E245" i="37"/>
  <c r="E248" i="37"/>
  <c r="E249" i="37"/>
  <c r="E252" i="37"/>
  <c r="E253" i="37"/>
  <c r="E256" i="37"/>
  <c r="E260" i="37"/>
  <c r="D1030" i="37"/>
  <c r="D1026" i="37"/>
  <c r="D1022" i="37"/>
  <c r="D1018" i="37"/>
  <c r="D1014" i="37"/>
  <c r="D1010" i="37"/>
  <c r="D1006" i="37"/>
  <c r="D1002" i="37"/>
  <c r="D998" i="37"/>
  <c r="D994" i="37"/>
  <c r="D990" i="37"/>
  <c r="D986" i="37"/>
  <c r="D982" i="37"/>
  <c r="D978" i="37"/>
  <c r="D974" i="37"/>
  <c r="D970" i="37"/>
  <c r="D966" i="37"/>
  <c r="D962" i="37"/>
  <c r="D958" i="37"/>
  <c r="D954" i="37"/>
  <c r="D950" i="37"/>
  <c r="D946" i="37"/>
  <c r="D942" i="37"/>
  <c r="D938" i="37"/>
  <c r="D934" i="37"/>
  <c r="D930" i="37"/>
  <c r="D926" i="37"/>
  <c r="D922" i="37"/>
  <c r="D918" i="37"/>
  <c r="D914" i="37"/>
  <c r="D910" i="37"/>
  <c r="D906" i="37"/>
  <c r="D902" i="37"/>
  <c r="D898" i="37"/>
  <c r="D894" i="37"/>
  <c r="D890" i="37"/>
  <c r="D886" i="37"/>
  <c r="D882" i="37"/>
  <c r="D878" i="37"/>
  <c r="D874" i="37"/>
  <c r="D870" i="37"/>
  <c r="D866" i="37"/>
  <c r="D1031" i="37"/>
  <c r="E1028" i="37"/>
  <c r="D1027" i="37"/>
  <c r="E1024" i="37"/>
  <c r="D1023" i="37"/>
  <c r="E1020" i="37"/>
  <c r="D1019" i="37"/>
  <c r="E1016" i="37"/>
  <c r="D1015" i="37"/>
  <c r="E1012" i="37"/>
  <c r="D1011" i="37"/>
  <c r="E1008" i="37"/>
  <c r="D1007" i="37"/>
  <c r="E1004" i="37"/>
  <c r="D1003" i="37"/>
  <c r="E1000" i="37"/>
  <c r="D999" i="37"/>
  <c r="E996" i="37"/>
  <c r="D995" i="37"/>
  <c r="E992" i="37"/>
  <c r="D991" i="37"/>
  <c r="E988" i="37"/>
  <c r="D987" i="37"/>
  <c r="E984" i="37"/>
  <c r="D983" i="37"/>
  <c r="E980" i="37"/>
  <c r="D979" i="37"/>
  <c r="E976" i="37"/>
  <c r="D975" i="37"/>
  <c r="E972" i="37"/>
  <c r="D971" i="37"/>
  <c r="E968" i="37"/>
  <c r="D967" i="37"/>
  <c r="E964" i="37"/>
  <c r="D963" i="37"/>
  <c r="E960" i="37"/>
  <c r="D959" i="37"/>
  <c r="D955" i="37"/>
  <c r="D951" i="37"/>
  <c r="D947" i="37"/>
  <c r="D943" i="37"/>
  <c r="D939" i="37"/>
  <c r="E936" i="37"/>
  <c r="D935" i="37"/>
  <c r="E932" i="37"/>
  <c r="D931" i="37"/>
  <c r="E928" i="37"/>
  <c r="D927" i="37"/>
  <c r="E924" i="37"/>
  <c r="D923" i="37"/>
  <c r="E920" i="37"/>
  <c r="D919" i="37"/>
  <c r="E916" i="37"/>
  <c r="D915" i="37"/>
  <c r="E912" i="37"/>
  <c r="D911" i="37"/>
  <c r="E908" i="37"/>
  <c r="D907" i="37"/>
  <c r="E904" i="37"/>
  <c r="D903" i="37"/>
  <c r="E900" i="37"/>
  <c r="D899" i="37"/>
  <c r="E896" i="37"/>
  <c r="D895" i="37"/>
  <c r="E892" i="37"/>
  <c r="D891" i="37"/>
  <c r="E888" i="37"/>
  <c r="D887" i="37"/>
  <c r="E884" i="37"/>
  <c r="D883" i="37"/>
  <c r="E880" i="37"/>
  <c r="D879" i="37"/>
  <c r="E876" i="37"/>
  <c r="D875" i="37"/>
  <c r="E872" i="37"/>
  <c r="D871" i="37"/>
  <c r="E1029" i="37"/>
  <c r="D1028" i="37"/>
  <c r="E1025" i="37"/>
  <c r="D1024" i="37"/>
  <c r="E1021" i="37"/>
  <c r="D1020" i="37"/>
  <c r="E1017" i="37"/>
  <c r="D1016" i="37"/>
  <c r="E1013" i="37"/>
  <c r="D1012" i="37"/>
  <c r="E1009" i="37"/>
  <c r="D1008" i="37"/>
  <c r="E1005" i="37"/>
  <c r="D1004" i="37"/>
  <c r="E1001" i="37"/>
  <c r="D1000" i="37"/>
  <c r="E997" i="37"/>
  <c r="D996" i="37"/>
  <c r="E993" i="37"/>
  <c r="D992" i="37"/>
  <c r="D988" i="37"/>
  <c r="D984" i="37"/>
  <c r="D980" i="37"/>
  <c r="E977" i="37"/>
  <c r="D976" i="37"/>
  <c r="E973" i="37"/>
  <c r="D972" i="37"/>
  <c r="E969" i="37"/>
  <c r="D968" i="37"/>
  <c r="E965" i="37"/>
  <c r="D964" i="37"/>
  <c r="E961" i="37"/>
  <c r="D960" i="37"/>
  <c r="E957" i="37"/>
  <c r="D956" i="37"/>
  <c r="E953" i="37"/>
  <c r="D952" i="37"/>
  <c r="E949" i="37"/>
  <c r="D948" i="37"/>
  <c r="E945" i="37"/>
  <c r="D944" i="37"/>
  <c r="E941" i="37"/>
  <c r="D940" i="37"/>
  <c r="E937" i="37"/>
  <c r="D936" i="37"/>
  <c r="E933" i="37"/>
  <c r="D932" i="37"/>
  <c r="E929" i="37"/>
  <c r="D928" i="37"/>
  <c r="E925" i="37"/>
  <c r="D924" i="37"/>
  <c r="E921" i="37"/>
  <c r="D920" i="37"/>
  <c r="E917" i="37"/>
  <c r="D916" i="37"/>
  <c r="E913" i="37"/>
  <c r="D912" i="37"/>
  <c r="E909" i="37"/>
  <c r="D908" i="37"/>
  <c r="E905" i="37"/>
  <c r="D904" i="37"/>
  <c r="E901" i="37"/>
  <c r="D900" i="37"/>
  <c r="D896" i="37"/>
  <c r="D892" i="37"/>
  <c r="D888" i="37"/>
  <c r="D884" i="37"/>
  <c r="D880" i="37"/>
  <c r="D876" i="37"/>
  <c r="D872" i="37"/>
  <c r="D868" i="37"/>
  <c r="D1029" i="37"/>
  <c r="D1025" i="37"/>
  <c r="D1021" i="37"/>
  <c r="D1017" i="37"/>
  <c r="D1013" i="37"/>
  <c r="D1009" i="37"/>
  <c r="D1005" i="37"/>
  <c r="D1001" i="37"/>
  <c r="D997" i="37"/>
  <c r="D993" i="37"/>
  <c r="D989" i="37"/>
  <c r="D985" i="37"/>
  <c r="D981" i="37"/>
  <c r="D977" i="37"/>
  <c r="D973" i="37"/>
  <c r="D969" i="37"/>
  <c r="D965" i="37"/>
  <c r="D961" i="37"/>
  <c r="D957" i="37"/>
  <c r="D953" i="37"/>
  <c r="D949" i="37"/>
  <c r="D945" i="37"/>
  <c r="D941" i="37"/>
  <c r="D937" i="37"/>
  <c r="D933" i="37"/>
  <c r="D929" i="37"/>
  <c r="D925" i="37"/>
  <c r="D921" i="37"/>
  <c r="D917" i="37"/>
  <c r="D913" i="37"/>
  <c r="D909" i="37"/>
  <c r="D905" i="37"/>
  <c r="D901" i="37"/>
  <c r="D897" i="37"/>
  <c r="D893" i="37"/>
  <c r="D889" i="37"/>
  <c r="D885" i="37"/>
  <c r="D881" i="37"/>
  <c r="D877" i="37"/>
  <c r="D873" i="37"/>
  <c r="D869" i="37"/>
  <c r="D865" i="37"/>
  <c r="D862" i="37"/>
  <c r="E859" i="37"/>
  <c r="D858" i="37"/>
  <c r="E855" i="37"/>
  <c r="D854" i="37"/>
  <c r="E851" i="37"/>
  <c r="D850" i="37"/>
  <c r="E847" i="37"/>
  <c r="D846" i="37"/>
  <c r="E843" i="37"/>
  <c r="D842" i="37"/>
  <c r="E839" i="37"/>
  <c r="D838" i="37"/>
  <c r="E835" i="37"/>
  <c r="D834" i="37"/>
  <c r="E831" i="37"/>
  <c r="D830" i="37"/>
  <c r="E827" i="37"/>
  <c r="D826" i="37"/>
  <c r="E823" i="37"/>
  <c r="D822" i="37"/>
  <c r="E819" i="37"/>
  <c r="D818" i="37"/>
  <c r="E815" i="37"/>
  <c r="D814" i="37"/>
  <c r="E811" i="37"/>
  <c r="D810" i="37"/>
  <c r="E807" i="37"/>
  <c r="D806" i="37"/>
  <c r="E803" i="37"/>
  <c r="D802" i="37"/>
  <c r="E799" i="37"/>
  <c r="D798" i="37"/>
  <c r="E795" i="37"/>
  <c r="D794" i="37"/>
  <c r="E791" i="37"/>
  <c r="D790" i="37"/>
  <c r="E787" i="37"/>
  <c r="D786" i="37"/>
  <c r="E783" i="37"/>
  <c r="D782" i="37"/>
  <c r="E779" i="37"/>
  <c r="D778" i="37"/>
  <c r="D867" i="37"/>
  <c r="E863" i="37"/>
  <c r="E860" i="37"/>
  <c r="D859" i="37"/>
  <c r="E856" i="37"/>
  <c r="D855" i="37"/>
  <c r="E852" i="37"/>
  <c r="D851" i="37"/>
  <c r="E848" i="37"/>
  <c r="D847" i="37"/>
  <c r="E844" i="37"/>
  <c r="D843" i="37"/>
  <c r="E840" i="37"/>
  <c r="D839" i="37"/>
  <c r="E836" i="37"/>
  <c r="D835" i="37"/>
  <c r="E832" i="37"/>
  <c r="D831" i="37"/>
  <c r="E828" i="37"/>
  <c r="D827" i="37"/>
  <c r="E824" i="37"/>
  <c r="D823" i="37"/>
  <c r="E820" i="37"/>
  <c r="D819" i="37"/>
  <c r="E816" i="37"/>
  <c r="D815" i="37"/>
  <c r="E812" i="37"/>
  <c r="D811" i="37"/>
  <c r="E808" i="37"/>
  <c r="D807" i="37"/>
  <c r="E804" i="37"/>
  <c r="D803" i="37"/>
  <c r="E800" i="37"/>
  <c r="D799" i="37"/>
  <c r="E796" i="37"/>
  <c r="D795" i="37"/>
  <c r="E864" i="37"/>
  <c r="D863" i="37"/>
  <c r="D860" i="37"/>
  <c r="D856" i="37"/>
  <c r="D852" i="37"/>
  <c r="D848" i="37"/>
  <c r="D844" i="37"/>
  <c r="D840" i="37"/>
  <c r="D836" i="37"/>
  <c r="D832" i="37"/>
  <c r="D828" i="37"/>
  <c r="D824" i="37"/>
  <c r="D820" i="37"/>
  <c r="D816" i="37"/>
  <c r="D812" i="37"/>
  <c r="D808" i="37"/>
  <c r="D804" i="37"/>
  <c r="D800" i="37"/>
  <c r="D796" i="37"/>
  <c r="D792" i="37"/>
  <c r="D788" i="37"/>
  <c r="D784" i="37"/>
  <c r="D780" i="37"/>
  <c r="D776" i="37"/>
  <c r="E868" i="37"/>
  <c r="D864" i="37"/>
  <c r="D861" i="37"/>
  <c r="D857" i="37"/>
  <c r="D853" i="37"/>
  <c r="D849" i="37"/>
  <c r="D845" i="37"/>
  <c r="D841" i="37"/>
  <c r="D837" i="37"/>
  <c r="D833" i="37"/>
  <c r="D829" i="37"/>
  <c r="D825" i="37"/>
  <c r="D821" i="37"/>
  <c r="D817" i="37"/>
  <c r="D813" i="37"/>
  <c r="D809" i="37"/>
  <c r="D805" i="37"/>
  <c r="D801" i="37"/>
  <c r="D797" i="37"/>
  <c r="D793" i="37"/>
  <c r="D789" i="37"/>
  <c r="D785" i="37"/>
  <c r="D781" i="37"/>
  <c r="D777" i="37"/>
  <c r="D773" i="37"/>
  <c r="D769" i="37"/>
  <c r="D765" i="37"/>
  <c r="D761" i="37"/>
  <c r="D757" i="37"/>
  <c r="D774" i="37"/>
  <c r="D772" i="37"/>
  <c r="D764" i="37"/>
  <c r="D756" i="37"/>
  <c r="D752" i="37"/>
  <c r="D748" i="37"/>
  <c r="D744" i="37"/>
  <c r="D740" i="37"/>
  <c r="D736" i="37"/>
  <c r="D732" i="37"/>
  <c r="D728" i="37"/>
  <c r="D724" i="37"/>
  <c r="D720" i="37"/>
  <c r="D716" i="37"/>
  <c r="D712" i="37"/>
  <c r="D708" i="37"/>
  <c r="D704" i="37"/>
  <c r="D700" i="37"/>
  <c r="D696" i="37"/>
  <c r="D692" i="37"/>
  <c r="D688" i="37"/>
  <c r="D684" i="37"/>
  <c r="D680" i="37"/>
  <c r="D676" i="37"/>
  <c r="D672" i="37"/>
  <c r="D668" i="37"/>
  <c r="D664" i="37"/>
  <c r="D660" i="37"/>
  <c r="D656" i="37"/>
  <c r="D652" i="37"/>
  <c r="D648" i="37"/>
  <c r="D791" i="37"/>
  <c r="E788" i="37"/>
  <c r="D783" i="37"/>
  <c r="E780" i="37"/>
  <c r="E775" i="37"/>
  <c r="D770" i="37"/>
  <c r="E768" i="37"/>
  <c r="D767" i="37"/>
  <c r="E765" i="37"/>
  <c r="D762" i="37"/>
  <c r="E760" i="37"/>
  <c r="D759" i="37"/>
  <c r="E757" i="37"/>
  <c r="E754" i="37"/>
  <c r="D753" i="37"/>
  <c r="E750" i="37"/>
  <c r="D749" i="37"/>
  <c r="E746" i="37"/>
  <c r="D745" i="37"/>
  <c r="E742" i="37"/>
  <c r="D741" i="37"/>
  <c r="E738" i="37"/>
  <c r="D737" i="37"/>
  <c r="E734" i="37"/>
  <c r="D733" i="37"/>
  <c r="E730" i="37"/>
  <c r="D729" i="37"/>
  <c r="E726" i="37"/>
  <c r="D725" i="37"/>
  <c r="E722" i="37"/>
  <c r="D721" i="37"/>
  <c r="E718" i="37"/>
  <c r="D717" i="37"/>
  <c r="E714" i="37"/>
  <c r="D713" i="37"/>
  <c r="E710" i="37"/>
  <c r="D709" i="37"/>
  <c r="E706" i="37"/>
  <c r="D705" i="37"/>
  <c r="E702" i="37"/>
  <c r="D701" i="37"/>
  <c r="E698" i="37"/>
  <c r="D697" i="37"/>
  <c r="E694" i="37"/>
  <c r="D693" i="37"/>
  <c r="E690" i="37"/>
  <c r="D689" i="37"/>
  <c r="E686" i="37"/>
  <c r="D685" i="37"/>
  <c r="E682" i="37"/>
  <c r="D681" i="37"/>
  <c r="E678" i="37"/>
  <c r="D677" i="37"/>
  <c r="E674" i="37"/>
  <c r="D673" i="37"/>
  <c r="E670" i="37"/>
  <c r="D669" i="37"/>
  <c r="E666" i="37"/>
  <c r="D665" i="37"/>
  <c r="E662" i="37"/>
  <c r="D661" i="37"/>
  <c r="D775" i="37"/>
  <c r="E771" i="37"/>
  <c r="D768" i="37"/>
  <c r="E763" i="37"/>
  <c r="D760" i="37"/>
  <c r="E755" i="37"/>
  <c r="D754" i="37"/>
  <c r="E751" i="37"/>
  <c r="D750" i="37"/>
  <c r="E747" i="37"/>
  <c r="D746" i="37"/>
  <c r="E743" i="37"/>
  <c r="D742" i="37"/>
  <c r="E739" i="37"/>
  <c r="D738" i="37"/>
  <c r="E735" i="37"/>
  <c r="D734" i="37"/>
  <c r="E731" i="37"/>
  <c r="D730" i="37"/>
  <c r="E727" i="37"/>
  <c r="D726" i="37"/>
  <c r="E723" i="37"/>
  <c r="D722" i="37"/>
  <c r="E719" i="37"/>
  <c r="D718" i="37"/>
  <c r="E715" i="37"/>
  <c r="D714" i="37"/>
  <c r="E711" i="37"/>
  <c r="D710" i="37"/>
  <c r="E707" i="37"/>
  <c r="D706" i="37"/>
  <c r="E703" i="37"/>
  <c r="D702" i="37"/>
  <c r="E699" i="37"/>
  <c r="D698" i="37"/>
  <c r="E695" i="37"/>
  <c r="D694" i="37"/>
  <c r="E691" i="37"/>
  <c r="D690" i="37"/>
  <c r="E687" i="37"/>
  <c r="D686" i="37"/>
  <c r="E683" i="37"/>
  <c r="D682" i="37"/>
  <c r="E679" i="37"/>
  <c r="D678" i="37"/>
  <c r="E675" i="37"/>
  <c r="D674" i="37"/>
  <c r="E671" i="37"/>
  <c r="D670" i="37"/>
  <c r="E667" i="37"/>
  <c r="D666" i="37"/>
  <c r="E663" i="37"/>
  <c r="D662" i="37"/>
  <c r="E659" i="37"/>
  <c r="D658" i="37"/>
  <c r="E655" i="37"/>
  <c r="D654" i="37"/>
  <c r="D650" i="37"/>
  <c r="D646" i="37"/>
  <c r="E792" i="37"/>
  <c r="D787" i="37"/>
  <c r="E784" i="37"/>
  <c r="D779" i="37"/>
  <c r="E776" i="37"/>
  <c r="E772" i="37"/>
  <c r="D771" i="37"/>
  <c r="E769" i="37"/>
  <c r="D766" i="37"/>
  <c r="E764" i="37"/>
  <c r="D763" i="37"/>
  <c r="D758" i="37"/>
  <c r="E756" i="37"/>
  <c r="D755" i="37"/>
  <c r="D751" i="37"/>
  <c r="D747" i="37"/>
  <c r="D743" i="37"/>
  <c r="D739" i="37"/>
  <c r="D735" i="37"/>
  <c r="D731" i="37"/>
  <c r="D727" i="37"/>
  <c r="D723" i="37"/>
  <c r="D719" i="37"/>
  <c r="D715" i="37"/>
  <c r="D711" i="37"/>
  <c r="D707" i="37"/>
  <c r="D703" i="37"/>
  <c r="D699" i="37"/>
  <c r="D695" i="37"/>
  <c r="D691" i="37"/>
  <c r="D687" i="37"/>
  <c r="D683" i="37"/>
  <c r="D679" i="37"/>
  <c r="D675" i="37"/>
  <c r="D671" i="37"/>
  <c r="D667" i="37"/>
  <c r="D663" i="37"/>
  <c r="D659" i="37"/>
  <c r="D655" i="37"/>
  <c r="D651" i="37"/>
  <c r="D647" i="37"/>
  <c r="D643" i="37"/>
  <c r="D642" i="37"/>
  <c r="E639" i="37"/>
  <c r="D638" i="37"/>
  <c r="E635" i="37"/>
  <c r="D634" i="37"/>
  <c r="E631" i="37"/>
  <c r="D630" i="37"/>
  <c r="E627" i="37"/>
  <c r="D626" i="37"/>
  <c r="E623" i="37"/>
  <c r="D622" i="37"/>
  <c r="E619" i="37"/>
  <c r="D618" i="37"/>
  <c r="E615" i="37"/>
  <c r="D614" i="37"/>
  <c r="E611" i="37"/>
  <c r="D610" i="37"/>
  <c r="E607" i="37"/>
  <c r="D606" i="37"/>
  <c r="E603" i="37"/>
  <c r="D602" i="37"/>
  <c r="E599" i="37"/>
  <c r="D598" i="37"/>
  <c r="E595" i="37"/>
  <c r="D594" i="37"/>
  <c r="E591" i="37"/>
  <c r="D590" i="37"/>
  <c r="E587" i="37"/>
  <c r="D586" i="37"/>
  <c r="E583" i="37"/>
  <c r="D582" i="37"/>
  <c r="E579" i="37"/>
  <c r="D578" i="37"/>
  <c r="E575" i="37"/>
  <c r="D574" i="37"/>
  <c r="E571" i="37"/>
  <c r="D570" i="37"/>
  <c r="E567" i="37"/>
  <c r="D566" i="37"/>
  <c r="E563" i="37"/>
  <c r="D562" i="37"/>
  <c r="E559" i="37"/>
  <c r="D558" i="37"/>
  <c r="E555" i="37"/>
  <c r="D554" i="37"/>
  <c r="E551" i="37"/>
  <c r="D550" i="37"/>
  <c r="E547" i="37"/>
  <c r="D546" i="37"/>
  <c r="E543" i="37"/>
  <c r="D542" i="37"/>
  <c r="E539" i="37"/>
  <c r="D538" i="37"/>
  <c r="E535" i="37"/>
  <c r="D534" i="37"/>
  <c r="E531" i="37"/>
  <c r="D530" i="37"/>
  <c r="E527" i="37"/>
  <c r="D526" i="37"/>
  <c r="E523" i="37"/>
  <c r="D522" i="37"/>
  <c r="E519" i="37"/>
  <c r="D518" i="37"/>
  <c r="E658" i="37"/>
  <c r="D653" i="37"/>
  <c r="E650" i="37"/>
  <c r="D645" i="37"/>
  <c r="D639" i="37"/>
  <c r="D635" i="37"/>
  <c r="D631" i="37"/>
  <c r="D627" i="37"/>
  <c r="D623" i="37"/>
  <c r="D619" i="37"/>
  <c r="D615" i="37"/>
  <c r="D611" i="37"/>
  <c r="D607" i="37"/>
  <c r="D603" i="37"/>
  <c r="D599" i="37"/>
  <c r="D595" i="37"/>
  <c r="D591" i="37"/>
  <c r="D587" i="37"/>
  <c r="D583" i="37"/>
  <c r="D579" i="37"/>
  <c r="D575" i="37"/>
  <c r="D571" i="37"/>
  <c r="D567" i="37"/>
  <c r="D563" i="37"/>
  <c r="D559" i="37"/>
  <c r="D555" i="37"/>
  <c r="D551" i="37"/>
  <c r="D547" i="37"/>
  <c r="D543" i="37"/>
  <c r="D539" i="37"/>
  <c r="D535" i="37"/>
  <c r="D531" i="37"/>
  <c r="D527" i="37"/>
  <c r="D523" i="37"/>
  <c r="D519" i="37"/>
  <c r="D515" i="37"/>
  <c r="D511" i="37"/>
  <c r="D507" i="37"/>
  <c r="D503" i="37"/>
  <c r="D499" i="37"/>
  <c r="D495" i="37"/>
  <c r="D491" i="37"/>
  <c r="D487" i="37"/>
  <c r="D640" i="37"/>
  <c r="D636" i="37"/>
  <c r="D632" i="37"/>
  <c r="D628" i="37"/>
  <c r="D624" i="37"/>
  <c r="D620" i="37"/>
  <c r="D616" i="37"/>
  <c r="D612" i="37"/>
  <c r="D608" i="37"/>
  <c r="D604" i="37"/>
  <c r="D600" i="37"/>
  <c r="D596" i="37"/>
  <c r="D592" i="37"/>
  <c r="D588" i="37"/>
  <c r="D584" i="37"/>
  <c r="D580" i="37"/>
  <c r="D576" i="37"/>
  <c r="D572" i="37"/>
  <c r="D568" i="37"/>
  <c r="D564" i="37"/>
  <c r="D560" i="37"/>
  <c r="D556" i="37"/>
  <c r="D552" i="37"/>
  <c r="D548" i="37"/>
  <c r="D544" i="37"/>
  <c r="D540" i="37"/>
  <c r="D536" i="37"/>
  <c r="D532" i="37"/>
  <c r="D528" i="37"/>
  <c r="D524" i="37"/>
  <c r="D520" i="37"/>
  <c r="D516" i="37"/>
  <c r="D512" i="37"/>
  <c r="D508" i="37"/>
  <c r="D504" i="37"/>
  <c r="D500" i="37"/>
  <c r="D496" i="37"/>
  <c r="D492" i="37"/>
  <c r="D488" i="37"/>
  <c r="D657" i="37"/>
  <c r="E654" i="37"/>
  <c r="D649" i="37"/>
  <c r="E646" i="37"/>
  <c r="D644" i="37"/>
  <c r="E642" i="37"/>
  <c r="D641" i="37"/>
  <c r="E638" i="37"/>
  <c r="D637" i="37"/>
  <c r="E634" i="37"/>
  <c r="D633" i="37"/>
  <c r="E630" i="37"/>
  <c r="D629" i="37"/>
  <c r="E626" i="37"/>
  <c r="D625" i="37"/>
  <c r="E622" i="37"/>
  <c r="D621" i="37"/>
  <c r="E618" i="37"/>
  <c r="D617" i="37"/>
  <c r="E614" i="37"/>
  <c r="D613" i="37"/>
  <c r="E610" i="37"/>
  <c r="D609" i="37"/>
  <c r="E606" i="37"/>
  <c r="D605" i="37"/>
  <c r="E602" i="37"/>
  <c r="D601" i="37"/>
  <c r="E598" i="37"/>
  <c r="D597" i="37"/>
  <c r="E594" i="37"/>
  <c r="D593" i="37"/>
  <c r="E590" i="37"/>
  <c r="D589" i="37"/>
  <c r="E586" i="37"/>
  <c r="D585" i="37"/>
  <c r="E582" i="37"/>
  <c r="D581" i="37"/>
  <c r="E578" i="37"/>
  <c r="D577" i="37"/>
  <c r="E574" i="37"/>
  <c r="D573" i="37"/>
  <c r="E570" i="37"/>
  <c r="D569" i="37"/>
  <c r="E566" i="37"/>
  <c r="D565" i="37"/>
  <c r="E562" i="37"/>
  <c r="D561" i="37"/>
  <c r="E558" i="37"/>
  <c r="D557" i="37"/>
  <c r="E554" i="37"/>
  <c r="D553" i="37"/>
  <c r="E550" i="37"/>
  <c r="D549" i="37"/>
  <c r="E546" i="37"/>
  <c r="D545" i="37"/>
  <c r="E542" i="37"/>
  <c r="D541" i="37"/>
  <c r="E538" i="37"/>
  <c r="D537" i="37"/>
  <c r="E534" i="37"/>
  <c r="D533" i="37"/>
  <c r="E530" i="37"/>
  <c r="D529" i="37"/>
  <c r="E514" i="37"/>
  <c r="E510" i="37"/>
  <c r="E506" i="37"/>
  <c r="E502" i="37"/>
  <c r="E498" i="37"/>
  <c r="E494" i="37"/>
  <c r="E490" i="37"/>
  <c r="E486" i="37"/>
  <c r="D485" i="37"/>
  <c r="E482" i="37"/>
  <c r="D481" i="37"/>
  <c r="E478" i="37"/>
  <c r="D477" i="37"/>
  <c r="E474" i="37"/>
  <c r="D473" i="37"/>
  <c r="E470" i="37"/>
  <c r="D469" i="37"/>
  <c r="E466" i="37"/>
  <c r="D465" i="37"/>
  <c r="E462" i="37"/>
  <c r="D461" i="37"/>
  <c r="E458" i="37"/>
  <c r="D457" i="37"/>
  <c r="E454" i="37"/>
  <c r="D453" i="37"/>
  <c r="E450" i="37"/>
  <c r="D449" i="37"/>
  <c r="E446" i="37"/>
  <c r="D445" i="37"/>
  <c r="E442" i="37"/>
  <c r="D441" i="37"/>
  <c r="E438" i="37"/>
  <c r="D437" i="37"/>
  <c r="E434" i="37"/>
  <c r="D433" i="37"/>
  <c r="E430" i="37"/>
  <c r="D429" i="37"/>
  <c r="E426" i="37"/>
  <c r="D425" i="37"/>
  <c r="E422" i="37"/>
  <c r="D421" i="37"/>
  <c r="E418" i="37"/>
  <c r="D417" i="37"/>
  <c r="E414" i="37"/>
  <c r="D413" i="37"/>
  <c r="E410" i="37"/>
  <c r="D409" i="37"/>
  <c r="E406" i="37"/>
  <c r="D405" i="37"/>
  <c r="E402" i="37"/>
  <c r="D401" i="37"/>
  <c r="E398" i="37"/>
  <c r="D397" i="37"/>
  <c r="E394" i="37"/>
  <c r="D393" i="37"/>
  <c r="E390" i="37"/>
  <c r="D389" i="37"/>
  <c r="E386" i="37"/>
  <c r="D385" i="37"/>
  <c r="E382" i="37"/>
  <c r="D381" i="37"/>
  <c r="E378" i="37"/>
  <c r="D377" i="37"/>
  <c r="E374" i="37"/>
  <c r="D373" i="37"/>
  <c r="E370" i="37"/>
  <c r="D369" i="37"/>
  <c r="E366" i="37"/>
  <c r="D365" i="37"/>
  <c r="E362" i="37"/>
  <c r="D361" i="37"/>
  <c r="E358" i="37"/>
  <c r="D357" i="37"/>
  <c r="E354" i="37"/>
  <c r="D353" i="37"/>
  <c r="E350" i="37"/>
  <c r="D349" i="37"/>
  <c r="E346" i="37"/>
  <c r="D345" i="37"/>
  <c r="E342" i="37"/>
  <c r="D341" i="37"/>
  <c r="E338" i="37"/>
  <c r="D337" i="37"/>
  <c r="E334" i="37"/>
  <c r="D333" i="37"/>
  <c r="E330" i="37"/>
  <c r="D329" i="37"/>
  <c r="E326" i="37"/>
  <c r="D325" i="37"/>
  <c r="E322" i="37"/>
  <c r="D321" i="37"/>
  <c r="E318" i="37"/>
  <c r="D317" i="37"/>
  <c r="E314" i="37"/>
  <c r="D313" i="37"/>
  <c r="E310" i="37"/>
  <c r="D309" i="37"/>
  <c r="E306" i="37"/>
  <c r="D305" i="37"/>
  <c r="E302" i="37"/>
  <c r="D301" i="37"/>
  <c r="E298" i="37"/>
  <c r="D297" i="37"/>
  <c r="E294" i="37"/>
  <c r="D293" i="37"/>
  <c r="E290" i="37"/>
  <c r="D289" i="37"/>
  <c r="E286" i="37"/>
  <c r="D285" i="37"/>
  <c r="E282" i="37"/>
  <c r="D281" i="37"/>
  <c r="E278" i="37"/>
  <c r="D277" i="37"/>
  <c r="E274" i="37"/>
  <c r="D273" i="37"/>
  <c r="E270" i="37"/>
  <c r="D269" i="37"/>
  <c r="E266" i="37"/>
  <c r="D265" i="37"/>
  <c r="E262" i="37"/>
  <c r="E526" i="37"/>
  <c r="D521" i="37"/>
  <c r="E518" i="37"/>
  <c r="D514" i="37"/>
  <c r="D510" i="37"/>
  <c r="D506" i="37"/>
  <c r="D502" i="37"/>
  <c r="D498" i="37"/>
  <c r="D494" i="37"/>
  <c r="D490" i="37"/>
  <c r="D486" i="37"/>
  <c r="D482" i="37"/>
  <c r="D478" i="37"/>
  <c r="D474" i="37"/>
  <c r="D470" i="37"/>
  <c r="D466" i="37"/>
  <c r="D462" i="37"/>
  <c r="D458" i="37"/>
  <c r="D454" i="37"/>
  <c r="D450" i="37"/>
  <c r="D446" i="37"/>
  <c r="D442" i="37"/>
  <c r="D438" i="37"/>
  <c r="D434" i="37"/>
  <c r="D430" i="37"/>
  <c r="D426" i="37"/>
  <c r="D422" i="37"/>
  <c r="D418" i="37"/>
  <c r="D414" i="37"/>
  <c r="D410" i="37"/>
  <c r="D406" i="37"/>
  <c r="D402" i="37"/>
  <c r="D398" i="37"/>
  <c r="D394" i="37"/>
  <c r="D390" i="37"/>
  <c r="D386" i="37"/>
  <c r="D382" i="37"/>
  <c r="D378" i="37"/>
  <c r="D374" i="37"/>
  <c r="D370" i="37"/>
  <c r="D366" i="37"/>
  <c r="D362" i="37"/>
  <c r="D358" i="37"/>
  <c r="D354" i="37"/>
  <c r="D350" i="37"/>
  <c r="D346" i="37"/>
  <c r="D342" i="37"/>
  <c r="D338" i="37"/>
  <c r="D334" i="37"/>
  <c r="D330" i="37"/>
  <c r="D326" i="37"/>
  <c r="D322" i="37"/>
  <c r="D318" i="37"/>
  <c r="D314" i="37"/>
  <c r="D310" i="37"/>
  <c r="D306" i="37"/>
  <c r="D302" i="37"/>
  <c r="D298" i="37"/>
  <c r="D294" i="37"/>
  <c r="D290" i="37"/>
  <c r="D286" i="37"/>
  <c r="D282" i="37"/>
  <c r="D278" i="37"/>
  <c r="D274" i="37"/>
  <c r="D270" i="37"/>
  <c r="D266" i="37"/>
  <c r="D262" i="37"/>
  <c r="D258" i="37"/>
  <c r="D254" i="37"/>
  <c r="D250" i="37"/>
  <c r="D246" i="37"/>
  <c r="D242" i="37"/>
  <c r="D238" i="37"/>
  <c r="D234" i="37"/>
  <c r="D230" i="37"/>
  <c r="D226" i="37"/>
  <c r="D222" i="37"/>
  <c r="E515" i="37"/>
  <c r="E511" i="37"/>
  <c r="E507" i="37"/>
  <c r="E503" i="37"/>
  <c r="E499" i="37"/>
  <c r="E495" i="37"/>
  <c r="E491" i="37"/>
  <c r="D483" i="37"/>
  <c r="D479" i="37"/>
  <c r="D475" i="37"/>
  <c r="D471" i="37"/>
  <c r="D467" i="37"/>
  <c r="D463" i="37"/>
  <c r="D459" i="37"/>
  <c r="D455" i="37"/>
  <c r="D451" i="37"/>
  <c r="D447" i="37"/>
  <c r="D443" i="37"/>
  <c r="D439" i="37"/>
  <c r="D435" i="37"/>
  <c r="D431" i="37"/>
  <c r="D427" i="37"/>
  <c r="D423" i="37"/>
  <c r="D419" i="37"/>
  <c r="D415" i="37"/>
  <c r="D411" i="37"/>
  <c r="D407" i="37"/>
  <c r="D403" i="37"/>
  <c r="D399" i="37"/>
  <c r="D395" i="37"/>
  <c r="D391" i="37"/>
  <c r="D387" i="37"/>
  <c r="D383" i="37"/>
  <c r="D379" i="37"/>
  <c r="D375" i="37"/>
  <c r="D371" i="37"/>
  <c r="D367" i="37"/>
  <c r="D363" i="37"/>
  <c r="D359" i="37"/>
  <c r="D355" i="37"/>
  <c r="D351" i="37"/>
  <c r="D347" i="37"/>
  <c r="D343" i="37"/>
  <c r="D339" i="37"/>
  <c r="D335" i="37"/>
  <c r="D331" i="37"/>
  <c r="D327" i="37"/>
  <c r="D323" i="37"/>
  <c r="D319" i="37"/>
  <c r="D315" i="37"/>
  <c r="D311" i="37"/>
  <c r="D307" i="37"/>
  <c r="D303" i="37"/>
  <c r="D299" i="37"/>
  <c r="D295" i="37"/>
  <c r="D291" i="37"/>
  <c r="D287" i="37"/>
  <c r="D283" i="37"/>
  <c r="D279" i="37"/>
  <c r="D275" i="37"/>
  <c r="D271" i="37"/>
  <c r="D267" i="37"/>
  <c r="D263" i="37"/>
  <c r="D259" i="37"/>
  <c r="D255" i="37"/>
  <c r="D251" i="37"/>
  <c r="D247" i="37"/>
  <c r="D243" i="37"/>
  <c r="D239" i="37"/>
  <c r="D235" i="37"/>
  <c r="D231" i="37"/>
  <c r="D227" i="37"/>
  <c r="D223" i="37"/>
  <c r="D525" i="37"/>
  <c r="E522" i="37"/>
  <c r="D517" i="37"/>
  <c r="D513" i="37"/>
  <c r="D509" i="37"/>
  <c r="D505" i="37"/>
  <c r="D501" i="37"/>
  <c r="D497" i="37"/>
  <c r="D493" i="37"/>
  <c r="D489" i="37"/>
  <c r="E485" i="37"/>
  <c r="D484" i="37"/>
  <c r="E481" i="37"/>
  <c r="D480" i="37"/>
  <c r="E477" i="37"/>
  <c r="D476" i="37"/>
  <c r="E473" i="37"/>
  <c r="D472" i="37"/>
  <c r="E469" i="37"/>
  <c r="D468" i="37"/>
  <c r="E465" i="37"/>
  <c r="D464" i="37"/>
  <c r="E461" i="37"/>
  <c r="D460" i="37"/>
  <c r="E457" i="37"/>
  <c r="D456" i="37"/>
  <c r="E453" i="37"/>
  <c r="D452" i="37"/>
  <c r="E449" i="37"/>
  <c r="D448" i="37"/>
  <c r="E445" i="37"/>
  <c r="D444" i="37"/>
  <c r="E441" i="37"/>
  <c r="D440" i="37"/>
  <c r="E437" i="37"/>
  <c r="D436" i="37"/>
  <c r="E433" i="37"/>
  <c r="D432" i="37"/>
  <c r="E429" i="37"/>
  <c r="D428" i="37"/>
  <c r="E425" i="37"/>
  <c r="D424" i="37"/>
  <c r="E421" i="37"/>
  <c r="D420" i="37"/>
  <c r="E417" i="37"/>
  <c r="D416" i="37"/>
  <c r="E413" i="37"/>
  <c r="D412" i="37"/>
  <c r="E409" i="37"/>
  <c r="D408" i="37"/>
  <c r="E405" i="37"/>
  <c r="D404" i="37"/>
  <c r="E401" i="37"/>
  <c r="D400" i="37"/>
  <c r="E397" i="37"/>
  <c r="D396" i="37"/>
  <c r="E393" i="37"/>
  <c r="D392" i="37"/>
  <c r="E389" i="37"/>
  <c r="D388" i="37"/>
  <c r="E385" i="37"/>
  <c r="D384" i="37"/>
  <c r="E381" i="37"/>
  <c r="D380" i="37"/>
  <c r="E377" i="37"/>
  <c r="D376" i="37"/>
  <c r="E373" i="37"/>
  <c r="D372" i="37"/>
  <c r="E369" i="37"/>
  <c r="D368" i="37"/>
  <c r="E365" i="37"/>
  <c r="D364" i="37"/>
  <c r="E361" i="37"/>
  <c r="D360" i="37"/>
  <c r="E357" i="37"/>
  <c r="D356" i="37"/>
  <c r="E353" i="37"/>
  <c r="D352" i="37"/>
  <c r="E349" i="37"/>
  <c r="D348" i="37"/>
  <c r="E345" i="37"/>
  <c r="D344" i="37"/>
  <c r="E341" i="37"/>
  <c r="D340" i="37"/>
  <c r="E337" i="37"/>
  <c r="D336" i="37"/>
  <c r="E333" i="37"/>
  <c r="D332" i="37"/>
  <c r="E329" i="37"/>
  <c r="D328" i="37"/>
  <c r="E325" i="37"/>
  <c r="D324" i="37"/>
  <c r="E321" i="37"/>
  <c r="D320" i="37"/>
  <c r="E317" i="37"/>
  <c r="D316" i="37"/>
  <c r="E313" i="37"/>
  <c r="D312" i="37"/>
  <c r="E309" i="37"/>
  <c r="D308" i="37"/>
  <c r="E305" i="37"/>
  <c r="D304" i="37"/>
  <c r="E301" i="37"/>
  <c r="D300" i="37"/>
  <c r="E297" i="37"/>
  <c r="D296" i="37"/>
  <c r="E293" i="37"/>
  <c r="D292" i="37"/>
  <c r="E289" i="37"/>
  <c r="D288" i="37"/>
  <c r="E285" i="37"/>
  <c r="D284" i="37"/>
  <c r="E281" i="37"/>
  <c r="D280" i="37"/>
  <c r="E277" i="37"/>
  <c r="D276" i="37"/>
  <c r="E273" i="37"/>
  <c r="D272" i="37"/>
  <c r="E269" i="37"/>
  <c r="D268" i="37"/>
  <c r="E265" i="37"/>
  <c r="D264" i="37"/>
  <c r="E261" i="37"/>
  <c r="D35" i="37"/>
  <c r="D39" i="37"/>
  <c r="D43" i="37"/>
  <c r="D47" i="37"/>
  <c r="D51" i="37"/>
  <c r="D55" i="37"/>
  <c r="D59" i="37"/>
  <c r="D63" i="37"/>
  <c r="D67" i="37"/>
  <c r="D71" i="37"/>
  <c r="D75" i="37"/>
  <c r="D79" i="37"/>
  <c r="D83" i="37"/>
  <c r="D87" i="37"/>
  <c r="D91" i="37"/>
  <c r="D95" i="37"/>
  <c r="D99" i="37"/>
  <c r="D103" i="37"/>
  <c r="D107" i="37"/>
  <c r="D111" i="37"/>
  <c r="D115" i="37"/>
  <c r="D119" i="37"/>
  <c r="D123" i="37"/>
  <c r="D127" i="37"/>
  <c r="D131" i="37"/>
  <c r="D135" i="37"/>
  <c r="D139" i="37"/>
  <c r="D143" i="37"/>
  <c r="D147" i="37"/>
  <c r="D151" i="37"/>
  <c r="D155" i="37"/>
  <c r="D159" i="37"/>
  <c r="D163" i="37"/>
  <c r="D167" i="37"/>
  <c r="D171" i="37"/>
  <c r="D175" i="37"/>
  <c r="D179" i="37"/>
  <c r="D183" i="37"/>
  <c r="D187" i="37"/>
  <c r="D191" i="37"/>
  <c r="D195" i="37"/>
  <c r="D199" i="37"/>
  <c r="D203" i="37"/>
  <c r="D207" i="37"/>
  <c r="D211" i="37"/>
  <c r="D215" i="37"/>
  <c r="D219" i="37"/>
  <c r="D224" i="37"/>
  <c r="D228" i="37"/>
  <c r="D232" i="37"/>
  <c r="D236" i="37"/>
  <c r="D240" i="37"/>
  <c r="D244" i="37"/>
  <c r="D248" i="37"/>
  <c r="D252" i="37"/>
  <c r="D256" i="37"/>
  <c r="D260" i="37"/>
  <c r="E263" i="37"/>
  <c r="E267" i="37"/>
  <c r="E271" i="37"/>
  <c r="E275" i="37"/>
  <c r="E279" i="37"/>
  <c r="E283" i="37"/>
  <c r="E287" i="37"/>
  <c r="E291" i="37"/>
  <c r="E295" i="37"/>
  <c r="E299" i="37"/>
  <c r="E303" i="37"/>
  <c r="E307" i="37"/>
  <c r="E311" i="37"/>
  <c r="E315" i="37"/>
  <c r="E319" i="37"/>
  <c r="E323" i="37"/>
  <c r="E327" i="37"/>
  <c r="E331" i="37"/>
  <c r="E335" i="37"/>
  <c r="E339" i="37"/>
  <c r="E343" i="37"/>
  <c r="E347" i="37"/>
  <c r="E351" i="37"/>
  <c r="E355" i="37"/>
  <c r="E359" i="37"/>
  <c r="E363" i="37"/>
  <c r="E367" i="37"/>
  <c r="E371" i="37"/>
  <c r="E375" i="37"/>
  <c r="E379" i="37"/>
  <c r="E383" i="37"/>
  <c r="E387" i="37"/>
  <c r="E391" i="37"/>
  <c r="E395" i="37"/>
  <c r="E399" i="37"/>
  <c r="E403" i="37"/>
  <c r="E407" i="37"/>
  <c r="E411" i="37"/>
  <c r="E415" i="37"/>
  <c r="E419" i="37"/>
  <c r="E423" i="37"/>
  <c r="E427" i="37"/>
  <c r="E431" i="37"/>
  <c r="E435" i="37"/>
  <c r="E439" i="37"/>
  <c r="E443" i="37"/>
  <c r="E447" i="37"/>
  <c r="E451" i="37"/>
  <c r="E455" i="37"/>
  <c r="E459" i="37"/>
  <c r="E463" i="37"/>
  <c r="E467" i="37"/>
  <c r="E471" i="37"/>
  <c r="E475" i="37"/>
  <c r="E479" i="37"/>
  <c r="E483" i="37"/>
  <c r="E487" i="37"/>
  <c r="E520" i="37"/>
  <c r="E528" i="37"/>
  <c r="E532" i="37"/>
  <c r="E536" i="37"/>
  <c r="E540" i="37"/>
  <c r="E544" i="37"/>
  <c r="E548" i="37"/>
  <c r="E552" i="37"/>
  <c r="E556" i="37"/>
  <c r="E560" i="37"/>
  <c r="E564" i="37"/>
  <c r="E568" i="37"/>
  <c r="E572" i="37"/>
  <c r="E576" i="37"/>
  <c r="E580" i="37"/>
  <c r="E584" i="37"/>
  <c r="E588" i="37"/>
  <c r="E592" i="37"/>
  <c r="E596" i="37"/>
  <c r="E600" i="37"/>
  <c r="E604" i="37"/>
  <c r="E608" i="37"/>
  <c r="E612" i="37"/>
  <c r="E616" i="37"/>
  <c r="E620" i="37"/>
  <c r="E624" i="37"/>
  <c r="E628" i="37"/>
  <c r="E632" i="37"/>
  <c r="E636" i="37"/>
  <c r="E640" i="37"/>
  <c r="E521" i="37"/>
  <c r="E529" i="37"/>
  <c r="E533" i="37"/>
  <c r="E537" i="37"/>
  <c r="E541" i="37"/>
  <c r="E545" i="37"/>
  <c r="E549" i="37"/>
  <c r="E553" i="37"/>
  <c r="E557" i="37"/>
  <c r="E561" i="37"/>
  <c r="E565" i="37"/>
  <c r="E569" i="37"/>
  <c r="E573" i="37"/>
  <c r="E577" i="37"/>
  <c r="E581" i="37"/>
  <c r="E585" i="37"/>
  <c r="E589" i="37"/>
  <c r="E593" i="37"/>
  <c r="E597" i="37"/>
  <c r="E601" i="37"/>
  <c r="E605" i="37"/>
  <c r="E609" i="37"/>
  <c r="E613" i="37"/>
  <c r="E617" i="37"/>
  <c r="E621" i="37"/>
  <c r="E625" i="37"/>
  <c r="E629" i="37"/>
  <c r="E633" i="37"/>
  <c r="E637" i="37"/>
  <c r="E641" i="37"/>
  <c r="E488" i="37"/>
  <c r="E492" i="37"/>
  <c r="E496" i="37"/>
  <c r="E500" i="37"/>
  <c r="E504" i="37"/>
  <c r="E508" i="37"/>
  <c r="E512" i="37"/>
  <c r="E516" i="37"/>
  <c r="E524" i="37"/>
  <c r="E489" i="37"/>
  <c r="E493" i="37"/>
  <c r="E497" i="37"/>
  <c r="E501" i="37"/>
  <c r="E505" i="37"/>
  <c r="E509" i="37"/>
  <c r="E513" i="37"/>
  <c r="E517" i="37"/>
  <c r="E525" i="37"/>
  <c r="E643" i="37"/>
  <c r="E652" i="37"/>
  <c r="E660" i="37"/>
  <c r="E664" i="37"/>
  <c r="E668" i="37"/>
  <c r="E672" i="37"/>
  <c r="E676" i="37"/>
  <c r="E680" i="37"/>
  <c r="E684" i="37"/>
  <c r="E688" i="37"/>
  <c r="E692" i="37"/>
  <c r="E696" i="37"/>
  <c r="E700" i="37"/>
  <c r="E704" i="37"/>
  <c r="E708" i="37"/>
  <c r="E712" i="37"/>
  <c r="E716" i="37"/>
  <c r="E720" i="37"/>
  <c r="E724" i="37"/>
  <c r="E728" i="37"/>
  <c r="E732" i="37"/>
  <c r="E736" i="37"/>
  <c r="E740" i="37"/>
  <c r="E744" i="37"/>
  <c r="E748" i="37"/>
  <c r="E752" i="37"/>
  <c r="E645" i="37"/>
  <c r="E647" i="37"/>
  <c r="E653" i="37"/>
  <c r="E661" i="37"/>
  <c r="E665" i="37"/>
  <c r="E669" i="37"/>
  <c r="E673" i="37"/>
  <c r="E677" i="37"/>
  <c r="E681" i="37"/>
  <c r="E685" i="37"/>
  <c r="E689" i="37"/>
  <c r="E693" i="37"/>
  <c r="E697" i="37"/>
  <c r="E701" i="37"/>
  <c r="E705" i="37"/>
  <c r="E709" i="37"/>
  <c r="E713" i="37"/>
  <c r="E717" i="37"/>
  <c r="E721" i="37"/>
  <c r="E725" i="37"/>
  <c r="E729" i="37"/>
  <c r="E733" i="37"/>
  <c r="E737" i="37"/>
  <c r="E741" i="37"/>
  <c r="E745" i="37"/>
  <c r="E749" i="37"/>
  <c r="E753" i="37"/>
  <c r="E761" i="37"/>
  <c r="E648" i="37"/>
  <c r="E656" i="37"/>
  <c r="E644" i="37"/>
  <c r="E649" i="37"/>
  <c r="E651" i="37"/>
  <c r="E657" i="37"/>
  <c r="E759" i="37"/>
  <c r="E767" i="37"/>
  <c r="E782" i="37"/>
  <c r="E790" i="37"/>
  <c r="E762" i="37"/>
  <c r="E770" i="37"/>
  <c r="E773" i="37"/>
  <c r="E777" i="37"/>
  <c r="E785" i="37"/>
  <c r="E793" i="37"/>
  <c r="E797" i="37"/>
  <c r="E801" i="37"/>
  <c r="E805" i="37"/>
  <c r="E809" i="37"/>
  <c r="E813" i="37"/>
  <c r="E817" i="37"/>
  <c r="E821" i="37"/>
  <c r="E825" i="37"/>
  <c r="E829" i="37"/>
  <c r="E833" i="37"/>
  <c r="E837" i="37"/>
  <c r="E841" i="37"/>
  <c r="E845" i="37"/>
  <c r="E849" i="37"/>
  <c r="E853" i="37"/>
  <c r="E857" i="37"/>
  <c r="E861" i="37"/>
  <c r="E865" i="37"/>
  <c r="E774" i="37"/>
  <c r="E778" i="37"/>
  <c r="E786" i="37"/>
  <c r="E794" i="37"/>
  <c r="E798" i="37"/>
  <c r="E802" i="37"/>
  <c r="E806" i="37"/>
  <c r="E810" i="37"/>
  <c r="E814" i="37"/>
  <c r="E818" i="37"/>
  <c r="E822" i="37"/>
  <c r="E826" i="37"/>
  <c r="E830" i="37"/>
  <c r="E834" i="37"/>
  <c r="E838" i="37"/>
  <c r="E842" i="37"/>
  <c r="E846" i="37"/>
  <c r="E850" i="37"/>
  <c r="E854" i="37"/>
  <c r="E858" i="37"/>
  <c r="E758" i="37"/>
  <c r="E766" i="37"/>
  <c r="E781" i="37"/>
  <c r="E789" i="37"/>
  <c r="E866" i="37"/>
  <c r="E940" i="37"/>
  <c r="E944" i="37"/>
  <c r="E948" i="37"/>
  <c r="E952" i="37"/>
  <c r="E956" i="37"/>
  <c r="E867" i="37"/>
  <c r="E869" i="37"/>
  <c r="E873" i="37"/>
  <c r="E877" i="37"/>
  <c r="E881" i="37"/>
  <c r="E885" i="37"/>
  <c r="E889" i="37"/>
  <c r="E893" i="37"/>
  <c r="E897" i="37"/>
  <c r="E981" i="37"/>
  <c r="E985" i="37"/>
  <c r="E989" i="37"/>
  <c r="E862" i="37"/>
  <c r="E870" i="37"/>
  <c r="E874" i="37"/>
  <c r="E878" i="37"/>
  <c r="E882" i="37"/>
  <c r="E886" i="37"/>
  <c r="E890" i="37"/>
  <c r="E894" i="37"/>
  <c r="E898" i="37"/>
  <c r="E902" i="37"/>
  <c r="E906" i="37"/>
  <c r="E910" i="37"/>
  <c r="E914" i="37"/>
  <c r="E918" i="37"/>
  <c r="E922" i="37"/>
  <c r="E926" i="37"/>
  <c r="E930" i="37"/>
  <c r="E934" i="37"/>
  <c r="E938" i="37"/>
  <c r="E942" i="37"/>
  <c r="E946" i="37"/>
  <c r="E950" i="37"/>
  <c r="E954" i="37"/>
  <c r="E958" i="37"/>
  <c r="E962" i="37"/>
  <c r="E966" i="37"/>
  <c r="E970" i="37"/>
  <c r="E974" i="37"/>
  <c r="E978" i="37"/>
  <c r="E982" i="37"/>
  <c r="E986" i="37"/>
  <c r="E990" i="37"/>
  <c r="E994" i="37"/>
  <c r="E998" i="37"/>
  <c r="E1002" i="37"/>
  <c r="E1006" i="37"/>
  <c r="E1010" i="37"/>
  <c r="E1014" i="37"/>
  <c r="E1018" i="37"/>
  <c r="E1022" i="37"/>
  <c r="E1026" i="37"/>
  <c r="E1030" i="37"/>
  <c r="E871" i="37"/>
  <c r="E875" i="37"/>
  <c r="E879" i="37"/>
  <c r="E883" i="37"/>
  <c r="E887" i="37"/>
  <c r="E891" i="37"/>
  <c r="E895" i="37"/>
  <c r="E899" i="37"/>
  <c r="E903" i="37"/>
  <c r="E907" i="37"/>
  <c r="E911" i="37"/>
  <c r="E915" i="37"/>
  <c r="E919" i="37"/>
  <c r="E923" i="37"/>
  <c r="E927" i="37"/>
  <c r="E931" i="37"/>
  <c r="E935" i="37"/>
  <c r="E939" i="37"/>
  <c r="E943" i="37"/>
  <c r="E947" i="37"/>
  <c r="E951" i="37"/>
  <c r="E955" i="37"/>
  <c r="E959" i="37"/>
  <c r="E963" i="37"/>
  <c r="E967" i="37"/>
  <c r="E971" i="37"/>
  <c r="E975" i="37"/>
  <c r="E979" i="37"/>
  <c r="E983" i="37"/>
  <c r="E987" i="37"/>
  <c r="E991" i="37"/>
  <c r="E995" i="37"/>
  <c r="E999" i="37"/>
  <c r="E1003" i="37"/>
  <c r="E1007" i="37"/>
  <c r="E1011" i="37"/>
  <c r="E1015" i="37"/>
  <c r="E1019" i="37"/>
  <c r="E1023" i="37"/>
  <c r="E1027" i="37"/>
  <c r="E1031" i="37"/>
  <c r="G16" i="33"/>
  <c r="G17" i="33"/>
  <c r="G15" i="33"/>
  <c r="F20" i="33"/>
  <c r="C16" i="33"/>
  <c r="D16" i="33" s="1"/>
  <c r="C17" i="33"/>
  <c r="D17" i="33" s="1"/>
  <c r="C15" i="33"/>
  <c r="G4" i="37" l="1" a="1"/>
  <c r="G4" i="37" s="1"/>
  <c r="G3" i="37"/>
  <c r="I32" i="37" a="1"/>
  <c r="I32" i="37" s="1"/>
  <c r="G20" i="33"/>
  <c r="C20" i="33"/>
  <c r="D15" i="33"/>
  <c r="D20" i="33" s="1"/>
  <c r="D7" i="26"/>
  <c r="D8" i="26"/>
  <c r="D9" i="26"/>
  <c r="D29" i="26" s="1" a="1"/>
  <c r="D29" i="26" s="1"/>
  <c r="D14" i="26"/>
  <c r="C37" i="26"/>
  <c r="C38" i="26"/>
  <c r="C39" i="26"/>
  <c r="C40" i="26"/>
  <c r="C41" i="26"/>
  <c r="C42" i="26"/>
  <c r="C43" i="26"/>
  <c r="C44" i="26"/>
  <c r="C45" i="26"/>
  <c r="C46" i="2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<sst xmlns="http://schemas.openxmlformats.org/spreadsheetml/2006/main" count="369" uniqueCount="303">
  <si>
    <t>sigma</t>
  </si>
  <si>
    <t>Time</t>
  </si>
  <si>
    <t>=</t>
  </si>
  <si>
    <t>x</t>
  </si>
  <si>
    <t>Likelihood</t>
  </si>
  <si>
    <t>The probability of default of each bond is 5%</t>
  </si>
  <si>
    <t>A portfolio has 50 corporate bonds, each has value of $1000</t>
  </si>
  <si>
    <t>Cyber security risk</t>
  </si>
  <si>
    <t>Car Insurance Reserve</t>
  </si>
  <si>
    <t>Corporate Bond default risk</t>
  </si>
  <si>
    <t>Examples:</t>
  </si>
  <si>
    <r>
      <rPr>
        <u/>
        <sz val="20"/>
        <color theme="1"/>
        <rFont val="Calibri"/>
        <family val="2"/>
        <scheme val="minor"/>
      </rPr>
      <t>Severity</t>
    </r>
    <r>
      <rPr>
        <sz val="20"/>
        <color theme="1"/>
        <rFont val="Calibri"/>
        <family val="2"/>
        <scheme val="minor"/>
      </rPr>
      <t>: What the level of loss is when the risk occurs.</t>
    </r>
  </si>
  <si>
    <r>
      <rPr>
        <u/>
        <sz val="20"/>
        <color theme="1"/>
        <rFont val="Calibri"/>
        <family val="2"/>
        <scheme val="minor"/>
      </rPr>
      <t>Frequency</t>
    </r>
    <r>
      <rPr>
        <sz val="20"/>
        <color theme="1"/>
        <rFont val="Calibri"/>
        <family val="2"/>
        <scheme val="minor"/>
      </rPr>
      <t>: How often the risk occurs</t>
    </r>
  </si>
  <si>
    <t>Frequency and Severity Distribution</t>
  </si>
  <si>
    <t>log(x)</t>
  </si>
  <si>
    <t>That is, log() is a strictly increasing monotonic function.</t>
  </si>
  <si>
    <t>Note that we can do this because if log(x+dx) &gt; log(x) then x+dx &gt; x</t>
  </si>
  <si>
    <t>Recall the the log of a number between 0 and 1 will be negative.</t>
  </si>
  <si>
    <t>LogLikelihood</t>
  </si>
  <si>
    <t>Since the log of the product is the sum of the log, we end up summing the logs of the probabilities.</t>
  </si>
  <si>
    <t>So we maximize the log of the likelihood.</t>
  </si>
  <si>
    <t>We can do this because as the log(x) increase, x also increases.</t>
  </si>
  <si>
    <t>For this reason, instead we maximize the log of the values.</t>
  </si>
  <si>
    <t>So fast, that a computer can't represent the small values and do the calculation.</t>
  </si>
  <si>
    <t>The product of probabilities gets small really fast …</t>
  </si>
  <si>
    <t>But, a mechanical problem emerges …</t>
  </si>
  <si>
    <t>If we did not know mu and sigma, we could look for the mu and sigma which make this product as large as possible.</t>
  </si>
  <si>
    <t>The likelihood is the probability of all these points.  And, that is their product.</t>
  </si>
  <si>
    <t>Probability</t>
  </si>
  <si>
    <t>Height</t>
  </si>
  <si>
    <r>
      <t>So if the following data about peoples height is distributed N(68,2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  <scheme val="minor"/>
      </rPr>
      <t>) then we can determine the probability of each point.</t>
    </r>
  </si>
  <si>
    <t>The probability of a data set occuring is the probability of each point times the probability of every other point.</t>
  </si>
  <si>
    <t>You can start off by just copying the previous exercise and adjusting.</t>
  </si>
  <si>
    <t>You will need to use the equation for the standard deviation rather than simulating.</t>
  </si>
  <si>
    <t>That's 5^1, 5^2, 5^3, …</t>
  </si>
  <si>
    <t>This time, create histograms for averages of data sets of size  1,5,25,125,625,3125,15625</t>
  </si>
  <si>
    <t>Repeat the previous exercise</t>
  </si>
  <si>
    <t>Monotonic Function</t>
  </si>
  <si>
    <t>if b &gt; a then f(b) &gt; f(a)</t>
  </si>
  <si>
    <t>For all a and b,</t>
  </si>
  <si>
    <t>Function f is monotic when …</t>
  </si>
  <si>
    <t>The log of the product is the sum of the log.</t>
  </si>
  <si>
    <t>log(prod(x))</t>
  </si>
  <si>
    <t>sum(log(x))</t>
  </si>
  <si>
    <t>Tools for MLEs</t>
  </si>
  <si>
    <t>Demo1</t>
  </si>
  <si>
    <t>Demo2</t>
  </si>
  <si>
    <t>'Likelihood' is the probabiliy of a data set occuring under a probability function.</t>
  </si>
  <si>
    <r>
      <t>What is the likelihood of this data set under N(mu=3,sigma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  <scheme val="minor"/>
      </rPr>
      <t xml:space="preserve"> = 25)?</t>
    </r>
  </si>
  <si>
    <r>
      <t>How about under N(mu=20,sigma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  <scheme val="minor"/>
      </rPr>
      <t xml:space="preserve"> = 16)?</t>
    </r>
  </si>
  <si>
    <r>
      <t>So it's the probability of x</t>
    </r>
    <r>
      <rPr>
        <vertAlign val="subscript"/>
        <sz val="20"/>
        <color theme="1"/>
        <rFont val="Calibri (Body)"/>
      </rPr>
      <t>1</t>
    </r>
    <r>
      <rPr>
        <sz val="20"/>
        <color theme="1"/>
        <rFont val="Calibri"/>
        <family val="2"/>
        <scheme val="minor"/>
      </rPr>
      <t xml:space="preserve"> and x2 and x3 and ...</t>
    </r>
  </si>
  <si>
    <t>Mu</t>
  </si>
  <si>
    <t>Sigma</t>
  </si>
  <si>
    <t>MLE with DataTables</t>
  </si>
  <si>
    <t>What's the probability of this data occuring?</t>
  </si>
  <si>
    <t>Formalism</t>
  </si>
  <si>
    <t>Demo1: Histogram Display</t>
  </si>
  <si>
    <t>Demo2: Surface Fit</t>
  </si>
  <si>
    <t>When a bond defaults, the recovery rate can be modeled with a normal distribution N(40%, 5%^2)</t>
  </si>
  <si>
    <t>Question:</t>
  </si>
  <si>
    <t>mu</t>
  </si>
  <si>
    <t>Data</t>
  </si>
  <si>
    <t>Distribution</t>
  </si>
  <si>
    <r>
      <t>Which is P(x</t>
    </r>
    <r>
      <rPr>
        <vertAlign val="subscript"/>
        <sz val="20"/>
        <color theme="1"/>
        <rFont val="Calibri (Body)"/>
      </rPr>
      <t>1</t>
    </r>
    <r>
      <rPr>
        <sz val="20"/>
        <color theme="1"/>
        <rFont val="Calibri"/>
        <family val="2"/>
        <scheme val="minor"/>
      </rPr>
      <t>)*P(x</t>
    </r>
    <r>
      <rPr>
        <vertAlign val="subscript"/>
        <sz val="20"/>
        <color theme="1"/>
        <rFont val="Calibri (Body)"/>
      </rPr>
      <t>2</t>
    </r>
    <r>
      <rPr>
        <sz val="20"/>
        <color theme="1"/>
        <rFont val="Calibri"/>
        <family val="2"/>
        <scheme val="minor"/>
      </rPr>
      <t>)*P(x</t>
    </r>
    <r>
      <rPr>
        <vertAlign val="subscript"/>
        <sz val="20"/>
        <color theme="1"/>
        <rFont val="Calibri (Body)"/>
      </rPr>
      <t>3</t>
    </r>
    <r>
      <rPr>
        <sz val="20"/>
        <color theme="1"/>
        <rFont val="Calibri"/>
        <family val="2"/>
        <scheme val="minor"/>
      </rPr>
      <t>)* … P(x</t>
    </r>
    <r>
      <rPr>
        <vertAlign val="subscript"/>
        <sz val="20"/>
        <color theme="1"/>
        <rFont val="Calibri (Body)"/>
      </rPr>
      <t>n</t>
    </r>
    <r>
      <rPr>
        <sz val="20"/>
        <color theme="1"/>
        <rFont val="Calibri"/>
        <family val="2"/>
        <scheme val="minor"/>
      </rPr>
      <t>)</t>
    </r>
  </si>
  <si>
    <t>X</t>
  </si>
  <si>
    <t>P(X)</t>
  </si>
  <si>
    <t>MLE_Demo</t>
  </si>
  <si>
    <t>MLE_Tools1</t>
  </si>
  <si>
    <t>MLE_Tools2</t>
  </si>
  <si>
    <t>MLE_Ex2</t>
  </si>
  <si>
    <t>MLE_Ex1</t>
  </si>
  <si>
    <t>Sampling Distributions</t>
  </si>
  <si>
    <r>
      <t xml:space="preserve">L = </t>
    </r>
    <r>
      <rPr>
        <sz val="20"/>
        <color theme="1"/>
        <rFont val="Symbol"/>
        <charset val="2"/>
      </rPr>
      <t>P</t>
    </r>
    <r>
      <rPr>
        <sz val="20"/>
        <color theme="1"/>
        <rFont val="Calibri"/>
        <family val="2"/>
        <scheme val="minor"/>
      </rPr>
      <t xml:space="preserve"> p(x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>)</t>
    </r>
  </si>
  <si>
    <r>
      <t xml:space="preserve">LL = </t>
    </r>
    <r>
      <rPr>
        <sz val="20"/>
        <color theme="1"/>
        <rFont val="Symbol"/>
        <charset val="2"/>
      </rPr>
      <t>S</t>
    </r>
    <r>
      <rPr>
        <sz val="20"/>
        <color theme="1"/>
        <rFont val="Calibri"/>
        <family val="2"/>
        <scheme val="minor"/>
      </rPr>
      <t xml:space="preserve"> ln(p(x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>))</t>
    </r>
  </si>
  <si>
    <r>
      <t>argmax</t>
    </r>
    <r>
      <rPr>
        <vertAlign val="subscript"/>
        <sz val="20"/>
        <color theme="1"/>
        <rFont val="Symbol"/>
        <charset val="2"/>
      </rPr>
      <t>q</t>
    </r>
    <r>
      <rPr>
        <sz val="20"/>
        <color theme="1"/>
        <rFont val="Calibri"/>
        <family val="2"/>
        <scheme val="minor"/>
      </rPr>
      <t>(L) = argmax</t>
    </r>
    <r>
      <rPr>
        <vertAlign val="subscript"/>
        <sz val="20"/>
        <color theme="1"/>
        <rFont val="Symbol"/>
        <charset val="2"/>
      </rPr>
      <t>q</t>
    </r>
    <r>
      <rPr>
        <sz val="20"/>
        <color theme="1"/>
        <rFont val="Calibri"/>
        <family val="2"/>
        <scheme val="minor"/>
      </rPr>
      <t>(LL)</t>
    </r>
  </si>
  <si>
    <t>MLE_Formalism</t>
  </si>
  <si>
    <t>Credit Value Adjustment (CVA)</t>
  </si>
  <si>
    <t>Hull p.461-463</t>
  </si>
  <si>
    <t>The amount by which a dealer must reduce the value of transactions because of counterparty default risk</t>
  </si>
  <si>
    <t>An estimate of its expected loss from a default by the counterparty</t>
  </si>
  <si>
    <r>
      <t>t</t>
    </r>
    <r>
      <rPr>
        <vertAlign val="subscript"/>
        <sz val="20"/>
        <color theme="1"/>
        <rFont val="Calibri (Body)"/>
      </rPr>
      <t>0</t>
    </r>
  </si>
  <si>
    <r>
      <t>t</t>
    </r>
    <r>
      <rPr>
        <vertAlign val="subscript"/>
        <sz val="20"/>
        <color theme="1"/>
        <rFont val="Calibri (Body)"/>
      </rPr>
      <t>1</t>
    </r>
    <r>
      <rPr>
        <sz val="12"/>
        <color theme="1"/>
        <rFont val="Calibri"/>
        <family val="2"/>
        <scheme val="minor"/>
      </rPr>
      <t/>
    </r>
  </si>
  <si>
    <r>
      <t>t</t>
    </r>
    <r>
      <rPr>
        <vertAlign val="subscript"/>
        <sz val="20"/>
        <color theme="1"/>
        <rFont val="Calibri (Body)"/>
      </rPr>
      <t>2</t>
    </r>
    <r>
      <rPr>
        <sz val="12"/>
        <color theme="1"/>
        <rFont val="Calibri"/>
        <family val="2"/>
        <scheme val="minor"/>
      </rPr>
      <t/>
    </r>
  </si>
  <si>
    <r>
      <t>t</t>
    </r>
    <r>
      <rPr>
        <vertAlign val="subscript"/>
        <sz val="20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/>
    </r>
  </si>
  <si>
    <r>
      <t>t</t>
    </r>
    <r>
      <rPr>
        <vertAlign val="subscript"/>
        <sz val="20"/>
        <color theme="1"/>
        <rFont val="Calibri (Body)"/>
      </rPr>
      <t>4</t>
    </r>
    <r>
      <rPr>
        <sz val="12"/>
        <color theme="1"/>
        <rFont val="Calibri"/>
        <family val="2"/>
        <scheme val="minor"/>
      </rPr>
      <t/>
    </r>
  </si>
  <si>
    <t>…</t>
  </si>
  <si>
    <r>
      <t>t</t>
    </r>
    <r>
      <rPr>
        <vertAlign val="subscript"/>
        <sz val="20"/>
        <color theme="1"/>
        <rFont val="Calibri (Body)"/>
      </rPr>
      <t>10</t>
    </r>
    <r>
      <rPr>
        <sz val="12"/>
        <color theme="1"/>
        <rFont val="Calibri"/>
        <family val="2"/>
        <scheme val="minor"/>
      </rPr>
      <t/>
    </r>
  </si>
  <si>
    <t>PD</t>
  </si>
  <si>
    <r>
      <t>q</t>
    </r>
    <r>
      <rPr>
        <vertAlign val="subscript"/>
        <sz val="20"/>
        <color theme="1"/>
        <rFont val="Calibri (Body)"/>
      </rPr>
      <t>1</t>
    </r>
  </si>
  <si>
    <r>
      <t>q</t>
    </r>
    <r>
      <rPr>
        <vertAlign val="subscript"/>
        <sz val="20"/>
        <color theme="1"/>
        <rFont val="Calibri (Body)"/>
      </rPr>
      <t>2</t>
    </r>
  </si>
  <si>
    <r>
      <t>q</t>
    </r>
    <r>
      <rPr>
        <vertAlign val="subscript"/>
        <sz val="20"/>
        <color theme="1"/>
        <rFont val="Calibri (Body)"/>
      </rPr>
      <t>3</t>
    </r>
  </si>
  <si>
    <r>
      <t>q</t>
    </r>
    <r>
      <rPr>
        <vertAlign val="subscript"/>
        <sz val="20"/>
        <color theme="1"/>
        <rFont val="Calibri (Body)"/>
      </rPr>
      <t>4</t>
    </r>
  </si>
  <si>
    <r>
      <t>q</t>
    </r>
    <r>
      <rPr>
        <vertAlign val="subscript"/>
        <sz val="20"/>
        <color theme="1"/>
        <rFont val="Calibri (Body)"/>
      </rPr>
      <t>n</t>
    </r>
  </si>
  <si>
    <t>PV Exposure</t>
  </si>
  <si>
    <r>
      <t>v</t>
    </r>
    <r>
      <rPr>
        <vertAlign val="subscript"/>
        <sz val="20"/>
        <color theme="1"/>
        <rFont val="Calibri (Body)"/>
      </rPr>
      <t>1</t>
    </r>
  </si>
  <si>
    <r>
      <t>v</t>
    </r>
    <r>
      <rPr>
        <vertAlign val="subscript"/>
        <sz val="20"/>
        <color theme="1"/>
        <rFont val="Calibri (Body)"/>
      </rPr>
      <t>2</t>
    </r>
    <r>
      <rPr>
        <sz val="12"/>
        <color theme="1"/>
        <rFont val="Calibri"/>
        <family val="2"/>
        <scheme val="minor"/>
      </rPr>
      <t/>
    </r>
  </si>
  <si>
    <r>
      <t>v</t>
    </r>
    <r>
      <rPr>
        <vertAlign val="subscript"/>
        <sz val="20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/>
    </r>
  </si>
  <si>
    <r>
      <t>v</t>
    </r>
    <r>
      <rPr>
        <vertAlign val="subscript"/>
        <sz val="20"/>
        <color theme="1"/>
        <rFont val="Calibri (Body)"/>
      </rPr>
      <t>4</t>
    </r>
    <r>
      <rPr>
        <sz val="12"/>
        <color theme="1"/>
        <rFont val="Calibri"/>
        <family val="2"/>
        <scheme val="minor"/>
      </rPr>
      <t/>
    </r>
  </si>
  <si>
    <r>
      <t>v</t>
    </r>
    <r>
      <rPr>
        <vertAlign val="subscript"/>
        <sz val="20"/>
        <color theme="1"/>
        <rFont val="Calibri (Body)"/>
      </rPr>
      <t>n</t>
    </r>
  </si>
  <si>
    <r>
      <t>q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 xml:space="preserve"> = risk neutral probability inferred from credit spreads.</t>
    </r>
  </si>
  <si>
    <r>
      <t>EE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 xml:space="preserve"> = Expected Exposure at time i</t>
    </r>
  </si>
  <si>
    <r>
      <t>v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 xml:space="preserve"> = Max(V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>-C, 0).</t>
    </r>
  </si>
  <si>
    <t>C = Collateral posted at previous period.</t>
  </si>
  <si>
    <t>Vi = Value of Asset at time i.</t>
  </si>
  <si>
    <r>
      <t>s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 xml:space="preserve"> is the credit spread for maturity t</t>
    </r>
    <r>
      <rPr>
        <vertAlign val="subscript"/>
        <sz val="20"/>
        <color theme="1"/>
        <rFont val="Calibri (Body)"/>
      </rPr>
      <t>i</t>
    </r>
  </si>
  <si>
    <r>
      <rPr>
        <sz val="20"/>
        <color theme="1"/>
        <rFont val="Symbol"/>
        <charset val="2"/>
      </rPr>
      <t>l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 xml:space="preserve"> is the average hazard rate up to time t</t>
    </r>
    <r>
      <rPr>
        <vertAlign val="subscript"/>
        <sz val="20"/>
        <color theme="1"/>
        <rFont val="Calibri (Body)"/>
      </rPr>
      <t>i</t>
    </r>
  </si>
  <si>
    <r>
      <t>q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 xml:space="preserve"> = risk neutral probability infered from credit spreads.</t>
    </r>
  </si>
  <si>
    <r>
      <t>q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 xml:space="preserve"> = Incremental unconditional Probability of Default</t>
    </r>
  </si>
  <si>
    <t>Debt Value Adjustment (DVA)</t>
  </si>
  <si>
    <t>Debit (or debt) Value Adjustment (DVA) is an estimate of the cost to the counterparty of a default by the dealer</t>
  </si>
  <si>
    <t>DVA is a mirror image of CVA</t>
  </si>
  <si>
    <t>CVA is the expected cost to the dealer from a possible default by the counterparty</t>
  </si>
  <si>
    <t>DVA is the expected cost to the counterparty because the dealer might default</t>
  </si>
  <si>
    <t>It is the counterparty's CVA</t>
  </si>
  <si>
    <t>DVA must benefit to the dealer (based on zero sum games definition, gain to one side always equals the loss to other side)</t>
  </si>
  <si>
    <t>Same formulas apply except that v is counterparty's exposure to dealer and q is dealer's PD</t>
  </si>
  <si>
    <t>Accounting value of a transactions with counterparty = No default value - CVA + DVA</t>
  </si>
  <si>
    <t>Risk Management &amp; Financial Institutions Section 19.3</t>
  </si>
  <si>
    <t>E[L] = PD * EAD * LGD</t>
  </si>
  <si>
    <t>E[L] = PD * EAD * (1-R)</t>
  </si>
  <si>
    <t>E[L] / (EAD * (1-R)) = PD</t>
  </si>
  <si>
    <t>Spread2PD</t>
  </si>
  <si>
    <t>Calculate PD given a Credit Spread</t>
  </si>
  <si>
    <t>Risk Management and Financial Institutions</t>
  </si>
  <si>
    <t>4th Edition</t>
  </si>
  <si>
    <t>Page 413</t>
  </si>
  <si>
    <t>Face</t>
  </si>
  <si>
    <t>Period</t>
  </si>
  <si>
    <t>pmt</t>
  </si>
  <si>
    <t>pv</t>
  </si>
  <si>
    <t>pv_rf</t>
  </si>
  <si>
    <t>CouponRate</t>
  </si>
  <si>
    <t>Frequency</t>
  </si>
  <si>
    <t>n</t>
  </si>
  <si>
    <t>YTM</t>
  </si>
  <si>
    <t>YTM_rf</t>
  </si>
  <si>
    <t>CouponPmt</t>
  </si>
  <si>
    <t>Value</t>
  </si>
  <si>
    <t>Value_rf</t>
  </si>
  <si>
    <t>Eloss</t>
  </si>
  <si>
    <t xml:space="preserve">Time </t>
  </si>
  <si>
    <t>TimeR</t>
  </si>
  <si>
    <t>PV</t>
  </si>
  <si>
    <t>Time_</t>
  </si>
  <si>
    <t>value_rf_</t>
  </si>
  <si>
    <t>Recovery</t>
  </si>
  <si>
    <t>Loss</t>
  </si>
  <si>
    <t>pv_rf_</t>
  </si>
  <si>
    <t>PV[Loss]</t>
  </si>
  <si>
    <t>Backtest1</t>
  </si>
  <si>
    <t>Backtest2</t>
  </si>
  <si>
    <t>Date</t>
  </si>
  <si>
    <t>Price</t>
  </si>
  <si>
    <t>%Change</t>
  </si>
  <si>
    <t>Backtest3</t>
  </si>
  <si>
    <t>You believe the that 99th percentile worst change is a reliable measure of risk.</t>
  </si>
  <si>
    <t>Backtest this assumption.</t>
  </si>
  <si>
    <t>The idea:</t>
  </si>
  <si>
    <t>The returns should only be worse than the preceeding estimate 1% of the time.</t>
  </si>
  <si>
    <t>Steps:</t>
  </si>
  <si>
    <t>Start at the bottom of this history of returns.</t>
  </si>
  <si>
    <t>For the previous 60 days, identify whether or not the worst change is worse than -.04</t>
  </si>
  <si>
    <t>Accomplish this task in a single row.</t>
  </si>
  <si>
    <t>Use Percentile.Inc()</t>
  </si>
  <si>
    <t>Note that, since the subject matter is %changes, the 99th worst change is 1st percentile.</t>
  </si>
  <si>
    <t>Now, repeat that but on a window that is one day forward.</t>
  </si>
  <si>
    <t>So instead of the very last 60 days, the window is from n-61 to n-1</t>
  </si>
  <si>
    <t>If you have successully done this the first time in a single row, then you can just copy the calculation.</t>
  </si>
  <si>
    <t>Drag this calculation up to the top.</t>
  </si>
  <si>
    <t>Count up the number of exceedances.</t>
  </si>
  <si>
    <t>Use the COUNT function to count the number of days.</t>
  </si>
  <si>
    <t>Use the SUM function to count the number of exceedances.</t>
  </si>
  <si>
    <t>Now, use the binomial distribution to observe what the probability of observing that count.</t>
  </si>
  <si>
    <t>Populate the cell below in order to observe where your result is in the distribution below.</t>
  </si>
  <si>
    <t>Number of trials (Use the COUNT function)</t>
  </si>
  <si>
    <t>Probability of Exceedance</t>
  </si>
  <si>
    <t>&lt;- copy this row up</t>
  </si>
  <si>
    <t>&lt;- notice how the percentile calculation is on the previous 60 days and does not include the current day.</t>
  </si>
  <si>
    <t>Thread:</t>
  </si>
  <si>
    <t>Regression</t>
  </si>
  <si>
    <t>Classification</t>
  </si>
  <si>
    <t>Time Series</t>
  </si>
  <si>
    <t>Options</t>
  </si>
  <si>
    <t>Rates</t>
  </si>
  <si>
    <t>Special Topics</t>
  </si>
  <si>
    <t>Factor</t>
  </si>
  <si>
    <t>Linear</t>
  </si>
  <si>
    <t>Knn</t>
  </si>
  <si>
    <t>Stationarity</t>
  </si>
  <si>
    <t>Payoffs</t>
  </si>
  <si>
    <t>Forwards</t>
  </si>
  <si>
    <t>Backtesting</t>
  </si>
  <si>
    <t>Regularized</t>
  </si>
  <si>
    <t>Kmeans</t>
  </si>
  <si>
    <t>Seasonality</t>
  </si>
  <si>
    <t>Black Scholes</t>
  </si>
  <si>
    <t>Portfolio Mngt</t>
  </si>
  <si>
    <t>Kelly Criterion</t>
  </si>
  <si>
    <t>Logistic</t>
  </si>
  <si>
    <t>Hclust</t>
  </si>
  <si>
    <t>Autocorrelation</t>
  </si>
  <si>
    <t>Greeks</t>
  </si>
  <si>
    <t>Copulas</t>
  </si>
  <si>
    <t>Decision Tree</t>
  </si>
  <si>
    <t>PAM</t>
  </si>
  <si>
    <t>AR</t>
  </si>
  <si>
    <t>Binomial Option Pricing</t>
  </si>
  <si>
    <t>Forests</t>
  </si>
  <si>
    <t>Apriori Algo</t>
  </si>
  <si>
    <t>ARMA</t>
  </si>
  <si>
    <t>American Options</t>
  </si>
  <si>
    <t>GBM</t>
  </si>
  <si>
    <t>Naïve Bayes</t>
  </si>
  <si>
    <t>ARIMAX</t>
  </si>
  <si>
    <t>Exotic Options</t>
  </si>
  <si>
    <t>PCA</t>
  </si>
  <si>
    <t>Linear Discriminant Analysis</t>
  </si>
  <si>
    <t>SARIMAX</t>
  </si>
  <si>
    <t>Implied vol</t>
  </si>
  <si>
    <t>ANN</t>
  </si>
  <si>
    <t>Hard Margin Classifyer</t>
  </si>
  <si>
    <t>EWMA</t>
  </si>
  <si>
    <t>Vol Surfaces</t>
  </si>
  <si>
    <t>CNN</t>
  </si>
  <si>
    <t>Soft Margin Classifier</t>
  </si>
  <si>
    <t>Holt Winters</t>
  </si>
  <si>
    <t>EWMA &amp; Regularization</t>
  </si>
  <si>
    <t>RNN</t>
  </si>
  <si>
    <t>Support Vector Machines</t>
  </si>
  <si>
    <t>GARCH</t>
  </si>
  <si>
    <t>tSNE</t>
  </si>
  <si>
    <t>XGARCH</t>
  </si>
  <si>
    <t>Goal:</t>
  </si>
  <si>
    <t>Benchmark Models</t>
  </si>
  <si>
    <t>Hi Dim Classification</t>
  </si>
  <si>
    <t>GARCH / LSTM</t>
  </si>
  <si>
    <t>Management</t>
  </si>
  <si>
    <t>Make a copy of the colab notebook</t>
  </si>
  <si>
    <t>Answer HW 1</t>
  </si>
  <si>
    <t>Make your copy of the workbook public</t>
  </si>
  <si>
    <t>Place the link here:</t>
  </si>
  <si>
    <t>Answer the question below in the workbook or in this Excel tab.</t>
  </si>
  <si>
    <t>Question</t>
  </si>
  <si>
    <t>How can you perform linear regression with MLE?</t>
  </si>
  <si>
    <t>Demonstrate a fit either in code or with Excel here.</t>
  </si>
  <si>
    <t>Look up 'the curse of dimensionality' and describe below how it undermines KNN.</t>
  </si>
  <si>
    <t>Look up stationarity and describe what it is below.</t>
  </si>
  <si>
    <t>BS1</t>
  </si>
  <si>
    <t>BS2</t>
  </si>
  <si>
    <t>BS3</t>
  </si>
  <si>
    <t>Rule of Thumb</t>
  </si>
  <si>
    <r>
      <t>BS(S=S,T=1,K =S,r=0,</t>
    </r>
    <r>
      <rPr>
        <sz val="36"/>
        <color theme="1"/>
        <rFont val="Symbol"/>
        <charset val="2"/>
      </rPr>
      <t>s</t>
    </r>
    <r>
      <rPr>
        <sz val="36"/>
        <color theme="1"/>
        <rFont val="Calibri"/>
        <family val="2"/>
        <scheme val="minor"/>
      </rPr>
      <t>=</t>
    </r>
    <r>
      <rPr>
        <sz val="36"/>
        <color theme="1"/>
        <rFont val="Symbol"/>
        <charset val="2"/>
      </rPr>
      <t>s</t>
    </r>
    <r>
      <rPr>
        <sz val="36"/>
        <color theme="1"/>
        <rFont val="Calibri"/>
        <family val="2"/>
        <scheme val="minor"/>
      </rPr>
      <t>)</t>
    </r>
  </si>
  <si>
    <r>
      <t xml:space="preserve">.4 </t>
    </r>
    <r>
      <rPr>
        <sz val="36"/>
        <color theme="1"/>
        <rFont val="Symbol"/>
        <charset val="2"/>
      </rPr>
      <t>s</t>
    </r>
    <r>
      <rPr>
        <sz val="36"/>
        <color theme="1"/>
        <rFont val="Calibri"/>
        <family val="2"/>
        <scheme val="minor"/>
      </rPr>
      <t xml:space="preserve"> Notional</t>
    </r>
  </si>
  <si>
    <t>Video</t>
  </si>
  <si>
    <t>https://drive.google.com/open?id=0B46op8AajwqfZE13aUJHNDFRQTQ</t>
  </si>
  <si>
    <t>Things that affect option value</t>
  </si>
  <si>
    <t>The Greeks</t>
  </si>
  <si>
    <t>Price of underlying and the strike</t>
  </si>
  <si>
    <t>Delta - The change in option price per change in underlier</t>
  </si>
  <si>
    <t>Gamma - The rate of change in delta per change in underlier</t>
  </si>
  <si>
    <t>Time till expiration</t>
  </si>
  <si>
    <t>Theta - The change in option price per unit of time</t>
  </si>
  <si>
    <t>Volatilty</t>
  </si>
  <si>
    <t>Vega - The change in option price per unit change in volatility</t>
  </si>
  <si>
    <t>Interest rates</t>
  </si>
  <si>
    <t>Rho - The change in option price per unit change of risk free rate</t>
  </si>
  <si>
    <t>Investopedia</t>
  </si>
  <si>
    <t>http://www.investopedia.com/university/option-greeks/</t>
  </si>
  <si>
    <t>http://www.investopedia.com/articles/optioninvestor/04/121604.asp</t>
  </si>
  <si>
    <t>http://www.investopedia.com/articles/optioninvestor/02/120602.asp</t>
  </si>
  <si>
    <t>Delta &amp; Gamma</t>
  </si>
  <si>
    <t>Options &amp; Volatility</t>
  </si>
  <si>
    <t>Describe Gamma here.</t>
  </si>
  <si>
    <t>Derive the normal approximation for an ATM option.</t>
  </si>
  <si>
    <t>Estimate Vega by taking the derivative of the normal approximation with respect to sigma.</t>
  </si>
  <si>
    <t>Write out a derivation of an average delta.</t>
  </si>
  <si>
    <t>Taylor Series Expansion</t>
  </si>
  <si>
    <t>For a function f, write out a Taylor Series expansion of that function.</t>
  </si>
  <si>
    <t>Substitute Duration and Convexity into the function.</t>
  </si>
  <si>
    <t>Estimate the value of Bond A in the BondPricing tab if YTM increases by 0.5%</t>
  </si>
  <si>
    <t>Compare this to a full repricing of the bond with the higher YTM.</t>
  </si>
  <si>
    <t>Videos to help:</t>
  </si>
  <si>
    <t>Taylor Series Introduction</t>
  </si>
  <si>
    <t>https://drive.google.com/open?id=192wTldrXkyxAWRmnUm2ldXuCZgzLri4y</t>
  </si>
  <si>
    <t>Optional Math Example</t>
  </si>
  <si>
    <t>https://drive.google.com/open?id=19vH310Gp6gTWVQaEet8O09dTXdzV5TBZ</t>
  </si>
  <si>
    <t>Taylor Series in the context of Bonds</t>
  </si>
  <si>
    <t>https://drive.google.com/open?id=1t1BhA9G3iWu-klbQKsiBAVVbH43EG-uu</t>
  </si>
  <si>
    <t>Taylor Series in the context of Bonds 1</t>
  </si>
  <si>
    <t>https://drive.google.com/open?id=11u39_Oq7aiLFQZ5dEuYdJLrgRDN1Y9G-</t>
  </si>
  <si>
    <t>Taylor Series in the context of Bonds 2</t>
  </si>
  <si>
    <t>https://drive.google.com/open?id=1SiufB7SOx-P1w6RBwn9ui3OFBEydin54</t>
  </si>
  <si>
    <t>Taylor Series in the context of Bonds 3</t>
  </si>
  <si>
    <t>https://drive.google.com/open?id=1vEnfSl0e6-YsnZVUw4mIb-x4CpuztsYx</t>
  </si>
  <si>
    <t>From Greeks to Taylor Series:</t>
  </si>
  <si>
    <t>EPE</t>
  </si>
  <si>
    <t>PFE</t>
  </si>
  <si>
    <t>Why do do we need to test the entire distribution for backtesting CCR models</t>
  </si>
  <si>
    <t>Look up and define these terms from counterparty credit risk CCR.</t>
  </si>
  <si>
    <t>Python Menu</t>
  </si>
  <si>
    <t>https://colab.research.google.com/drive/1fGoSPxvDYXfRa4jI6cQBSUKSUaQ1uPd5?usp=sharing</t>
  </si>
  <si>
    <t>XXX</t>
  </si>
  <si>
    <t>Fama French 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</si>
</sst>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u/>
      <sz val="20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  <font>
      <vertAlign val="superscript"/>
      <sz val="20"/>
      <color theme="1"/>
      <name val="Calibri (Body)"/>
    </font>
    <font>
      <sz val="20"/>
      <color theme="1"/>
      <name val="Symbol"/>
      <charset val="2"/>
    </font>
    <font>
      <b/>
      <sz val="28"/>
      <color theme="1"/>
      <name val="Calibri"/>
      <family val="2"/>
      <scheme val="minor"/>
    </font>
    <font>
      <vertAlign val="subscript"/>
      <sz val="20"/>
      <color theme="1"/>
      <name val="Calibri (Body)"/>
    </font>
    <font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vertAlign val="subscript"/>
      <sz val="20"/>
      <color theme="1"/>
      <name val="Symbol"/>
      <charset val="2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charset val="2"/>
      <scheme val="minor"/>
    </font>
    <font>
      <sz val="72"/>
      <color theme="1"/>
      <name val="Calibri"/>
      <family val="2"/>
      <scheme val="minor"/>
    </font>
    <font>
      <u/>
      <sz val="7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36"/>
      <color theme="1"/>
      <name val="Calibri"/>
      <family val="2"/>
      <scheme val="minor"/>
    </font>
    <font>
      <u/>
      <sz val="12"/>
      <color theme="10"/>
      <name val="Calibri"/>
      <family val="2"/>
    </font>
    <font>
      <sz val="36"/>
      <color theme="1"/>
      <name val="Symbol"/>
      <charset val="2"/>
    </font>
    <font>
      <u/>
      <sz val="18"/>
      <color theme="10"/>
      <name val="Calibri"/>
      <family val="2"/>
      <scheme val="minor"/>
    </font>
    <font>
      <u/>
      <sz val="11"/>
      <color theme="0" tint="-0.14999847407452621"/>
      <name val="Calibri"/>
      <family val="2"/>
      <scheme val="minor"/>
    </font>
    <font>
      <sz val="18"/>
      <color rgb="FF000000"/>
      <name val="Calibri (Body)"/>
    </font>
    <font>
      <sz val="18"/>
      <color theme="1"/>
      <name val="Calibri (Body)"/>
    </font>
    <font>
      <sz val="18"/>
      <color theme="0" tint="-4.9989318521683403E-2"/>
      <name val="Calibri (Body)"/>
    </font>
    <font>
      <u/>
      <sz val="18"/>
      <color theme="10"/>
      <name val="Calibri (Body)"/>
    </font>
    <font>
      <u/>
      <sz val="18"/>
      <color theme="0" tint="-4.9989318521683403E-2"/>
      <name val="Calibri (Body)"/>
    </font>
  </fonts>
  <fills count="1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FFC000"/>
        <bgColor rgb="FFFFC000"/>
      </patternFill>
    </fill>
    <fill>
      <patternFill patternType="solid">
        <fgColor rgb="FFFEF2CB"/>
        <bgColor rgb="FFFEF2CB"/>
      </patternFill>
    </fill>
    <fill>
      <patternFill patternType="solid">
        <fgColor rgb="FF92D050"/>
        <bgColor rgb="FF92D050"/>
      </patternFill>
    </fill>
    <fill>
      <patternFill patternType="solid">
        <fgColor rgb="FFF2F2F2"/>
        <bgColor rgb="FFF2F2F2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2">
    <xf numFmtId="0" fontId="0" fillId="0" borderId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/>
    <xf numFmtId="0" fontId="1" fillId="0" borderId="0"/>
    <xf numFmtId="43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20" fillId="0" borderId="0" applyNumberFormat="0" applyFill="0" applyBorder="0" applyAlignment="0" applyProtection="0"/>
    <xf numFmtId="44" fontId="4" fillId="0" borderId="0" applyFont="0" applyFill="0" applyBorder="0" applyAlignment="0" applyProtection="0"/>
  </cellStyleXfs>
  <cellXfs count="74">
    <xf numFmtId="0" fontId="0" fillId="0" borderId="0" xfId="0"/>
    <xf numFmtId="0" fontId="2" fillId="2" borderId="0" xfId="0" applyFont="1" applyFill="1"/>
    <xf numFmtId="0" fontId="8" fillId="2" borderId="0" xfId="4" applyFont="1" applyFill="1"/>
    <xf numFmtId="0" fontId="2" fillId="2" borderId="0" xfId="6" applyFont="1" applyFill="1"/>
    <xf numFmtId="0" fontId="2" fillId="2" borderId="0" xfId="6" applyFont="1" applyFill="1" applyAlignment="1">
      <alignment horizontal="right"/>
    </xf>
    <xf numFmtId="0" fontId="11" fillId="2" borderId="0" xfId="6" applyFont="1" applyFill="1"/>
    <xf numFmtId="0" fontId="3" fillId="4" borderId="0" xfId="1" applyFont="1" applyFill="1"/>
    <xf numFmtId="0" fontId="2" fillId="2" borderId="0" xfId="8" applyNumberFormat="1" applyFont="1" applyFill="1"/>
    <xf numFmtId="0" fontId="8" fillId="2" borderId="0" xfId="4" applyFont="1" applyFill="1" applyBorder="1"/>
    <xf numFmtId="0" fontId="2" fillId="5" borderId="0" xfId="0" applyFont="1" applyFill="1"/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right"/>
    </xf>
    <xf numFmtId="0" fontId="2" fillId="5" borderId="1" xfId="0" applyFont="1" applyFill="1" applyBorder="1"/>
    <xf numFmtId="0" fontId="7" fillId="5" borderId="0" xfId="0" applyFont="1" applyFill="1" applyAlignment="1">
      <alignment horizontal="right"/>
    </xf>
    <xf numFmtId="0" fontId="2" fillId="5" borderId="0" xfId="0" quotePrefix="1" applyFont="1" applyFill="1"/>
    <xf numFmtId="0" fontId="2" fillId="6" borderId="0" xfId="0" applyFont="1" applyFill="1"/>
    <xf numFmtId="0" fontId="2" fillId="6" borderId="2" xfId="0" applyFont="1" applyFill="1" applyBorder="1"/>
    <xf numFmtId="0" fontId="2" fillId="6" borderId="0" xfId="0" applyFont="1" applyFill="1" applyAlignment="1">
      <alignment horizontal="center"/>
    </xf>
    <xf numFmtId="0" fontId="13" fillId="7" borderId="0" xfId="0" applyFont="1" applyFill="1"/>
    <xf numFmtId="0" fontId="2" fillId="8" borderId="0" xfId="0" applyFont="1" applyFill="1"/>
    <xf numFmtId="0" fontId="2" fillId="5" borderId="0" xfId="0" applyFont="1" applyFill="1" applyAlignment="1">
      <alignment horizontal="right" shrinkToFit="1"/>
    </xf>
    <xf numFmtId="0" fontId="5" fillId="5" borderId="0" xfId="4" applyFill="1"/>
    <xf numFmtId="0" fontId="10" fillId="8" borderId="0" xfId="0" applyFont="1" applyFill="1"/>
    <xf numFmtId="0" fontId="5" fillId="8" borderId="0" xfId="4" applyFill="1"/>
    <xf numFmtId="0" fontId="16" fillId="5" borderId="0" xfId="9" applyFont="1" applyFill="1"/>
    <xf numFmtId="0" fontId="2" fillId="5" borderId="0" xfId="9" applyFont="1" applyFill="1"/>
    <xf numFmtId="0" fontId="2" fillId="3" borderId="0" xfId="9" applyFont="1" applyFill="1"/>
    <xf numFmtId="0" fontId="2" fillId="9" borderId="0" xfId="9" applyFont="1" applyFill="1" applyAlignment="1">
      <alignment horizontal="center"/>
    </xf>
    <xf numFmtId="0" fontId="2" fillId="5" borderId="0" xfId="9" applyFont="1" applyFill="1" applyAlignment="1">
      <alignment horizontal="right"/>
    </xf>
    <xf numFmtId="0" fontId="17" fillId="5" borderId="0" xfId="9" applyFont="1" applyFill="1"/>
    <xf numFmtId="0" fontId="2" fillId="3" borderId="0" xfId="9" applyFont="1" applyFill="1" applyAlignment="1">
      <alignment horizontal="center"/>
    </xf>
    <xf numFmtId="0" fontId="2" fillId="2" borderId="0" xfId="1" applyFont="1" applyFill="1" applyAlignment="1">
      <alignment vertical="top"/>
    </xf>
    <xf numFmtId="0" fontId="18" fillId="2" borderId="0" xfId="1" applyFont="1" applyFill="1"/>
    <xf numFmtId="0" fontId="19" fillId="2" borderId="0" xfId="1" applyFont="1" applyFill="1"/>
    <xf numFmtId="0" fontId="8" fillId="8" borderId="0" xfId="10" applyFont="1" applyFill="1"/>
    <xf numFmtId="0" fontId="4" fillId="8" borderId="0" xfId="1" applyFill="1"/>
    <xf numFmtId="0" fontId="21" fillId="8" borderId="0" xfId="1" applyFont="1" applyFill="1"/>
    <xf numFmtId="0" fontId="4" fillId="8" borderId="0" xfId="1" applyFill="1" applyAlignment="1">
      <alignment horizontal="right"/>
    </xf>
    <xf numFmtId="9" fontId="4" fillId="8" borderId="0" xfId="1" applyNumberFormat="1" applyFill="1"/>
    <xf numFmtId="164" fontId="4" fillId="8" borderId="0" xfId="1" applyNumberFormat="1" applyFill="1"/>
    <xf numFmtId="44" fontId="0" fillId="8" borderId="0" xfId="11" applyFont="1" applyFill="1"/>
    <xf numFmtId="44" fontId="4" fillId="8" borderId="0" xfId="1" applyNumberFormat="1" applyFill="1"/>
    <xf numFmtId="0" fontId="4" fillId="8" borderId="3" xfId="1" applyFill="1" applyBorder="1"/>
    <xf numFmtId="0" fontId="4" fillId="8" borderId="4" xfId="1" applyFill="1" applyBorder="1"/>
    <xf numFmtId="0" fontId="4" fillId="8" borderId="5" xfId="1" applyFill="1" applyBorder="1"/>
    <xf numFmtId="0" fontId="4" fillId="8" borderId="6" xfId="1" applyFill="1" applyBorder="1"/>
    <xf numFmtId="0" fontId="4" fillId="8" borderId="7" xfId="1" applyFill="1" applyBorder="1"/>
    <xf numFmtId="0" fontId="4" fillId="8" borderId="8" xfId="1" applyFill="1" applyBorder="1"/>
    <xf numFmtId="0" fontId="4" fillId="8" borderId="1" xfId="1" applyFill="1" applyBorder="1"/>
    <xf numFmtId="0" fontId="4" fillId="8" borderId="9" xfId="1" applyFill="1" applyBorder="1"/>
    <xf numFmtId="2" fontId="4" fillId="8" borderId="0" xfId="1" applyNumberFormat="1" applyFill="1"/>
    <xf numFmtId="10" fontId="0" fillId="8" borderId="0" xfId="8" applyNumberFormat="1" applyFont="1" applyFill="1"/>
    <xf numFmtId="0" fontId="22" fillId="10" borderId="0" xfId="0" applyFont="1" applyFill="1"/>
    <xf numFmtId="0" fontId="2" fillId="10" borderId="0" xfId="0" applyFont="1" applyFill="1"/>
    <xf numFmtId="14" fontId="2" fillId="10" borderId="0" xfId="0" applyNumberFormat="1" applyFont="1" applyFill="1"/>
    <xf numFmtId="0" fontId="2" fillId="11" borderId="0" xfId="0" applyFont="1" applyFill="1"/>
    <xf numFmtId="9" fontId="2" fillId="10" borderId="0" xfId="0" applyNumberFormat="1" applyFont="1" applyFill="1"/>
    <xf numFmtId="0" fontId="2" fillId="12" borderId="0" xfId="0" applyFont="1" applyFill="1"/>
    <xf numFmtId="0" fontId="2" fillId="13" borderId="0" xfId="0" applyFont="1" applyFill="1"/>
    <xf numFmtId="0" fontId="21" fillId="5" borderId="0" xfId="0" applyFont="1" applyFill="1"/>
    <xf numFmtId="0" fontId="8" fillId="5" borderId="0" xfId="4" applyFont="1" applyFill="1"/>
    <xf numFmtId="0" fontId="2" fillId="5" borderId="0" xfId="0" applyFont="1" applyFill="1" applyAlignment="1">
      <alignment horizontal="left"/>
    </xf>
    <xf numFmtId="0" fontId="21" fillId="5" borderId="0" xfId="0" quotePrefix="1" applyFont="1" applyFill="1"/>
    <xf numFmtId="0" fontId="24" fillId="5" borderId="0" xfId="10" applyFont="1" applyFill="1"/>
    <xf numFmtId="0" fontId="25" fillId="5" borderId="0" xfId="10" applyFont="1" applyFill="1"/>
    <xf numFmtId="0" fontId="2" fillId="5" borderId="0" xfId="1" applyFont="1" applyFill="1"/>
    <xf numFmtId="0" fontId="7" fillId="5" borderId="0" xfId="1" applyFont="1" applyFill="1"/>
    <xf numFmtId="0" fontId="2" fillId="5" borderId="1" xfId="1" applyFont="1" applyFill="1" applyBorder="1"/>
    <xf numFmtId="0" fontId="20" fillId="5" borderId="0" xfId="10" applyFill="1"/>
    <xf numFmtId="0" fontId="26" fillId="14" borderId="0" xfId="0" applyFont="1" applyFill="1"/>
    <xf numFmtId="0" fontId="27" fillId="2" borderId="0" xfId="0" applyFont="1" applyFill="1"/>
    <xf numFmtId="0" fontId="28" fillId="2" borderId="0" xfId="0" applyFont="1" applyFill="1"/>
    <xf numFmtId="0" fontId="29" fillId="2" borderId="0" xfId="4" applyFont="1" applyFill="1"/>
    <xf numFmtId="0" fontId="30" fillId="2" borderId="0" xfId="4" applyFont="1" applyFill="1"/>
  </cellXfs>
  <cellStyles count="12">
    <cellStyle name="Comma 2" xfId="7" xr:uid="{66F2EAC8-9786-544A-82A0-77C0E5F605CC}"/>
    <cellStyle name="Currency 2" xfId="11" xr:uid="{3D84378A-63B1-2B40-BDDD-4DE5A731059C}"/>
    <cellStyle name="Followed Hyperlink" xfId="3" builtinId="9" hidden="1"/>
    <cellStyle name="Hyperlink" xfId="2" builtinId="8" hidden="1"/>
    <cellStyle name="Hyperlink" xfId="4" builtinId="8"/>
    <cellStyle name="Hyperlink 2" xfId="10" xr:uid="{57B01962-1DF8-6541-98A1-0BF27BCF23D8}"/>
    <cellStyle name="Normal" xfId="0" builtinId="0"/>
    <cellStyle name="Normal 10" xfId="9" xr:uid="{DA6B564C-E04B-A443-8B3C-2275CBBEE266}"/>
    <cellStyle name="Normal 2" xfId="1" xr:uid="{00000000-0005-0000-0000-000005000000}"/>
    <cellStyle name="Normal 2 2" xfId="6" xr:uid="{EC3BC107-088D-744D-97ED-FFF0053CBB17}"/>
    <cellStyle name="Normal 3" xfId="5" xr:uid="{23A85297-8246-F648-A9F7-D4CF40572BE5}"/>
    <cellStyle name="Percent 2" xfId="8" xr:uid="{F3B89773-7183-3D4D-9125-C3E9E89ABF18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18.xml"/><Relationship Id="rId63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39.xml"/><Relationship Id="rId84" Type="http://schemas.openxmlformats.org/officeDocument/2006/relationships/externalLink" Target="externalLinks/externalLink55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53" Type="http://schemas.openxmlformats.org/officeDocument/2006/relationships/externalLink" Target="externalLinks/externalLink24.xml"/><Relationship Id="rId58" Type="http://schemas.openxmlformats.org/officeDocument/2006/relationships/externalLink" Target="externalLinks/externalLink29.xml"/><Relationship Id="rId74" Type="http://schemas.openxmlformats.org/officeDocument/2006/relationships/externalLink" Target="externalLinks/externalLink45.xml"/><Relationship Id="rId79" Type="http://schemas.openxmlformats.org/officeDocument/2006/relationships/externalLink" Target="externalLinks/externalLink50.xml"/><Relationship Id="rId5" Type="http://schemas.openxmlformats.org/officeDocument/2006/relationships/worksheet" Target="worksheets/sheet5.xml"/><Relationship Id="rId90" Type="http://schemas.openxmlformats.org/officeDocument/2006/relationships/sheetMetadata" Target="metadata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19.xml"/><Relationship Id="rId56" Type="http://schemas.openxmlformats.org/officeDocument/2006/relationships/externalLink" Target="externalLinks/externalLink27.xml"/><Relationship Id="rId64" Type="http://schemas.openxmlformats.org/officeDocument/2006/relationships/externalLink" Target="externalLinks/externalLink35.xml"/><Relationship Id="rId69" Type="http://schemas.openxmlformats.org/officeDocument/2006/relationships/externalLink" Target="externalLinks/externalLink40.xml"/><Relationship Id="rId77" Type="http://schemas.openxmlformats.org/officeDocument/2006/relationships/externalLink" Target="externalLinks/externalLink48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2.xml"/><Relationship Id="rId72" Type="http://schemas.openxmlformats.org/officeDocument/2006/relationships/externalLink" Target="externalLinks/externalLink43.xml"/><Relationship Id="rId80" Type="http://schemas.openxmlformats.org/officeDocument/2006/relationships/externalLink" Target="externalLinks/externalLink51.xml"/><Relationship Id="rId85" Type="http://schemas.openxmlformats.org/officeDocument/2006/relationships/externalLink" Target="externalLinks/externalLink5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59" Type="http://schemas.openxmlformats.org/officeDocument/2006/relationships/externalLink" Target="externalLinks/externalLink30.xml"/><Relationship Id="rId67" Type="http://schemas.openxmlformats.org/officeDocument/2006/relationships/externalLink" Target="externalLinks/externalLink3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54" Type="http://schemas.openxmlformats.org/officeDocument/2006/relationships/externalLink" Target="externalLinks/externalLink25.xml"/><Relationship Id="rId62" Type="http://schemas.openxmlformats.org/officeDocument/2006/relationships/externalLink" Target="externalLinks/externalLink33.xml"/><Relationship Id="rId70" Type="http://schemas.openxmlformats.org/officeDocument/2006/relationships/externalLink" Target="externalLinks/externalLink41.xml"/><Relationship Id="rId75" Type="http://schemas.openxmlformats.org/officeDocument/2006/relationships/externalLink" Target="externalLinks/externalLink46.xml"/><Relationship Id="rId83" Type="http://schemas.openxmlformats.org/officeDocument/2006/relationships/externalLink" Target="externalLinks/externalLink54.xml"/><Relationship Id="rId88" Type="http://schemas.openxmlformats.org/officeDocument/2006/relationships/styles" Target="styles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externalLink" Target="externalLinks/externalLink20.xml"/><Relationship Id="rId57" Type="http://schemas.openxmlformats.org/officeDocument/2006/relationships/externalLink" Target="externalLinks/externalLink28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52" Type="http://schemas.openxmlformats.org/officeDocument/2006/relationships/externalLink" Target="externalLinks/externalLink23.xml"/><Relationship Id="rId60" Type="http://schemas.openxmlformats.org/officeDocument/2006/relationships/externalLink" Target="externalLinks/externalLink31.xml"/><Relationship Id="rId65" Type="http://schemas.openxmlformats.org/officeDocument/2006/relationships/externalLink" Target="externalLinks/externalLink36.xml"/><Relationship Id="rId73" Type="http://schemas.openxmlformats.org/officeDocument/2006/relationships/externalLink" Target="externalLinks/externalLink44.xml"/><Relationship Id="rId78" Type="http://schemas.openxmlformats.org/officeDocument/2006/relationships/externalLink" Target="externalLinks/externalLink49.xml"/><Relationship Id="rId81" Type="http://schemas.openxmlformats.org/officeDocument/2006/relationships/externalLink" Target="externalLinks/externalLink52.xml"/><Relationship Id="rId86" Type="http://schemas.openxmlformats.org/officeDocument/2006/relationships/externalLink" Target="externalLinks/externalLink5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0.xml"/><Relationship Id="rId34" Type="http://schemas.openxmlformats.org/officeDocument/2006/relationships/externalLink" Target="externalLinks/externalLink5.xml"/><Relationship Id="rId50" Type="http://schemas.openxmlformats.org/officeDocument/2006/relationships/externalLink" Target="externalLinks/externalLink21.xml"/><Relationship Id="rId55" Type="http://schemas.openxmlformats.org/officeDocument/2006/relationships/externalLink" Target="externalLinks/externalLink26.xml"/><Relationship Id="rId76" Type="http://schemas.openxmlformats.org/officeDocument/2006/relationships/externalLink" Target="externalLinks/externalLink47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4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66" Type="http://schemas.openxmlformats.org/officeDocument/2006/relationships/externalLink" Target="externalLinks/externalLink37.xml"/><Relationship Id="rId87" Type="http://schemas.openxmlformats.org/officeDocument/2006/relationships/theme" Target="theme/theme1.xml"/><Relationship Id="rId61" Type="http://schemas.openxmlformats.org/officeDocument/2006/relationships/externalLink" Target="externalLinks/externalLink32.xml"/><Relationship Id="rId82" Type="http://schemas.openxmlformats.org/officeDocument/2006/relationships/externalLink" Target="externalLinks/externalLink53.xml"/><Relationship Id="rId19" Type="http://schemas.openxmlformats.org/officeDocument/2006/relationships/worksheet" Target="worksheets/sheet19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6854588873112181E-2"/>
          <c:y val="5.0450450450450449E-2"/>
          <c:w val="0.86964131276623213"/>
          <c:h val="0.87679279279279276"/>
        </c:manualLayout>
      </c:layout>
      <c:surface3DChart>
        <c:wireframe val="0"/>
        <c:ser>
          <c:idx val="0"/>
          <c:order val="0"/>
          <c:tx>
            <c:strRef>
              <c:f>MLE_Ex2!$J$7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MLE_Ex2!$K$7:$X$7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0-F962-FB48-B5B9-DD5209896A7C}"/>
            </c:ext>
          </c:extLst>
        </c:ser>
        <c:ser>
          <c:idx val="1"/>
          <c:order val="1"/>
          <c:tx>
            <c:strRef>
              <c:f>MLE_Ex2!$J$8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MLE_Ex2!$K$8:$X$8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1-F962-FB48-B5B9-DD5209896A7C}"/>
            </c:ext>
          </c:extLst>
        </c:ser>
        <c:ser>
          <c:idx val="2"/>
          <c:order val="2"/>
          <c:tx>
            <c:strRef>
              <c:f>MLE_Ex2!$J$9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MLE_Ex2!$K$9:$X$9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2-F962-FB48-B5B9-DD5209896A7C}"/>
            </c:ext>
          </c:extLst>
        </c:ser>
        <c:ser>
          <c:idx val="3"/>
          <c:order val="3"/>
          <c:tx>
            <c:strRef>
              <c:f>MLE_Ex2!$J$10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MLE_Ex2!$K$10:$X$10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3-F962-FB48-B5B9-DD5209896A7C}"/>
            </c:ext>
          </c:extLst>
        </c:ser>
        <c:ser>
          <c:idx val="4"/>
          <c:order val="4"/>
          <c:tx>
            <c:strRef>
              <c:f>MLE_Ex2!$J$11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MLE_Ex2!$K$11:$X$11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4-F962-FB48-B5B9-DD5209896A7C}"/>
            </c:ext>
          </c:extLst>
        </c:ser>
        <c:ser>
          <c:idx val="5"/>
          <c:order val="5"/>
          <c:tx>
            <c:strRef>
              <c:f>MLE_Ex2!$J$12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MLE_Ex2!$K$12:$X$12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5-F962-FB48-B5B9-DD5209896A7C}"/>
            </c:ext>
          </c:extLst>
        </c:ser>
        <c:ser>
          <c:idx val="6"/>
          <c:order val="6"/>
          <c:tx>
            <c:strRef>
              <c:f>MLE_Ex2!$J$13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MLE_Ex2!$K$13:$X$13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6-F962-FB48-B5B9-DD5209896A7C}"/>
            </c:ext>
          </c:extLst>
        </c:ser>
        <c:ser>
          <c:idx val="7"/>
          <c:order val="7"/>
          <c:tx>
            <c:strRef>
              <c:f>MLE_Ex2!$J$14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MLE_Ex2!$K$14:$X$14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7-F962-FB48-B5B9-DD5209896A7C}"/>
            </c:ext>
          </c:extLst>
        </c:ser>
        <c:ser>
          <c:idx val="8"/>
          <c:order val="8"/>
          <c:tx>
            <c:strRef>
              <c:f>MLE_Ex2!$J$15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MLE_Ex2!$K$15:$X$15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8-F962-FB48-B5B9-DD5209896A7C}"/>
            </c:ext>
          </c:extLst>
        </c:ser>
        <c:ser>
          <c:idx val="9"/>
          <c:order val="9"/>
          <c:tx>
            <c:strRef>
              <c:f>MLE_Ex2!$J$16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MLE_Ex2!$K$16:$X$16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9-F962-FB48-B5B9-DD5209896A7C}"/>
            </c:ext>
          </c:extLst>
        </c:ser>
        <c:ser>
          <c:idx val="10"/>
          <c:order val="10"/>
          <c:tx>
            <c:strRef>
              <c:f>MLE_Ex2!$J$17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MLE_Ex2!$K$17:$X$17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A-F962-FB48-B5B9-DD5209896A7C}"/>
            </c:ext>
          </c:extLst>
        </c:ser>
        <c:ser>
          <c:idx val="11"/>
          <c:order val="11"/>
          <c:tx>
            <c:strRef>
              <c:f>MLE_Ex2!$J$18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MLE_Ex2!$K$18:$X$18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B-F962-FB48-B5B9-DD5209896A7C}"/>
            </c:ext>
          </c:extLst>
        </c:ser>
        <c:ser>
          <c:idx val="12"/>
          <c:order val="12"/>
          <c:tx>
            <c:strRef>
              <c:f>MLE_Ex2!$J$19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MLE_Ex2!$K$19:$X$19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C-F962-FB48-B5B9-DD5209896A7C}"/>
            </c:ext>
          </c:extLst>
        </c:ser>
        <c:ser>
          <c:idx val="13"/>
          <c:order val="13"/>
          <c:tx>
            <c:strRef>
              <c:f>MLE_Ex2!$J$20</c:f>
              <c:strCache>
                <c:ptCount val="1"/>
                <c:pt idx="0">
                  <c:v>70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MLE_Ex2!$K$6:$X$6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</c:numCache>
            </c:numRef>
          </c:cat>
          <c:val>
            <c:numRef>
              <c:f>MLE_Ex2!$K$20:$X$20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D-F962-FB48-B5B9-DD5209896A7C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92559024"/>
        <c:axId val="56941616"/>
        <c:axId val="146431744"/>
      </c:surface3DChart>
      <c:catAx>
        <c:axId val="9255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1616"/>
        <c:crosses val="autoZero"/>
        <c:auto val="1"/>
        <c:lblAlgn val="ctr"/>
        <c:lblOffset val="100"/>
        <c:noMultiLvlLbl val="0"/>
      </c:catAx>
      <c:valAx>
        <c:axId val="569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9024"/>
        <c:crosses val="autoZero"/>
        <c:crossBetween val="midCat"/>
      </c:valAx>
      <c:serAx>
        <c:axId val="1464317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1616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897175742550594E-2"/>
          <c:y val="3.4063260340632603E-2"/>
          <c:w val="0.96800893514373021"/>
          <c:h val="0.86116730846600376"/>
        </c:manualLayout>
      </c:layout>
      <c:barChart>
        <c:barDir val="col"/>
        <c:grouping val="clustered"/>
        <c:varyColors val="0"/>
        <c:ser>
          <c:idx val="0"/>
          <c:order val="0"/>
          <c:tx>
            <c:v>Data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MLE_Demo!$G$32:$G$72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cat>
          <c:val>
            <c:numRef>
              <c:f>MLE_Demo!$H$32:$H$72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4</c:v>
                </c:pt>
                <c:pt idx="16">
                  <c:v>17</c:v>
                </c:pt>
                <c:pt idx="17">
                  <c:v>47</c:v>
                </c:pt>
                <c:pt idx="18">
                  <c:v>98</c:v>
                </c:pt>
                <c:pt idx="19">
                  <c:v>138</c:v>
                </c:pt>
                <c:pt idx="20">
                  <c:v>196</c:v>
                </c:pt>
                <c:pt idx="21">
                  <c:v>211</c:v>
                </c:pt>
                <c:pt idx="22">
                  <c:v>137</c:v>
                </c:pt>
                <c:pt idx="23">
                  <c:v>87</c:v>
                </c:pt>
                <c:pt idx="24">
                  <c:v>45</c:v>
                </c:pt>
                <c:pt idx="25">
                  <c:v>15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C-2949-B86B-BBC0299F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3329536"/>
        <c:axId val="1583331184"/>
      </c:barChart>
      <c:lineChart>
        <c:grouping val="standard"/>
        <c:varyColors val="0"/>
        <c:ser>
          <c:idx val="1"/>
          <c:order val="1"/>
          <c:tx>
            <c:v>Distribution Function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MLE_Demo!$G$32:$G$72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cat>
          <c:val>
            <c:numRef>
              <c:f>MLE_Demo!$I$32:$I$72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6</c:v>
                </c:pt>
                <c:pt idx="24">
                  <c:v>13</c:v>
                </c:pt>
                <c:pt idx="25">
                  <c:v>25</c:v>
                </c:pt>
                <c:pt idx="26">
                  <c:v>44</c:v>
                </c:pt>
                <c:pt idx="27">
                  <c:v>67</c:v>
                </c:pt>
                <c:pt idx="28">
                  <c:v>94</c:v>
                </c:pt>
                <c:pt idx="29">
                  <c:v>117</c:v>
                </c:pt>
                <c:pt idx="30">
                  <c:v>131</c:v>
                </c:pt>
                <c:pt idx="31">
                  <c:v>131</c:v>
                </c:pt>
                <c:pt idx="32">
                  <c:v>117</c:v>
                </c:pt>
                <c:pt idx="33">
                  <c:v>94</c:v>
                </c:pt>
                <c:pt idx="34">
                  <c:v>67</c:v>
                </c:pt>
                <c:pt idx="35">
                  <c:v>44</c:v>
                </c:pt>
                <c:pt idx="36">
                  <c:v>25</c:v>
                </c:pt>
                <c:pt idx="37">
                  <c:v>13</c:v>
                </c:pt>
                <c:pt idx="38">
                  <c:v>6</c:v>
                </c:pt>
                <c:pt idx="39">
                  <c:v>2</c:v>
                </c:pt>
                <c:pt idx="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C-2949-B86B-BBC0299F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329536"/>
        <c:axId val="1583331184"/>
      </c:lineChart>
      <c:catAx>
        <c:axId val="158332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331184"/>
        <c:crosses val="autoZero"/>
        <c:auto val="1"/>
        <c:lblAlgn val="ctr"/>
        <c:lblOffset val="100"/>
        <c:noMultiLvlLbl val="0"/>
      </c:catAx>
      <c:valAx>
        <c:axId val="1583331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8332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MLE_Note!$C$36</c:f>
              <c:strCache>
                <c:ptCount val="1"/>
                <c:pt idx="0">
                  <c:v>log(x)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MLE_Note!$B$37:$B$46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MLE_Note!$C$37:$C$46</c:f>
              <c:numCache>
                <c:formatCode>General</c:formatCode>
                <c:ptCount val="10"/>
                <c:pt idx="0">
                  <c:v>0</c:v>
                </c:pt>
                <c:pt idx="1">
                  <c:v>0.69314718055994529</c:v>
                </c:pt>
                <c:pt idx="2">
                  <c:v>1.0986122886681098</c:v>
                </c:pt>
                <c:pt idx="3">
                  <c:v>1.3862943611198906</c:v>
                </c:pt>
                <c:pt idx="4">
                  <c:v>1.6094379124341003</c:v>
                </c:pt>
                <c:pt idx="5">
                  <c:v>1.791759469228055</c:v>
                </c:pt>
                <c:pt idx="6">
                  <c:v>1.9459101490553132</c:v>
                </c:pt>
                <c:pt idx="7">
                  <c:v>2.0794415416798357</c:v>
                </c:pt>
                <c:pt idx="8">
                  <c:v>2.1972245773362196</c:v>
                </c:pt>
                <c:pt idx="9">
                  <c:v>2.3025850929940459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8-2A48-A9BA-761D4EEBD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585792"/>
        <c:axId val="774700976"/>
      </c:scatterChart>
      <c:valAx>
        <c:axId val="77458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00976"/>
        <c:crosses val="autoZero"/>
        <c:crossBetween val="midCat"/>
      </c:valAx>
      <c:valAx>
        <c:axId val="77470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8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Exceedance by Percentile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Backtest!$I$33:$I$51</c:f>
              <c:numCache>
                <c:formatCode>General</c:formatCode>
                <c:ptCount val="19"/>
                <c:pt idx="0" formatCode="0%">
                  <c:v>0.05</c:v>
                </c:pt>
                <c:pt idx="1">
                  <c:v>0.1</c:v>
                </c:pt>
                <c:pt idx="2" formatCode="0%">
                  <c:v>0.15</c:v>
                </c:pt>
                <c:pt idx="3">
                  <c:v>0.2</c:v>
                </c:pt>
                <c:pt idx="4" formatCode="0%">
                  <c:v>0.25</c:v>
                </c:pt>
                <c:pt idx="5">
                  <c:v>0.3</c:v>
                </c:pt>
                <c:pt idx="6" formatCode="0%">
                  <c:v>0.35</c:v>
                </c:pt>
                <c:pt idx="7">
                  <c:v>0.4</c:v>
                </c:pt>
                <c:pt idx="8" formatCode="0%">
                  <c:v>0.45</c:v>
                </c:pt>
                <c:pt idx="9">
                  <c:v>0.5</c:v>
                </c:pt>
                <c:pt idx="10" formatCode="0%">
                  <c:v>0.55000000000000004</c:v>
                </c:pt>
                <c:pt idx="11">
                  <c:v>0.6</c:v>
                </c:pt>
                <c:pt idx="12" formatCode="0%">
                  <c:v>0.65</c:v>
                </c:pt>
                <c:pt idx="13">
                  <c:v>0.7</c:v>
                </c:pt>
                <c:pt idx="14" formatCode="0%">
                  <c:v>0.75</c:v>
                </c:pt>
                <c:pt idx="15">
                  <c:v>0.8</c:v>
                </c:pt>
                <c:pt idx="16" formatCode="0%">
                  <c:v>0.85</c:v>
                </c:pt>
                <c:pt idx="17">
                  <c:v>0.9</c:v>
                </c:pt>
                <c:pt idx="18" formatCode="0%">
                  <c:v>0.95</c:v>
                </c:pt>
              </c:numCache>
            </c:numRef>
          </c:cat>
          <c:val>
            <c:numRef>
              <c:f>Backtest!$J$33:$J$51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2A9-EE43-A5E4-8BC831F1F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1379609"/>
        <c:axId val="1174328857"/>
      </c:barChart>
      <c:catAx>
        <c:axId val="6013796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74328857"/>
        <c:crosses val="autoZero"/>
        <c:auto val="1"/>
        <c:lblAlgn val="ctr"/>
        <c:lblOffset val="100"/>
        <c:noMultiLvlLbl val="1"/>
      </c:catAx>
      <c:valAx>
        <c:axId val="11743288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137960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171450</xdr:rowOff>
    </xdr:from>
    <xdr:to>
      <xdr:col>23</xdr:col>
      <xdr:colOff>419100</xdr:colOff>
      <xdr:row>31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B640C-639E-864E-91E0-24469237D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806450</xdr:colOff>
      <xdr:row>4</xdr:row>
      <xdr:rowOff>241300</xdr:rowOff>
    </xdr:from>
    <xdr:to>
      <xdr:col>19</xdr:col>
      <xdr:colOff>762000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F82FA-FCDB-5547-A74A-3AC3FBFEE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609600</xdr:colOff>
      <xdr:row>35</xdr:row>
      <xdr:rowOff>317500</xdr:rowOff>
    </xdr:from>
    <xdr:to>
      <xdr:col>9</xdr:col>
      <xdr:colOff>660400</xdr:colOff>
      <xdr:row>45</xdr:row>
      <xdr:rowOff>304800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AA58D-02D3-6C4D-B766-E378D6613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25399</xdr:colOff>
      <xdr:row>4</xdr:row>
      <xdr:rowOff>12700</xdr:rowOff>
    </xdr:from>
    <xdr:ext cx="3606801" cy="2201334"/>
    <xdr:pic>
      <xdr:nvPicPr>
        <xdr:cNvPr id="2" name="Picture 1">
          <a:extLst>
            <a:ext uri="{FF2B5EF4-FFF2-40B4-BE49-F238E27FC236}">
              <a16:creationId xmlns:a16="http://schemas.microsoft.com/office/drawing/2014/main" id="{332D204F-6748-8F40-859C-28F707DA9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99" y="1333500"/>
          <a:ext cx="3606801" cy="220133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</xdr:row>
      <xdr:rowOff>190500</xdr:rowOff>
    </xdr:from>
    <xdr:to>
      <xdr:col>10</xdr:col>
      <xdr:colOff>419100</xdr:colOff>
      <xdr:row>17</xdr:row>
      <xdr:rowOff>9067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BC3D9-79C1-E746-B9C9-F5FABC82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511300"/>
          <a:ext cx="7772400" cy="41111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18</xdr:row>
      <xdr:rowOff>25401</xdr:rowOff>
    </xdr:from>
    <xdr:to>
      <xdr:col>2</xdr:col>
      <xdr:colOff>7632700</xdr:colOff>
      <xdr:row>33</xdr:row>
      <xdr:rowOff>97309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7CDE6-A075-8E47-A1C8-2383CBD0F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9100" y="5511801"/>
          <a:ext cx="7594600" cy="46439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11</xdr:row>
      <xdr:rowOff>76200</xdr:rowOff>
    </xdr:from>
    <xdr:to>
      <xdr:col>6</xdr:col>
      <xdr:colOff>215900</xdr:colOff>
      <xdr:row>13</xdr:row>
      <xdr:rowOff>310861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67992C-88A8-0842-A636-E18470268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9100" y="3860800"/>
          <a:ext cx="2870200" cy="945861"/>
        </a:xfrm>
        <a:prstGeom prst="rect">
          <a:avLst/>
        </a:prstGeom>
      </xdr:spPr>
    </xdr:pic>
    <xdr:clientData/>
  </xdr:twoCellAnchor>
  <xdr:oneCellAnchor>
    <xdr:from>
      <xdr:col>3</xdr:col>
      <xdr:colOff>165100</xdr:colOff>
      <xdr:row>14</xdr:row>
      <xdr:rowOff>228600</xdr:rowOff>
    </xdr:from>
    <xdr:ext cx="4851400" cy="69850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DDCCE9D-293F-B14D-AF02-A7AB6E8E563C}"/>
                </a:ext>
              </a:extLst>
            </xdr:cNvPr>
            <xdr:cNvSpPr txBox="1"/>
          </xdr:nvSpPr>
          <xdr:spPr>
            <a:xfrm>
              <a:off x="2971800" y="5054600"/>
              <a:ext cx="4851400" cy="698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3000"/>
                <a:t>CVA</a:t>
              </a:r>
              <a14:m>
                <m:oMath xmlns:m="http://schemas.openxmlformats.org/officeDocument/2006/math">
                  <m:r>
                    <a:rPr lang="en-US" sz="3000" b="0" i="0" baseline="0">
                      <a:latin typeface="Cambria Math" panose="02040503050406030204" pitchFamily="18" charset="0"/>
                    </a:rPr>
                    <m:t> </m:t>
                  </m:r>
                  <m:r>
                    <a:rPr lang="en-US" sz="3000" i="1">
                      <a:latin typeface="Cambria Math" panose="02040503050406030204" pitchFamily="18" charset="0"/>
                    </a:rPr>
                    <m:t>=</m:t>
                  </m:r>
                  <m:r>
                    <a:rPr lang="en-US" sz="3000" b="0" i="1">
                      <a:latin typeface="Cambria Math" panose="02040503050406030204" pitchFamily="18" charset="0"/>
                    </a:rPr>
                    <m:t>𝐿𝐺𝐷</m:t>
                  </m:r>
                  <m:r>
                    <a:rPr lang="en-US" sz="3000" b="0" i="1">
                      <a:latin typeface="Cambria Math" panose="02040503050406030204" pitchFamily="18" charset="0"/>
                    </a:rPr>
                    <m:t> ×</m:t>
                  </m:r>
                  <m:nary>
                    <m:naryPr>
                      <m:chr m:val="∑"/>
                      <m:ctrlPr>
                        <a:rPr lang="en-US" sz="300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en-US" sz="30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n-US" sz="3000" i="1">
                          <a:latin typeface="Cambria Math" panose="02040503050406030204" pitchFamily="18" charset="0"/>
                        </a:rPr>
                        <m:t>=0</m:t>
                      </m:r>
                    </m:sub>
                    <m:sup>
                      <m:r>
                        <a:rPr lang="en-US" sz="3000" i="1">
                          <a:latin typeface="Cambria Math" panose="02040503050406030204" pitchFamily="18" charset="0"/>
                        </a:rPr>
                        <m:t>𝑛</m:t>
                      </m:r>
                    </m:sup>
                    <m:e>
                      <m:r>
                        <a:rPr lang="en-US" sz="3000" b="0" i="1">
                          <a:latin typeface="Cambria Math" panose="02040503050406030204" pitchFamily="18" charset="0"/>
                        </a:rPr>
                        <m:t>𝑃𝐷</m:t>
                      </m:r>
                      <m:r>
                        <a:rPr lang="en-US" sz="3000" b="0" i="1" baseline="-25000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n-US" sz="3000" b="0" i="1">
                          <a:latin typeface="Cambria Math" panose="02040503050406030204" pitchFamily="18" charset="0"/>
                        </a:rPr>
                        <m:t> × </m:t>
                      </m:r>
                      <m:r>
                        <a:rPr lang="en-US" sz="3000" b="0" i="1">
                          <a:latin typeface="Cambria Math" panose="02040503050406030204" pitchFamily="18" charset="0"/>
                        </a:rPr>
                        <m:t>𝐸𝐸𝑖</m:t>
                      </m:r>
                      <m:r>
                        <a:rPr lang="en-US" sz="3000" b="0" i="1" baseline="-25000">
                          <a:latin typeface="Cambria Math" panose="02040503050406030204" pitchFamily="18" charset="0"/>
                        </a:rPr>
                        <m:t> </m:t>
                      </m:r>
                    </m:e>
                  </m:nary>
                </m:oMath>
              </a14:m>
              <a:endParaRPr lang="en-US" sz="30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DDCCE9D-293F-B14D-AF02-A7AB6E8E563C}"/>
                </a:ext>
              </a:extLst>
            </xdr:cNvPr>
            <xdr:cNvSpPr txBox="1"/>
          </xdr:nvSpPr>
          <xdr:spPr>
            <a:xfrm>
              <a:off x="2971800" y="5054600"/>
              <a:ext cx="4851400" cy="698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3000"/>
                <a:t>CVA</a:t>
              </a:r>
              <a:r>
                <a:rPr lang="en-US" sz="3000" b="0" i="0" baseline="0">
                  <a:latin typeface="Cambria Math" panose="02040503050406030204" pitchFamily="18" charset="0"/>
                </a:rPr>
                <a:t> </a:t>
              </a:r>
              <a:r>
                <a:rPr lang="en-US" sz="3000" i="0">
                  <a:latin typeface="Cambria Math" panose="02040503050406030204" pitchFamily="18" charset="0"/>
                </a:rPr>
                <a:t>=</a:t>
              </a:r>
              <a:r>
                <a:rPr lang="en-US" sz="3000" b="0" i="0">
                  <a:latin typeface="Cambria Math" panose="02040503050406030204" pitchFamily="18" charset="0"/>
                </a:rPr>
                <a:t>𝐿𝐺𝐷 ×</a:t>
              </a:r>
              <a:r>
                <a:rPr lang="en-US" sz="3000" i="0">
                  <a:latin typeface="Cambria Math" panose="02040503050406030204" pitchFamily="18" charset="0"/>
                </a:rPr>
                <a:t>∑_(</a:t>
              </a:r>
              <a:r>
                <a:rPr lang="en-US" sz="3000" b="0" i="0">
                  <a:latin typeface="Cambria Math" panose="02040503050406030204" pitchFamily="18" charset="0"/>
                </a:rPr>
                <a:t>𝑖</a:t>
              </a:r>
              <a:r>
                <a:rPr lang="en-US" sz="3000" i="0">
                  <a:latin typeface="Cambria Math" panose="02040503050406030204" pitchFamily="18" charset="0"/>
                </a:rPr>
                <a:t>=0)^𝑛</a:t>
              </a:r>
              <a:r>
                <a:rPr lang="en-US" sz="3000" b="0" i="0" baseline="-25000">
                  <a:latin typeface="Cambria Math" panose="02040503050406030204" pitchFamily="18" charset="0"/>
                </a:rPr>
                <a:t>▒〖</a:t>
              </a:r>
              <a:r>
                <a:rPr lang="en-US" sz="3000" b="0" i="0">
                  <a:latin typeface="Cambria Math" panose="02040503050406030204" pitchFamily="18" charset="0"/>
                </a:rPr>
                <a:t>𝑃𝐷</a:t>
              </a:r>
              <a:r>
                <a:rPr lang="en-US" sz="3000" b="0" i="0" baseline="-25000">
                  <a:latin typeface="Cambria Math" panose="02040503050406030204" pitchFamily="18" charset="0"/>
                </a:rPr>
                <a:t>𝑖</a:t>
              </a:r>
              <a:r>
                <a:rPr lang="en-US" sz="3000" b="0" i="0">
                  <a:latin typeface="Cambria Math" panose="02040503050406030204" pitchFamily="18" charset="0"/>
                </a:rPr>
                <a:t> × 𝐸𝐸𝑖</a:t>
              </a:r>
              <a:r>
                <a:rPr lang="en-US" sz="3000" b="0" i="0" baseline="-25000">
                  <a:latin typeface="Cambria Math" panose="02040503050406030204" pitchFamily="18" charset="0"/>
                </a:rPr>
                <a:t> 〗</a:t>
              </a:r>
              <a:endParaRPr lang="en-US" sz="30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177800</xdr:colOff>
      <xdr:row>6</xdr:row>
      <xdr:rowOff>76200</xdr:rowOff>
    </xdr:from>
    <xdr:to>
      <xdr:col>7</xdr:col>
      <xdr:colOff>12700</xdr:colOff>
      <xdr:row>8</xdr:row>
      <xdr:rowOff>310861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968F83-E172-954D-9E8F-84C3F72B6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2209800"/>
          <a:ext cx="2870200" cy="945861"/>
        </a:xfrm>
        <a:prstGeom prst="rect">
          <a:avLst/>
        </a:prstGeom>
      </xdr:spPr>
    </xdr:pic>
    <xdr:clientData/>
  </xdr:twoCellAnchor>
  <xdr:oneCellAnchor>
    <xdr:from>
      <xdr:col>4</xdr:col>
      <xdr:colOff>190500</xdr:colOff>
      <xdr:row>10</xdr:row>
      <xdr:rowOff>254000</xdr:rowOff>
    </xdr:from>
    <xdr:ext cx="5867400" cy="54610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2708DEC-C3AB-F94B-A4C0-01187563FF39}"/>
                </a:ext>
              </a:extLst>
            </xdr:cNvPr>
            <xdr:cNvSpPr txBox="1"/>
          </xdr:nvSpPr>
          <xdr:spPr>
            <a:xfrm>
              <a:off x="3822700" y="3759200"/>
              <a:ext cx="5867400" cy="5461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3000"/>
                <a:t>CVA</a:t>
              </a:r>
              <a14:m>
                <m:oMath xmlns:m="http://schemas.openxmlformats.org/officeDocument/2006/math">
                  <m:r>
                    <a:rPr lang="en-US" sz="3000" b="0" i="0" baseline="0">
                      <a:latin typeface="Cambria Math" panose="02040503050406030204" pitchFamily="18" charset="0"/>
                    </a:rPr>
                    <m:t> </m:t>
                  </m:r>
                  <m:r>
                    <a:rPr lang="en-US" sz="3000" i="1">
                      <a:latin typeface="Cambria Math" panose="02040503050406030204" pitchFamily="18" charset="0"/>
                    </a:rPr>
                    <m:t>=</m:t>
                  </m:r>
                  <m:r>
                    <a:rPr lang="en-US" sz="3000" b="0" i="1">
                      <a:latin typeface="Cambria Math" panose="02040503050406030204" pitchFamily="18" charset="0"/>
                    </a:rPr>
                    <m:t>𝐿𝐺𝐷</m:t>
                  </m:r>
                  <m:r>
                    <a:rPr lang="en-US" sz="3000" b="0" i="1">
                      <a:latin typeface="Cambria Math" panose="02040503050406030204" pitchFamily="18" charset="0"/>
                    </a:rPr>
                    <m:t> ×</m:t>
                  </m:r>
                  <m:nary>
                    <m:naryPr>
                      <m:chr m:val="∑"/>
                      <m:ctrlPr>
                        <a:rPr lang="en-US" sz="300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en-US" sz="30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n-US" sz="3000" i="1">
                          <a:latin typeface="Cambria Math" panose="02040503050406030204" pitchFamily="18" charset="0"/>
                        </a:rPr>
                        <m:t>=0</m:t>
                      </m:r>
                    </m:sub>
                    <m:sup>
                      <m:r>
                        <a:rPr lang="en-US" sz="3000" i="1">
                          <a:latin typeface="Cambria Math" panose="02040503050406030204" pitchFamily="18" charset="0"/>
                        </a:rPr>
                        <m:t>𝑛</m:t>
                      </m:r>
                    </m:sup>
                    <m:e>
                      <m:r>
                        <a:rPr lang="en-US" sz="3000" b="0" i="1">
                          <a:latin typeface="Cambria Math" panose="02040503050406030204" pitchFamily="18" charset="0"/>
                        </a:rPr>
                        <m:t>𝑃𝐷</m:t>
                      </m:r>
                      <m:r>
                        <a:rPr lang="en-US" sz="3000" b="0" i="1" baseline="-25000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n-US" sz="3000" b="0" i="1">
                          <a:latin typeface="Cambria Math" panose="02040503050406030204" pitchFamily="18" charset="0"/>
                        </a:rPr>
                        <m:t> × </m:t>
                      </m:r>
                      <m:r>
                        <a:rPr lang="en-US" sz="3000" b="0" i="1">
                          <a:latin typeface="Cambria Math" panose="02040503050406030204" pitchFamily="18" charset="0"/>
                        </a:rPr>
                        <m:t>𝐸𝐸𝑖</m:t>
                      </m:r>
                      <m:r>
                        <a:rPr lang="en-US" sz="3000" b="0" i="1" baseline="-25000">
                          <a:latin typeface="Cambria Math" panose="02040503050406030204" pitchFamily="18" charset="0"/>
                        </a:rPr>
                        <m:t>         </m:t>
                      </m:r>
                    </m:e>
                  </m:nary>
                </m:oMath>
              </a14:m>
              <a:endParaRPr lang="en-US" sz="30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2708DEC-C3AB-F94B-A4C0-01187563FF39}"/>
                </a:ext>
              </a:extLst>
            </xdr:cNvPr>
            <xdr:cNvSpPr txBox="1"/>
          </xdr:nvSpPr>
          <xdr:spPr>
            <a:xfrm>
              <a:off x="3822700" y="3759200"/>
              <a:ext cx="5867400" cy="5461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3000"/>
                <a:t>CVA</a:t>
              </a:r>
              <a:r>
                <a:rPr lang="en-US" sz="3000" b="0" i="0" baseline="0">
                  <a:latin typeface="Cambria Math" panose="02040503050406030204" pitchFamily="18" charset="0"/>
                </a:rPr>
                <a:t> </a:t>
              </a:r>
              <a:r>
                <a:rPr lang="en-US" sz="3000" i="0">
                  <a:latin typeface="Cambria Math" panose="02040503050406030204" pitchFamily="18" charset="0"/>
                </a:rPr>
                <a:t>=</a:t>
              </a:r>
              <a:r>
                <a:rPr lang="en-US" sz="3000" b="0" i="0">
                  <a:latin typeface="Cambria Math" panose="02040503050406030204" pitchFamily="18" charset="0"/>
                </a:rPr>
                <a:t>𝐿𝐺𝐷 ×</a:t>
              </a:r>
              <a:r>
                <a:rPr lang="en-US" sz="3000" i="0">
                  <a:latin typeface="Cambria Math" panose="02040503050406030204" pitchFamily="18" charset="0"/>
                </a:rPr>
                <a:t>∑_(</a:t>
              </a:r>
              <a:r>
                <a:rPr lang="en-US" sz="3000" b="0" i="0">
                  <a:latin typeface="Cambria Math" panose="02040503050406030204" pitchFamily="18" charset="0"/>
                </a:rPr>
                <a:t>𝑖</a:t>
              </a:r>
              <a:r>
                <a:rPr lang="en-US" sz="3000" i="0">
                  <a:latin typeface="Cambria Math" panose="02040503050406030204" pitchFamily="18" charset="0"/>
                </a:rPr>
                <a:t>=0)^𝑛</a:t>
              </a:r>
              <a:r>
                <a:rPr lang="en-US" sz="3000" b="0" i="0" baseline="-25000">
                  <a:latin typeface="Cambria Math" panose="02040503050406030204" pitchFamily="18" charset="0"/>
                </a:rPr>
                <a:t>▒〖</a:t>
              </a:r>
              <a:r>
                <a:rPr lang="en-US" sz="3000" b="0" i="0">
                  <a:latin typeface="Cambria Math" panose="02040503050406030204" pitchFamily="18" charset="0"/>
                </a:rPr>
                <a:t>𝑃𝐷</a:t>
              </a:r>
              <a:r>
                <a:rPr lang="en-US" sz="3000" b="0" i="0" baseline="-25000">
                  <a:latin typeface="Cambria Math" panose="02040503050406030204" pitchFamily="18" charset="0"/>
                </a:rPr>
                <a:t>𝑖</a:t>
              </a:r>
              <a:r>
                <a:rPr lang="en-US" sz="3000" b="0" i="0">
                  <a:latin typeface="Cambria Math" panose="02040503050406030204" pitchFamily="18" charset="0"/>
                </a:rPr>
                <a:t> × 𝐸𝐸𝑖</a:t>
              </a:r>
              <a:r>
                <a:rPr lang="en-US" sz="3000" b="0" i="0" baseline="-25000">
                  <a:latin typeface="Cambria Math" panose="02040503050406030204" pitchFamily="18" charset="0"/>
                </a:rPr>
                <a:t>         〗</a:t>
              </a:r>
              <a:endParaRPr lang="en-US" sz="3000"/>
            </a:p>
          </xdr:txBody>
        </xdr:sp>
      </mc:Fallback>
    </mc:AlternateContent>
    <xdr:clientData/>
  </xdr:oneCellAnchor>
  <xdr:twoCellAnchor editAs="oneCell">
    <xdr:from>
      <xdr:col>4</xdr:col>
      <xdr:colOff>203199</xdr:colOff>
      <xdr:row>13</xdr:row>
      <xdr:rowOff>0</xdr:rowOff>
    </xdr:from>
    <xdr:to>
      <xdr:col>9</xdr:col>
      <xdr:colOff>165100</xdr:colOff>
      <xdr:row>18</xdr:row>
      <xdr:rowOff>126714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6B8CDE-0A60-4E40-AA1E-3D2C730A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5399" y="4546600"/>
          <a:ext cx="5156201" cy="19809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504825</xdr:colOff>
      <xdr:row>32</xdr:row>
      <xdr:rowOff>9525</xdr:rowOff>
    </xdr:from>
    <xdr:ext cx="10591800" cy="615315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5925433-82D3-854C-AE41-342285EBA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New%20-%20Spreadsheets%20-%20Lecture+Inclass%20prj%20XLS/RegressionAnalysisUpda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/Google%20Drive/iQRM/SubjectFiles/Probability_IQR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Users/davidromoff/Google%20Drive/FRM/Fall17/FRMClass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FRM/Fall17/FRMClass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gdin/2020/ColumbiaU/Review%20of%20Curriculum/Old%20-%20Spreadsheets%20-%20Lecture+Inclass%20prj%20XLS/Copy%20of%20iQRM_Class8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Users/djr2132/Downloads/Class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jr2132/Downloads/Class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romoff/Google%20Drive/FRM/ClassSet/Class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Class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romoff/Google%20Drive/FRM/ClassSet/HW_Temp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HW_Temp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FRMClass4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romoff/Google%20Drive/FRM/Fall17/FRMClass4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romoff/Google%20Drive/FRM/Fall17/FRMClass3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FRMClass3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FRM/Fall17/Subjects/Distribution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Library/CloudStorage/GoogleDrive-davethemovie@gmail.com/My%20Drive/Columbia/Classes/iQRM/ClassFiles/iQRM_Class6.xlsx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avidromoff/Library/CloudStorage/GoogleDrive-davethemovie@gmail.com/My%20Drive/Columbia/Classes/iQRM/ClassFiles/iQRM_Class4.xlsx" TargetMode="External"/><Relationship Id="rId1" Type="http://schemas.openxmlformats.org/officeDocument/2006/relationships/externalLinkPath" Target="/Users/davidromoff/Library/CloudStorage/GoogleDrive-davethemovie@gmail.com/My%20Drive/Columbia/Classes/iQRM/ClassFiles/iQRM_Class4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ERMM/ERMM_Fall17/ERMM_Spring17/Class4/LinearAlgrebr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romoff/Google%20Drive/FRM/ClassSet/FixedIncome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FixedIncome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FRM/Class/FRM_Class5/FRM_2_Credit_1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romoff/Google%20Drive/FRM/Fall17/FRMClass6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FRMClass6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Users/dromoff/Desktop/FRM_Class3/FRM_1_VaR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romoff/Desktop/FRM_Class3/FRM_1_VaR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Google%20Drive/FRM/ClassFiles/FRMClass10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/Downloads/iQRMClass9_Question_AVPlot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iQRMClass9_Question_AVPlot.xlsx" TargetMode="External"/></Relationships>
</file>

<file path=xl/externalLinks/_rels/externalLink30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avidromoff/Library/CloudStorage/GoogleDrive-davethemovie@gmail.com/My%20Drive/Columbia/Classes/FRM/ClassFiles/FRMClass8.xlsx" TargetMode="External"/><Relationship Id="rId1" Type="http://schemas.openxmlformats.org/officeDocument/2006/relationships/externalLinkPath" Target="/Users/davidromoff/Library/CloudStorage/GoogleDrive-davethemovie@gmail.com/My%20Drive/Columbia/Classes/FRM/ClassFiles/FRMClass8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Excel_RangesLookups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stinhon/Desktop/FRMClass7_JH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/Downloads/FinStatAnalysi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romoff/Downloads/Futures_N_Options1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romoff/Downloads/FRMClass5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TEMP/Excel_VlookupSimulation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/Downloads/OLD_FRM_HW/HW4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Desktop/Excel_Introduction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romoff/Desktop/FRM_1_Bonds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ERMM/Seminar/Excel_VBA_Class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vidromoff/Google%20Drive/FRM/Fall17/Subjects/Futures_N_Options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/Google%20Drive/VBA%20Class%20(1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CreditSpreadValuation.xlsx" TargetMode="External"/></Relationships>
</file>

<file path=xl/externalLinks/_rels/externalLink4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avidromoff/Library/CloudStorage/GoogleDrive-davethemovie@gmail.com/My%20Drive/Columbia/Classes/FRM/ClassFiles/FRMClass7.xlsx" TargetMode="External"/><Relationship Id="rId1" Type="http://schemas.openxmlformats.org/officeDocument/2006/relationships/externalLinkPath" Target="/Users/davidromoff/Library/CloudStorage/GoogleDrive-davethemovie@gmail.com/My%20Drive/Columbia/Classes/FRM/ClassFiles/FRMClass7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OldFRM/FRMClass4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OldFRM/FRMClass6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FinStatAnalysis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E:/C:/Users/djr2132/Downloads/VaR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Class7.xlsx" TargetMode="External"/></Relationships>
</file>

<file path=xl/externalLinks/_rels/externalLink50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avidromoff/Library/CloudStorage/GoogleDrive-davethemovie@gmail.com/My%20Drive/Columbia/Classes/FRM/ClassFiles/FRMClass3.xlsm" TargetMode="External"/><Relationship Id="rId1" Type="http://schemas.openxmlformats.org/officeDocument/2006/relationships/externalLinkPath" Target="/Users/davidromoff/Library/CloudStorage/GoogleDrive-davethemovie@gmail.com/My%20Drive/Columbia/Classes/FRM/ClassFiles/FRMClass3.xlsm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Columbia/FRM_Spring18/HW4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utures_N_Options1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ERMM/Class/Class3/Class3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OLD_FRM_HW/HW4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ERMM/ERMM_Fall17/ERMM_Spring17/Class2/Distributions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Subjects/Futures_N_Options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Columbia/FRM_Spring18/HW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inology"/>
      <sheetName val="NormalEquations"/>
      <sheetName val="ExcelOutput"/>
      <sheetName val="DegreesOfFreedom"/>
      <sheetName val="QualityOfFit"/>
      <sheetName val="RSquareAdj"/>
      <sheetName val="FTest"/>
      <sheetName val="OrdinaryLeastSquares"/>
      <sheetName val="MaximumLikelihood"/>
    </sheetNames>
    <sheetDataSet>
      <sheetData sheetId="0" refreshError="1"/>
      <sheetData sheetId="1" refreshError="1"/>
      <sheetData sheetId="2">
        <row r="1">
          <cell r="C1">
            <v>-2</v>
          </cell>
        </row>
      </sheetData>
      <sheetData sheetId="3" refreshError="1"/>
      <sheetData sheetId="4">
        <row r="1">
          <cell r="C1">
            <v>-2</v>
          </cell>
        </row>
      </sheetData>
      <sheetData sheetId="5">
        <row r="6">
          <cell r="C6">
            <v>0.8</v>
          </cell>
        </row>
        <row r="7">
          <cell r="C7">
            <v>0.19999999999999996</v>
          </cell>
        </row>
        <row r="9">
          <cell r="C9">
            <v>2</v>
          </cell>
        </row>
        <row r="10">
          <cell r="C10">
            <v>1.0555555555555556</v>
          </cell>
        </row>
        <row r="11">
          <cell r="C11">
            <v>0.21111111111111108</v>
          </cell>
        </row>
      </sheetData>
      <sheetData sheetId="6" refreshError="1"/>
      <sheetData sheetId="7">
        <row r="3">
          <cell r="E3">
            <v>20</v>
          </cell>
        </row>
      </sheetData>
      <sheetData sheetId="8">
        <row r="3">
          <cell r="C3">
            <v>0.2888819048927293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pula3"/>
      <sheetName val="Cor_N_Cov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quidity_VaR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quidity_VaR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ay"/>
      <sheetName val="Derivatives"/>
      <sheetName val="SumRule"/>
      <sheetName val="ProductRule"/>
      <sheetName val="ChainRule"/>
      <sheetName val="PowerRule"/>
      <sheetName val="Minimization1"/>
      <sheetName val="Minimization2"/>
      <sheetName val="Minimization3"/>
      <sheetName val="MaximumLikelihood"/>
      <sheetName val="Prework4NextClass"/>
      <sheetName val="Drills"/>
      <sheetName val="ClassWork"/>
      <sheetName val="1_Derivatives"/>
      <sheetName val="2_Bond_WeightedCF"/>
      <sheetName val="3_Duration"/>
      <sheetName val="4_Sensitivity"/>
      <sheetName val="5_Elasticity"/>
      <sheetName val="6_OptimalHedge"/>
      <sheetName val="7_TaylorSeries"/>
      <sheetName val="8_MLE"/>
      <sheetName val="9_DurationTable"/>
      <sheetName val="FinalExamReview"/>
      <sheetName val="ClassPolicy"/>
    </sheetNames>
    <sheetDataSet>
      <sheetData sheetId="0"/>
      <sheetData sheetId="1"/>
      <sheetData sheetId="2"/>
      <sheetData sheetId="3">
        <row r="12">
          <cell r="C12">
            <v>4</v>
          </cell>
        </row>
        <row r="13">
          <cell r="C13">
            <v>7</v>
          </cell>
        </row>
        <row r="14">
          <cell r="C14">
            <v>28</v>
          </cell>
        </row>
        <row r="15">
          <cell r="C15">
            <v>0.1</v>
          </cell>
        </row>
        <row r="16">
          <cell r="C16">
            <v>37.268000000000008</v>
          </cell>
        </row>
        <row r="20">
          <cell r="C20">
            <v>4.8400000000000007</v>
          </cell>
          <cell r="D20">
            <v>7.7000000000000011</v>
          </cell>
        </row>
      </sheetData>
      <sheetData sheetId="4"/>
      <sheetData sheetId="5"/>
      <sheetData sheetId="6"/>
      <sheetData sheetId="7">
        <row r="3">
          <cell r="B3">
            <v>-10</v>
          </cell>
        </row>
      </sheetData>
      <sheetData sheetId="8">
        <row r="2">
          <cell r="S2">
            <v>-3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>
        <row r="3">
          <cell r="C3">
            <v>1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C4">
            <v>0.2</v>
          </cell>
          <cell r="D4">
            <v>0.7</v>
          </cell>
          <cell r="E4">
            <v>0.05</v>
          </cell>
          <cell r="F4">
            <v>0.05</v>
          </cell>
          <cell r="G4">
            <v>0</v>
          </cell>
          <cell r="H4">
            <v>0</v>
          </cell>
        </row>
        <row r="5">
          <cell r="C5">
            <v>0.1</v>
          </cell>
          <cell r="D5">
            <v>0.2</v>
          </cell>
          <cell r="E5">
            <v>0.6</v>
          </cell>
          <cell r="F5">
            <v>0.05</v>
          </cell>
          <cell r="G5">
            <v>0.05</v>
          </cell>
          <cell r="H5">
            <v>0</v>
          </cell>
        </row>
        <row r="6">
          <cell r="C6">
            <v>0.1</v>
          </cell>
          <cell r="D6">
            <v>0</v>
          </cell>
          <cell r="E6">
            <v>0</v>
          </cell>
          <cell r="F6">
            <v>0.6</v>
          </cell>
          <cell r="G6">
            <v>0.3</v>
          </cell>
          <cell r="H6">
            <v>0</v>
          </cell>
        </row>
        <row r="7">
          <cell r="C7">
            <v>0.05</v>
          </cell>
          <cell r="D7">
            <v>0</v>
          </cell>
          <cell r="E7">
            <v>0</v>
          </cell>
          <cell r="F7">
            <v>0</v>
          </cell>
          <cell r="G7">
            <v>0.55000000000000004</v>
          </cell>
          <cell r="H7">
            <v>0.4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</v>
          </cell>
        </row>
        <row r="12"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C13">
            <v>0.67101876562500007</v>
          </cell>
          <cell r="D13">
            <v>0.14815299999999992</v>
          </cell>
          <cell r="E13">
            <v>3.8272000000000007E-2</v>
          </cell>
          <cell r="F13">
            <v>4.4510249999999994E-2</v>
          </cell>
          <cell r="G13">
            <v>4.3085859375E-2</v>
          </cell>
          <cell r="H13">
            <v>5.4960124999999999E-2</v>
          </cell>
        </row>
        <row r="14">
          <cell r="C14">
            <v>0.52224385937499984</v>
          </cell>
          <cell r="D14">
            <v>0.15308799999999997</v>
          </cell>
          <cell r="E14">
            <v>7.1609000000000006E-2</v>
          </cell>
          <cell r="F14">
            <v>5.0748500000000009E-2</v>
          </cell>
          <cell r="G14">
            <v>6.2223765624999997E-2</v>
          </cell>
          <cell r="H14">
            <v>0.140086875</v>
          </cell>
        </row>
        <row r="15">
          <cell r="C15">
            <v>0.30513109374999997</v>
          </cell>
          <cell r="D15">
            <v>0</v>
          </cell>
          <cell r="E15">
            <v>0</v>
          </cell>
          <cell r="F15">
            <v>4.6655999999999996E-2</v>
          </cell>
          <cell r="G15">
            <v>0.11385215625</v>
          </cell>
          <cell r="H15">
            <v>0.53436074999999994</v>
          </cell>
        </row>
        <row r="16">
          <cell r="C16">
            <v>0.10803548437500002</v>
          </cell>
          <cell r="D16">
            <v>0</v>
          </cell>
          <cell r="E16">
            <v>0</v>
          </cell>
          <cell r="F16">
            <v>0</v>
          </cell>
          <cell r="G16">
            <v>2.7680640625000016E-2</v>
          </cell>
          <cell r="H16">
            <v>0.86428387500000015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</v>
          </cell>
        </row>
        <row r="21">
          <cell r="C21">
            <v>1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C22">
            <v>0.84342114600735374</v>
          </cell>
          <cell r="D22">
            <v>1.0352896953204995E-5</v>
          </cell>
          <cell r="E22">
            <v>3.1992182250593712E-6</v>
          </cell>
          <cell r="F22">
            <v>4.1876328384128526E-6</v>
          </cell>
          <cell r="G22">
            <v>6.6857073184685395E-6</v>
          </cell>
          <cell r="H22">
            <v>0.156554428537311</v>
          </cell>
        </row>
        <row r="23">
          <cell r="C23">
            <v>0.72725641449500444</v>
          </cell>
          <cell r="D23">
            <v>1.2796872900237485E-5</v>
          </cell>
          <cell r="E23">
            <v>3.9544605030862563E-6</v>
          </cell>
          <cell r="F23">
            <v>5.1760474517663339E-6</v>
          </cell>
          <cell r="G23">
            <v>8.2632168401722577E-6</v>
          </cell>
          <cell r="H23">
            <v>0.27271339490730012</v>
          </cell>
        </row>
        <row r="24">
          <cell r="C24">
            <v>0.33333333254637681</v>
          </cell>
          <cell r="D24">
            <v>0</v>
          </cell>
          <cell r="E24">
            <v>0</v>
          </cell>
          <cell r="F24">
            <v>8.0204967233062296E-10</v>
          </cell>
          <cell r="G24">
            <v>4.6764599586037787E-9</v>
          </cell>
          <cell r="H24">
            <v>0.66666666197511359</v>
          </cell>
        </row>
        <row r="25">
          <cell r="C25">
            <v>0.11111111110859562</v>
          </cell>
          <cell r="D25">
            <v>0</v>
          </cell>
          <cell r="E25">
            <v>0</v>
          </cell>
          <cell r="F25">
            <v>0</v>
          </cell>
          <cell r="G25">
            <v>2.2639679229993673E-11</v>
          </cell>
          <cell r="H25">
            <v>0.88888888886876494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1</v>
          </cell>
        </row>
        <row r="29">
          <cell r="C29">
            <v>10000</v>
          </cell>
          <cell r="D29">
            <v>10000</v>
          </cell>
          <cell r="E29">
            <v>10000</v>
          </cell>
          <cell r="F29">
            <v>10000</v>
          </cell>
          <cell r="G29">
            <v>0</v>
          </cell>
          <cell r="H29">
            <v>0</v>
          </cell>
        </row>
      </sheetData>
      <sheetData sheetId="5">
        <row r="16">
          <cell r="C16">
            <v>8.7526935082926656</v>
          </cell>
        </row>
        <row r="20">
          <cell r="F20">
            <v>0.97530991202833262</v>
          </cell>
        </row>
        <row r="21">
          <cell r="F21">
            <v>0.95122942450071402</v>
          </cell>
        </row>
        <row r="22">
          <cell r="F22">
            <v>0.92774348632855286</v>
          </cell>
        </row>
        <row r="23">
          <cell r="F23">
            <v>0.90483741803595952</v>
          </cell>
        </row>
        <row r="24">
          <cell r="F24">
            <v>0.88249690258459546</v>
          </cell>
        </row>
        <row r="25">
          <cell r="F25">
            <v>0.86070797642505781</v>
          </cell>
        </row>
        <row r="26">
          <cell r="F26">
            <v>0.83945702076920736</v>
          </cell>
        </row>
        <row r="27">
          <cell r="F27">
            <v>0.81873075307798182</v>
          </cell>
        </row>
        <row r="28">
          <cell r="F28">
            <v>0.79851621875937706</v>
          </cell>
        </row>
        <row r="29">
          <cell r="F29">
            <v>0.77880078307140488</v>
          </cell>
        </row>
        <row r="40">
          <cell r="B40">
            <v>0.5</v>
          </cell>
          <cell r="C40">
            <v>106.72870921346704</v>
          </cell>
          <cell r="D40">
            <v>40</v>
          </cell>
          <cell r="E40">
            <v>66.728709213467042</v>
          </cell>
          <cell r="F40">
            <v>0.97530991202833262</v>
          </cell>
        </row>
        <row r="41">
          <cell r="B41">
            <v>1.5</v>
          </cell>
          <cell r="C41">
            <v>105.97104849893799</v>
          </cell>
          <cell r="D41">
            <v>40</v>
          </cell>
          <cell r="E41">
            <v>65.971048498937989</v>
          </cell>
          <cell r="F41">
            <v>0.92774348632855286</v>
          </cell>
        </row>
        <row r="42">
          <cell r="B42">
            <v>2.5</v>
          </cell>
          <cell r="C42">
            <v>105.17454168889401</v>
          </cell>
          <cell r="D42">
            <v>40</v>
          </cell>
          <cell r="E42">
            <v>65.17454168889401</v>
          </cell>
          <cell r="F42">
            <v>0.88249690258459546</v>
          </cell>
        </row>
        <row r="43">
          <cell r="B43">
            <v>3.5</v>
          </cell>
          <cell r="C43">
            <v>104.33719710142807</v>
          </cell>
          <cell r="D43">
            <v>40</v>
          </cell>
          <cell r="E43">
            <v>64.337197101428075</v>
          </cell>
          <cell r="F43">
            <v>0.83945702076920736</v>
          </cell>
        </row>
        <row r="44">
          <cell r="B44">
            <v>4.5</v>
          </cell>
          <cell r="C44">
            <v>103.45692093891826</v>
          </cell>
          <cell r="D44">
            <v>40</v>
          </cell>
          <cell r="E44">
            <v>63.456920938918259</v>
          </cell>
          <cell r="F44">
            <v>0.79851621875937706</v>
          </cell>
        </row>
        <row r="45">
          <cell r="G45">
            <v>288.4814055773889</v>
          </cell>
        </row>
      </sheetData>
      <sheetData sheetId="6">
        <row r="7">
          <cell r="B7">
            <v>0.02</v>
          </cell>
          <cell r="C7">
            <v>0.05</v>
          </cell>
        </row>
        <row r="11">
          <cell r="C11">
            <v>0.98019867330675525</v>
          </cell>
          <cell r="E11">
            <v>0.95122942450071402</v>
          </cell>
        </row>
        <row r="12">
          <cell r="C12">
            <v>0.96078943915232318</v>
          </cell>
          <cell r="E12">
            <v>0.90483741803595952</v>
          </cell>
        </row>
        <row r="13">
          <cell r="C13">
            <v>0.94176453358424872</v>
          </cell>
          <cell r="E13">
            <v>0.86070797642505781</v>
          </cell>
        </row>
        <row r="14">
          <cell r="C14">
            <v>0.92311634638663576</v>
          </cell>
          <cell r="E14">
            <v>0.81873075307798182</v>
          </cell>
        </row>
        <row r="15">
          <cell r="C15">
            <v>0.90483741803595952</v>
          </cell>
          <cell r="E15">
            <v>0.77880078307140488</v>
          </cell>
        </row>
        <row r="21">
          <cell r="B21">
            <v>0.5</v>
          </cell>
          <cell r="C21">
            <v>1.9801326693244747E-2</v>
          </cell>
          <cell r="E21">
            <v>1.1880796015946849E-2</v>
          </cell>
          <cell r="F21">
            <v>0.97530991202833262</v>
          </cell>
          <cell r="I21">
            <v>9.9006633466223737E-3</v>
          </cell>
          <cell r="J21">
            <v>9.6562150976164038E-3</v>
          </cell>
        </row>
        <row r="22">
          <cell r="B22">
            <v>1.5</v>
          </cell>
          <cell r="C22">
            <v>1.9409234154432076E-2</v>
          </cell>
          <cell r="E22">
            <v>1.1645540492659244E-2</v>
          </cell>
          <cell r="F22">
            <v>0.92774348632855286</v>
          </cell>
          <cell r="I22">
            <v>9.7046170772160378E-3</v>
          </cell>
          <cell r="J22">
            <v>9.0033952807000179E-3</v>
          </cell>
        </row>
        <row r="23">
          <cell r="B23">
            <v>2.5</v>
          </cell>
          <cell r="C23">
            <v>1.9024905568074457E-2</v>
          </cell>
          <cell r="E23">
            <v>1.1414943340844674E-2</v>
          </cell>
          <cell r="F23">
            <v>0.88249690258459546</v>
          </cell>
          <cell r="I23">
            <v>9.5124527840372286E-3</v>
          </cell>
          <cell r="J23">
            <v>8.3947101178950666E-3</v>
          </cell>
        </row>
        <row r="24">
          <cell r="B24">
            <v>3.5</v>
          </cell>
          <cell r="C24">
            <v>1.8648187197612964E-2</v>
          </cell>
          <cell r="E24">
            <v>1.1188912318567779E-2</v>
          </cell>
          <cell r="F24">
            <v>0.83945702076920736</v>
          </cell>
          <cell r="I24">
            <v>9.3240935988064821E-3</v>
          </cell>
          <cell r="J24">
            <v>7.8271758338273271E-3</v>
          </cell>
        </row>
        <row r="25">
          <cell r="B25">
            <v>4.5</v>
          </cell>
          <cell r="C25">
            <v>1.8278928350676238E-2</v>
          </cell>
          <cell r="E25">
            <v>1.0967357010405743E-2</v>
          </cell>
          <cell r="F25">
            <v>0.79851621875937706</v>
          </cell>
          <cell r="I25">
            <v>9.1394641753381189E-3</v>
          </cell>
          <cell r="J25">
            <v>7.2980103747777832E-3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>
        <row r="3">
          <cell r="C3">
            <v>1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C4">
            <v>0.2</v>
          </cell>
          <cell r="D4">
            <v>0.7</v>
          </cell>
          <cell r="E4">
            <v>0.05</v>
          </cell>
          <cell r="F4">
            <v>0.05</v>
          </cell>
          <cell r="G4">
            <v>0</v>
          </cell>
          <cell r="H4">
            <v>0</v>
          </cell>
        </row>
        <row r="5">
          <cell r="C5">
            <v>0.1</v>
          </cell>
          <cell r="D5">
            <v>0.2</v>
          </cell>
          <cell r="E5">
            <v>0.6</v>
          </cell>
          <cell r="F5">
            <v>0.05</v>
          </cell>
          <cell r="G5">
            <v>0.05</v>
          </cell>
          <cell r="H5">
            <v>0</v>
          </cell>
        </row>
        <row r="6">
          <cell r="C6">
            <v>0.1</v>
          </cell>
          <cell r="D6">
            <v>0</v>
          </cell>
          <cell r="E6">
            <v>0</v>
          </cell>
          <cell r="F6">
            <v>0.6</v>
          </cell>
          <cell r="G6">
            <v>0.3</v>
          </cell>
          <cell r="H6">
            <v>0</v>
          </cell>
        </row>
        <row r="7">
          <cell r="C7">
            <v>0.05</v>
          </cell>
          <cell r="D7">
            <v>0</v>
          </cell>
          <cell r="E7">
            <v>0</v>
          </cell>
          <cell r="F7">
            <v>0</v>
          </cell>
          <cell r="G7">
            <v>0.55000000000000004</v>
          </cell>
          <cell r="H7">
            <v>0.4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</v>
          </cell>
        </row>
        <row r="12"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C13">
            <v>0.67101876562500007</v>
          </cell>
          <cell r="D13">
            <v>0.14815299999999992</v>
          </cell>
          <cell r="E13">
            <v>3.8272000000000007E-2</v>
          </cell>
          <cell r="F13">
            <v>4.4510249999999994E-2</v>
          </cell>
          <cell r="G13">
            <v>4.3085859375E-2</v>
          </cell>
          <cell r="H13">
            <v>5.4960124999999999E-2</v>
          </cell>
        </row>
        <row r="14">
          <cell r="C14">
            <v>0.52224385937499984</v>
          </cell>
          <cell r="D14">
            <v>0.15308799999999997</v>
          </cell>
          <cell r="E14">
            <v>7.1609000000000006E-2</v>
          </cell>
          <cell r="F14">
            <v>5.0748500000000009E-2</v>
          </cell>
          <cell r="G14">
            <v>6.2223765624999997E-2</v>
          </cell>
          <cell r="H14">
            <v>0.140086875</v>
          </cell>
        </row>
        <row r="15">
          <cell r="C15">
            <v>0.30513109374999997</v>
          </cell>
          <cell r="D15">
            <v>0</v>
          </cell>
          <cell r="E15">
            <v>0</v>
          </cell>
          <cell r="F15">
            <v>4.6655999999999996E-2</v>
          </cell>
          <cell r="G15">
            <v>0.11385215625</v>
          </cell>
          <cell r="H15">
            <v>0.53436074999999994</v>
          </cell>
        </row>
        <row r="16">
          <cell r="C16">
            <v>0.10803548437500002</v>
          </cell>
          <cell r="D16">
            <v>0</v>
          </cell>
          <cell r="E16">
            <v>0</v>
          </cell>
          <cell r="F16">
            <v>0</v>
          </cell>
          <cell r="G16">
            <v>2.7680640625000016E-2</v>
          </cell>
          <cell r="H16">
            <v>0.86428387500000015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</v>
          </cell>
        </row>
        <row r="21">
          <cell r="C21">
            <v>1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C22">
            <v>0.84342114600735374</v>
          </cell>
          <cell r="D22">
            <v>1.0352896953204995E-5</v>
          </cell>
          <cell r="E22">
            <v>3.1992182250593712E-6</v>
          </cell>
          <cell r="F22">
            <v>4.1876328384128526E-6</v>
          </cell>
          <cell r="G22">
            <v>6.6857073184685395E-6</v>
          </cell>
          <cell r="H22">
            <v>0.156554428537311</v>
          </cell>
        </row>
        <row r="23">
          <cell r="C23">
            <v>0.72725641449500444</v>
          </cell>
          <cell r="D23">
            <v>1.2796872900237485E-5</v>
          </cell>
          <cell r="E23">
            <v>3.9544605030862563E-6</v>
          </cell>
          <cell r="F23">
            <v>5.1760474517663339E-6</v>
          </cell>
          <cell r="G23">
            <v>8.2632168401722577E-6</v>
          </cell>
          <cell r="H23">
            <v>0.27271339490730012</v>
          </cell>
        </row>
        <row r="24">
          <cell r="C24">
            <v>0.33333333254637681</v>
          </cell>
          <cell r="D24">
            <v>0</v>
          </cell>
          <cell r="E24">
            <v>0</v>
          </cell>
          <cell r="F24">
            <v>8.0204967233062296E-10</v>
          </cell>
          <cell r="G24">
            <v>4.6764599586037787E-9</v>
          </cell>
          <cell r="H24">
            <v>0.66666666197511359</v>
          </cell>
        </row>
        <row r="25">
          <cell r="C25">
            <v>0.11111111110859562</v>
          </cell>
          <cell r="D25">
            <v>0</v>
          </cell>
          <cell r="E25">
            <v>0</v>
          </cell>
          <cell r="F25">
            <v>0</v>
          </cell>
          <cell r="G25">
            <v>2.2639679229993673E-11</v>
          </cell>
          <cell r="H25">
            <v>0.88888888886876494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1</v>
          </cell>
        </row>
        <row r="29">
          <cell r="C29">
            <v>10000</v>
          </cell>
          <cell r="D29">
            <v>10000</v>
          </cell>
          <cell r="E29">
            <v>10000</v>
          </cell>
          <cell r="F29">
            <v>10000</v>
          </cell>
          <cell r="G29">
            <v>0</v>
          </cell>
          <cell r="H29">
            <v>0</v>
          </cell>
        </row>
      </sheetData>
      <sheetData sheetId="5">
        <row r="16">
          <cell r="C16">
            <v>8.7526935082926656</v>
          </cell>
        </row>
        <row r="20">
          <cell r="F20">
            <v>0.97530991202833262</v>
          </cell>
        </row>
        <row r="21">
          <cell r="F21">
            <v>0.95122942450071402</v>
          </cell>
        </row>
        <row r="22">
          <cell r="F22">
            <v>0.92774348632855286</v>
          </cell>
        </row>
        <row r="23">
          <cell r="F23">
            <v>0.90483741803595952</v>
          </cell>
        </row>
        <row r="24">
          <cell r="F24">
            <v>0.88249690258459546</v>
          </cell>
        </row>
        <row r="25">
          <cell r="F25">
            <v>0.86070797642505781</v>
          </cell>
        </row>
        <row r="26">
          <cell r="F26">
            <v>0.83945702076920736</v>
          </cell>
        </row>
        <row r="27">
          <cell r="F27">
            <v>0.81873075307798182</v>
          </cell>
        </row>
        <row r="28">
          <cell r="F28">
            <v>0.79851621875937706</v>
          </cell>
        </row>
        <row r="29">
          <cell r="F29">
            <v>0.77880078307140488</v>
          </cell>
        </row>
        <row r="40">
          <cell r="B40">
            <v>0.5</v>
          </cell>
          <cell r="C40">
            <v>106.72870921346704</v>
          </cell>
          <cell r="D40">
            <v>40</v>
          </cell>
          <cell r="E40">
            <v>66.728709213467042</v>
          </cell>
          <cell r="F40">
            <v>0.97530991202833262</v>
          </cell>
        </row>
        <row r="41">
          <cell r="B41">
            <v>1.5</v>
          </cell>
          <cell r="C41">
            <v>105.97104849893799</v>
          </cell>
          <cell r="D41">
            <v>40</v>
          </cell>
          <cell r="E41">
            <v>65.971048498937989</v>
          </cell>
          <cell r="F41">
            <v>0.92774348632855286</v>
          </cell>
        </row>
        <row r="42">
          <cell r="B42">
            <v>2.5</v>
          </cell>
          <cell r="C42">
            <v>105.17454168889401</v>
          </cell>
          <cell r="D42">
            <v>40</v>
          </cell>
          <cell r="E42">
            <v>65.17454168889401</v>
          </cell>
          <cell r="F42">
            <v>0.88249690258459546</v>
          </cell>
        </row>
        <row r="43">
          <cell r="B43">
            <v>3.5</v>
          </cell>
          <cell r="C43">
            <v>104.33719710142807</v>
          </cell>
          <cell r="D43">
            <v>40</v>
          </cell>
          <cell r="E43">
            <v>64.337197101428075</v>
          </cell>
          <cell r="F43">
            <v>0.83945702076920736</v>
          </cell>
        </row>
        <row r="44">
          <cell r="B44">
            <v>4.5</v>
          </cell>
          <cell r="C44">
            <v>103.45692093891826</v>
          </cell>
          <cell r="D44">
            <v>40</v>
          </cell>
          <cell r="E44">
            <v>63.456920938918259</v>
          </cell>
          <cell r="F44">
            <v>0.79851621875937706</v>
          </cell>
        </row>
        <row r="45">
          <cell r="G45">
            <v>288.4814055773889</v>
          </cell>
        </row>
      </sheetData>
      <sheetData sheetId="6">
        <row r="7">
          <cell r="B7">
            <v>0.02</v>
          </cell>
          <cell r="C7">
            <v>0.05</v>
          </cell>
        </row>
        <row r="11">
          <cell r="B11">
            <v>1</v>
          </cell>
          <cell r="C11">
            <v>0.98019867330675525</v>
          </cell>
          <cell r="E11">
            <v>0.95122942450071402</v>
          </cell>
        </row>
        <row r="12">
          <cell r="B12">
            <v>2</v>
          </cell>
          <cell r="C12">
            <v>0.96078943915232318</v>
          </cell>
          <cell r="E12">
            <v>0.90483741803595952</v>
          </cell>
        </row>
        <row r="13">
          <cell r="B13">
            <v>3</v>
          </cell>
          <cell r="C13">
            <v>0.94176453358424872</v>
          </cell>
          <cell r="E13">
            <v>0.86070797642505781</v>
          </cell>
        </row>
        <row r="14">
          <cell r="B14">
            <v>4</v>
          </cell>
          <cell r="C14">
            <v>0.92311634638663576</v>
          </cell>
          <cell r="E14">
            <v>0.81873075307798182</v>
          </cell>
        </row>
        <row r="15">
          <cell r="B15">
            <v>5</v>
          </cell>
          <cell r="C15">
            <v>0.90483741803595952</v>
          </cell>
          <cell r="E15">
            <v>0.77880078307140488</v>
          </cell>
        </row>
        <row r="21">
          <cell r="B21">
            <v>0.5</v>
          </cell>
          <cell r="C21">
            <v>1.9801326693244747E-2</v>
          </cell>
          <cell r="D21">
            <v>0.4</v>
          </cell>
          <cell r="E21">
            <v>1.1880796015946849E-2</v>
          </cell>
          <cell r="F21">
            <v>0.97530991202833262</v>
          </cell>
          <cell r="I21">
            <v>9.9006633466223737E-3</v>
          </cell>
          <cell r="J21">
            <v>9.6562150976164038E-3</v>
          </cell>
        </row>
        <row r="22">
          <cell r="B22">
            <v>1.5</v>
          </cell>
          <cell r="C22">
            <v>1.9409234154432076E-2</v>
          </cell>
          <cell r="D22">
            <v>0.4</v>
          </cell>
          <cell r="E22">
            <v>1.1645540492659244E-2</v>
          </cell>
          <cell r="F22">
            <v>0.92774348632855286</v>
          </cell>
          <cell r="I22">
            <v>9.7046170772160378E-3</v>
          </cell>
          <cell r="J22">
            <v>9.0033952807000179E-3</v>
          </cell>
        </row>
        <row r="23">
          <cell r="B23">
            <v>2.5</v>
          </cell>
          <cell r="C23">
            <v>1.9024905568074457E-2</v>
          </cell>
          <cell r="D23">
            <v>0.4</v>
          </cell>
          <cell r="E23">
            <v>1.1414943340844674E-2</v>
          </cell>
          <cell r="F23">
            <v>0.88249690258459546</v>
          </cell>
          <cell r="I23">
            <v>9.5124527840372286E-3</v>
          </cell>
          <cell r="J23">
            <v>8.3947101178950666E-3</v>
          </cell>
        </row>
        <row r="24">
          <cell r="B24">
            <v>3.5</v>
          </cell>
          <cell r="C24">
            <v>1.8648187197612964E-2</v>
          </cell>
          <cell r="D24">
            <v>0.4</v>
          </cell>
          <cell r="E24">
            <v>1.1188912318567779E-2</v>
          </cell>
          <cell r="F24">
            <v>0.83945702076920736</v>
          </cell>
          <cell r="I24">
            <v>9.3240935988064821E-3</v>
          </cell>
          <cell r="J24">
            <v>7.8271758338273271E-3</v>
          </cell>
        </row>
        <row r="25">
          <cell r="B25">
            <v>4.5</v>
          </cell>
          <cell r="C25">
            <v>1.8278928350676238E-2</v>
          </cell>
          <cell r="D25">
            <v>0.4</v>
          </cell>
          <cell r="E25">
            <v>1.0967357010405743E-2</v>
          </cell>
          <cell r="F25">
            <v>0.79851621875937706</v>
          </cell>
          <cell r="I25">
            <v>9.1394641753381189E-3</v>
          </cell>
          <cell r="J25">
            <v>7.2980103747777832E-3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"/>
      <sheetName val="VaR0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Intro1"/>
      <sheetName val="Day1"/>
      <sheetName val="Day2"/>
      <sheetName val="Themes"/>
      <sheetName val="Excel"/>
      <sheetName val="C0"/>
      <sheetName val="C1"/>
      <sheetName val="VaR0"/>
      <sheetName val="VaR1"/>
      <sheetName val="Class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0">
          <cell r="C10">
            <v>0.30509841009160843</v>
          </cell>
        </row>
      </sheetData>
      <sheetData sheetId="6" refreshError="1"/>
      <sheetData sheetId="7" refreshError="1"/>
      <sheetData sheetId="8"/>
      <sheetData sheetId="9">
        <row r="17">
          <cell r="H17">
            <v>-0.1166666666666667</v>
          </cell>
        </row>
      </sheetData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onsHW"/>
      <sheetName val="fxHW"/>
      <sheetName val="Date0Check1"/>
      <sheetName val="Date0Check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onsHW"/>
      <sheetName val="fxHW"/>
      <sheetName val="VaR_HW_Q1"/>
      <sheetName val="VaR_HW_Q2"/>
      <sheetName val="VaR_HW_2.4"/>
      <sheetName val="VaR_HW_1"/>
      <sheetName val="VaR_HW_2"/>
      <sheetName val="HW6"/>
      <sheetName val="Date0"/>
      <sheetName val="Date1"/>
      <sheetName val="Date2"/>
      <sheetName val="Date0Check1"/>
      <sheetName val="Date0Check2"/>
      <sheetName val="4.2"/>
      <sheetName val="4.3"/>
      <sheetName val="4.4"/>
    </sheetNames>
    <sheetDataSet>
      <sheetData sheetId="0">
        <row r="2">
          <cell r="C2">
            <v>67</v>
          </cell>
        </row>
        <row r="3">
          <cell r="C3">
            <v>72</v>
          </cell>
        </row>
        <row r="12">
          <cell r="C12">
            <v>0.38595880367242197</v>
          </cell>
          <cell r="D12">
            <v>0.58659004994372632</v>
          </cell>
          <cell r="E12">
            <v>0.37550388277557334</v>
          </cell>
        </row>
        <row r="13">
          <cell r="C13">
            <v>0.3121138317415072</v>
          </cell>
          <cell r="D13">
            <v>0.5111143422154043</v>
          </cell>
          <cell r="E13">
            <v>0.18107379394568301</v>
          </cell>
        </row>
        <row r="14">
          <cell r="C14">
            <v>0.61404119632757803</v>
          </cell>
          <cell r="D14">
            <v>0.41340995005627368</v>
          </cell>
          <cell r="E14">
            <v>0.62449611722442666</v>
          </cell>
        </row>
        <row r="15">
          <cell r="C15">
            <v>0.6878861682584928</v>
          </cell>
          <cell r="D15">
            <v>0.48888565778459575</v>
          </cell>
          <cell r="E15">
            <v>0.81892620605431699</v>
          </cell>
        </row>
        <row r="17">
          <cell r="C17">
            <v>65.837699789559906</v>
          </cell>
          <cell r="D17">
            <v>775</v>
          </cell>
          <cell r="E17">
            <v>237</v>
          </cell>
        </row>
        <row r="18">
          <cell r="C18">
            <v>71.176742801849741</v>
          </cell>
          <cell r="D18">
            <v>756.96607190143357</v>
          </cell>
          <cell r="E18">
            <v>341.35846920991639</v>
          </cell>
        </row>
        <row r="20">
          <cell r="C20">
            <v>3.1953939205575459</v>
          </cell>
          <cell r="D20">
            <v>67.711072787108264</v>
          </cell>
          <cell r="E20">
            <v>27.183347102480703</v>
          </cell>
        </row>
        <row r="25">
          <cell r="C25">
            <v>3000000</v>
          </cell>
          <cell r="D25">
            <v>1000000</v>
          </cell>
          <cell r="E25">
            <v>5000000</v>
          </cell>
        </row>
        <row r="26">
          <cell r="C26">
            <v>44776.119402985074</v>
          </cell>
          <cell r="D26">
            <v>1290.3225806451612</v>
          </cell>
          <cell r="E26">
            <v>21097.04641350211</v>
          </cell>
        </row>
      </sheetData>
      <sheetData sheetId="1">
        <row r="3">
          <cell r="F3">
            <v>1.385</v>
          </cell>
          <cell r="G3">
            <v>121.9</v>
          </cell>
          <cell r="H3">
            <v>18.899999999999999</v>
          </cell>
        </row>
        <row r="4">
          <cell r="F4">
            <v>1.15E-2</v>
          </cell>
          <cell r="G4">
            <v>-7.0000000000000001E-3</v>
          </cell>
          <cell r="H4">
            <v>-1.2999999999999999E-3</v>
          </cell>
        </row>
        <row r="5">
          <cell r="F5">
            <v>5.0000000000000001E-3</v>
          </cell>
          <cell r="G5">
            <v>1.1000000000000001E-3</v>
          </cell>
          <cell r="H5">
            <v>3.85E-2</v>
          </cell>
        </row>
      </sheetData>
      <sheetData sheetId="2"/>
      <sheetData sheetId="3"/>
      <sheetData sheetId="4"/>
      <sheetData sheetId="5">
        <row r="6">
          <cell r="C6">
            <v>1.0699999999999999E-2</v>
          </cell>
        </row>
      </sheetData>
      <sheetData sheetId="6"/>
      <sheetData sheetId="7"/>
      <sheetData sheetId="8"/>
      <sheetData sheetId="9"/>
      <sheetData sheetId="10"/>
      <sheetData sheetId="11">
        <row r="4">
          <cell r="H4">
            <v>24</v>
          </cell>
        </row>
        <row r="5">
          <cell r="H5">
            <v>24</v>
          </cell>
        </row>
        <row r="6">
          <cell r="H6">
            <v>36</v>
          </cell>
        </row>
        <row r="7">
          <cell r="H7">
            <v>36</v>
          </cell>
        </row>
        <row r="8">
          <cell r="H8">
            <v>36</v>
          </cell>
        </row>
        <row r="9">
          <cell r="H9">
            <v>36</v>
          </cell>
        </row>
        <row r="10">
          <cell r="H10">
            <v>48</v>
          </cell>
        </row>
        <row r="11">
          <cell r="H11">
            <v>48</v>
          </cell>
        </row>
        <row r="12">
          <cell r="H12">
            <v>36</v>
          </cell>
        </row>
        <row r="13">
          <cell r="H13">
            <v>36</v>
          </cell>
        </row>
        <row r="14">
          <cell r="H14">
            <v>24</v>
          </cell>
        </row>
        <row r="15">
          <cell r="H15">
            <v>24</v>
          </cell>
        </row>
        <row r="16">
          <cell r="H16">
            <v>48</v>
          </cell>
        </row>
        <row r="17">
          <cell r="H17">
            <v>48</v>
          </cell>
        </row>
        <row r="18">
          <cell r="H18">
            <v>60</v>
          </cell>
        </row>
        <row r="19">
          <cell r="H19">
            <v>60</v>
          </cell>
        </row>
        <row r="20">
          <cell r="H20">
            <v>24</v>
          </cell>
        </row>
        <row r="21">
          <cell r="H21">
            <v>24</v>
          </cell>
        </row>
        <row r="22">
          <cell r="H22">
            <v>36</v>
          </cell>
        </row>
        <row r="23">
          <cell r="H23">
            <v>36</v>
          </cell>
        </row>
      </sheetData>
      <sheetData sheetId="12">
        <row r="4">
          <cell r="E4">
            <v>5.0000000000000001E-3</v>
          </cell>
          <cell r="F4">
            <v>1108.015256318924</v>
          </cell>
        </row>
      </sheetData>
      <sheetData sheetId="13"/>
      <sheetData sheetId="14"/>
      <sheetData sheetId="1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4"/>
      <sheetName val="Options0"/>
      <sheetName val="Options1"/>
      <sheetName val="Options2"/>
      <sheetName val="Futures"/>
      <sheetName val="Swaps"/>
      <sheetName val="OptimalHedging"/>
      <sheetName val="QuizBank4"/>
      <sheetName val="O_Material"/>
      <sheetName val="O_Discussion"/>
    </sheetNames>
    <sheetDataSet>
      <sheetData sheetId="0"/>
      <sheetData sheetId="1"/>
      <sheetData sheetId="2"/>
      <sheetData sheetId="3">
        <row r="6">
          <cell r="C6">
            <v>2.1837080457267475</v>
          </cell>
        </row>
        <row r="7">
          <cell r="C7">
            <v>-0.18370804572674748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ons2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X_Intro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3"/>
      <sheetName val="Objectives3"/>
      <sheetName val="FX_Intro"/>
      <sheetName val="CoveredInterestParity"/>
      <sheetName val="FXQuotation"/>
      <sheetName val="QuizBank"/>
      <sheetName val="Homework"/>
      <sheetName val="O_Material"/>
      <sheetName val="O_Discussion"/>
    </sheetNames>
    <sheetDataSet>
      <sheetData sheetId="0"/>
      <sheetData sheetId="1"/>
      <sheetData sheetId="2">
        <row r="65">
          <cell r="C65">
            <v>2</v>
          </cell>
        </row>
        <row r="66">
          <cell r="C66">
            <v>0.08</v>
          </cell>
        </row>
        <row r="67">
          <cell r="C67">
            <v>0.04</v>
          </cell>
        </row>
        <row r="68">
          <cell r="C68">
            <v>2.0769230769230771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entralLimitTheorem"/>
      <sheetName val="FnS"/>
    </sheetNames>
    <sheetDataSet>
      <sheetData sheetId="0" refreshError="1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ay"/>
      <sheetName val="Normal"/>
      <sheetName val="Normal_Excel"/>
      <sheetName val="Intuition1"/>
      <sheetName val="Intuition2"/>
      <sheetName val="Intuition3"/>
      <sheetName val="Methods1"/>
      <sheetName val="Methods2"/>
      <sheetName val="Calcs_Mean1"/>
      <sheetName val="Calcs_Mean2"/>
      <sheetName val="Calcs_MeanDiff"/>
      <sheetName val="Calcs_VarianceDiff"/>
      <sheetName val="NextClass"/>
      <sheetName val="PreWork4NextClass"/>
      <sheetName val="Drills"/>
      <sheetName val="ClassWork"/>
      <sheetName val="1_Stats"/>
      <sheetName val="2_MeanSigmaKnown"/>
      <sheetName val="3_MeanSigmaUnknown"/>
      <sheetName val="4_TwoMeans"/>
      <sheetName val="5_BacktestMean"/>
      <sheetName val="FinalExamReview"/>
      <sheetName val="ClassPolicy"/>
      <sheetName val="Programming"/>
      <sheetName val="ProgrammingAnswer_R"/>
      <sheetName val="1_MeanSigmaKnown"/>
      <sheetName val="2_MeanSigmaUnknown"/>
      <sheetName val="3_TwoMeans"/>
      <sheetName val="4_BacktestMean"/>
      <sheetName val="4_Backte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1">
          <cell r="O21">
            <v>2</v>
          </cell>
        </row>
        <row r="29">
          <cell r="O29">
            <v>-9.3105936164507597</v>
          </cell>
        </row>
      </sheetData>
      <sheetData sheetId="9">
        <row r="10">
          <cell r="C10">
            <v>71.222704059275372</v>
          </cell>
          <cell r="K10">
            <v>0</v>
          </cell>
        </row>
        <row r="11">
          <cell r="C11">
            <v>69.592590560721447</v>
          </cell>
          <cell r="K11">
            <v>0</v>
          </cell>
        </row>
        <row r="12">
          <cell r="C12">
            <v>69.171701116206393</v>
          </cell>
          <cell r="K12">
            <v>0</v>
          </cell>
        </row>
        <row r="13">
          <cell r="C13">
            <v>69.886811841441983</v>
          </cell>
          <cell r="K13">
            <v>0</v>
          </cell>
        </row>
        <row r="14">
          <cell r="C14">
            <v>72.095059632317273</v>
          </cell>
          <cell r="K14">
            <v>3</v>
          </cell>
        </row>
        <row r="15">
          <cell r="C15">
            <v>68.71442093827325</v>
          </cell>
          <cell r="K15">
            <v>6</v>
          </cell>
        </row>
        <row r="16">
          <cell r="C16">
            <v>67.511488956444168</v>
          </cell>
          <cell r="K16">
            <v>8</v>
          </cell>
        </row>
        <row r="17">
          <cell r="C17">
            <v>67.80390447486333</v>
          </cell>
          <cell r="K17">
            <v>10</v>
          </cell>
        </row>
        <row r="18">
          <cell r="C18">
            <v>69.245440893422384</v>
          </cell>
          <cell r="K18">
            <v>10</v>
          </cell>
        </row>
        <row r="19">
          <cell r="C19">
            <v>67.486969775791792</v>
          </cell>
          <cell r="K19">
            <v>13</v>
          </cell>
        </row>
        <row r="20">
          <cell r="C20">
            <v>65.726288352833677</v>
          </cell>
          <cell r="K20">
            <v>16</v>
          </cell>
          <cell r="O20">
            <v>68.19602794463934</v>
          </cell>
        </row>
        <row r="21">
          <cell r="C21">
            <v>66.018996336968542</v>
          </cell>
          <cell r="K21">
            <v>12</v>
          </cell>
        </row>
        <row r="22">
          <cell r="C22">
            <v>73.909318116793344</v>
          </cell>
          <cell r="K22">
            <v>11</v>
          </cell>
        </row>
        <row r="23">
          <cell r="C23">
            <v>69.811447220932024</v>
          </cell>
          <cell r="K23">
            <v>6</v>
          </cell>
        </row>
        <row r="24">
          <cell r="C24">
            <v>68.704207627980921</v>
          </cell>
          <cell r="K24">
            <v>3</v>
          </cell>
        </row>
        <row r="25">
          <cell r="C25">
            <v>71.577904534604286</v>
          </cell>
          <cell r="K25">
            <v>1</v>
          </cell>
        </row>
        <row r="26">
          <cell r="C26">
            <v>68.987160667245945</v>
          </cell>
          <cell r="K26">
            <v>0</v>
          </cell>
        </row>
        <row r="27">
          <cell r="C27">
            <v>68.139407647556311</v>
          </cell>
          <cell r="K27">
            <v>0</v>
          </cell>
        </row>
        <row r="28">
          <cell r="C28">
            <v>68.263303535487012</v>
          </cell>
          <cell r="K28">
            <v>1</v>
          </cell>
          <cell r="O28">
            <v>0.18827338580548053</v>
          </cell>
        </row>
        <row r="29">
          <cell r="C29">
            <v>69.298964805666813</v>
          </cell>
          <cell r="K29">
            <v>0</v>
          </cell>
        </row>
        <row r="30">
          <cell r="C30">
            <v>69.539151316452831</v>
          </cell>
          <cell r="K30">
            <v>0</v>
          </cell>
        </row>
        <row r="31">
          <cell r="C31">
            <v>69.88118428502932</v>
          </cell>
        </row>
        <row r="32">
          <cell r="C32">
            <v>67.756769947600134</v>
          </cell>
        </row>
        <row r="33">
          <cell r="C33">
            <v>66.376308331312686</v>
          </cell>
        </row>
        <row r="34">
          <cell r="C34">
            <v>68.517908635291761</v>
          </cell>
        </row>
        <row r="35">
          <cell r="C35">
            <v>67.176335799544432</v>
          </cell>
        </row>
        <row r="36">
          <cell r="C36">
            <v>70.415547610037279</v>
          </cell>
        </row>
        <row r="37">
          <cell r="C37">
            <v>66.641133397163529</v>
          </cell>
        </row>
        <row r="38">
          <cell r="C38">
            <v>65.412760760643977</v>
          </cell>
        </row>
        <row r="39">
          <cell r="C39">
            <v>66.032863657633825</v>
          </cell>
        </row>
        <row r="40">
          <cell r="C40">
            <v>66.062225895065012</v>
          </cell>
        </row>
        <row r="41">
          <cell r="C41">
            <v>68.982952489547841</v>
          </cell>
        </row>
        <row r="42">
          <cell r="C42">
            <v>66.974239665427405</v>
          </cell>
        </row>
        <row r="43">
          <cell r="C43">
            <v>68.853158106914321</v>
          </cell>
        </row>
        <row r="44">
          <cell r="C44">
            <v>70.432995512140366</v>
          </cell>
        </row>
        <row r="45">
          <cell r="C45">
            <v>69.579299462652926</v>
          </cell>
        </row>
        <row r="46">
          <cell r="C46">
            <v>69.64297816342922</v>
          </cell>
        </row>
        <row r="47">
          <cell r="C47">
            <v>66.128478998692785</v>
          </cell>
        </row>
        <row r="48">
          <cell r="C48">
            <v>67.088795754199452</v>
          </cell>
        </row>
        <row r="49">
          <cell r="C49">
            <v>68.5509594973812</v>
          </cell>
        </row>
        <row r="50">
          <cell r="C50">
            <v>68.857253603534062</v>
          </cell>
        </row>
        <row r="51">
          <cell r="C51">
            <v>68.908110446552669</v>
          </cell>
        </row>
        <row r="52">
          <cell r="C52">
            <v>66.659441774501317</v>
          </cell>
        </row>
        <row r="53">
          <cell r="C53">
            <v>70.888747042962166</v>
          </cell>
        </row>
        <row r="54">
          <cell r="C54">
            <v>66.662217014214619</v>
          </cell>
        </row>
        <row r="55">
          <cell r="C55">
            <v>69.443545321587251</v>
          </cell>
        </row>
        <row r="56">
          <cell r="C56">
            <v>65.317310019833698</v>
          </cell>
        </row>
        <row r="57">
          <cell r="C57">
            <v>70.070652963575014</v>
          </cell>
        </row>
        <row r="58">
          <cell r="C58">
            <v>68.066303419346966</v>
          </cell>
        </row>
        <row r="59">
          <cell r="C59">
            <v>69.705626880851014</v>
          </cell>
        </row>
        <row r="60">
          <cell r="C60">
            <v>70.166874042397652</v>
          </cell>
        </row>
        <row r="61">
          <cell r="C61">
            <v>71.117242640941711</v>
          </cell>
        </row>
        <row r="62">
          <cell r="C62">
            <v>68.437067932602758</v>
          </cell>
        </row>
        <row r="63">
          <cell r="C63">
            <v>68.539947100113963</v>
          </cell>
        </row>
        <row r="64">
          <cell r="C64">
            <v>64.188656827572402</v>
          </cell>
        </row>
        <row r="65">
          <cell r="C65">
            <v>69.955064984293955</v>
          </cell>
        </row>
        <row r="66">
          <cell r="C66">
            <v>66.746719582985932</v>
          </cell>
        </row>
        <row r="67">
          <cell r="C67">
            <v>67.590767916782511</v>
          </cell>
        </row>
        <row r="68">
          <cell r="C68">
            <v>67.0026153944589</v>
          </cell>
        </row>
        <row r="69">
          <cell r="C69">
            <v>68.89727318447936</v>
          </cell>
        </row>
        <row r="70">
          <cell r="C70">
            <v>66.240799836049845</v>
          </cell>
        </row>
        <row r="71">
          <cell r="C71">
            <v>67.622123312215663</v>
          </cell>
        </row>
        <row r="72">
          <cell r="C72">
            <v>68.011594143719293</v>
          </cell>
        </row>
        <row r="73">
          <cell r="C73">
            <v>65.079552318153816</v>
          </cell>
        </row>
        <row r="74">
          <cell r="C74">
            <v>68.191617814212336</v>
          </cell>
        </row>
        <row r="75">
          <cell r="C75">
            <v>65.453393107574044</v>
          </cell>
        </row>
        <row r="76">
          <cell r="C76">
            <v>64.701590959544774</v>
          </cell>
        </row>
        <row r="77">
          <cell r="C77">
            <v>65.032657870426192</v>
          </cell>
        </row>
        <row r="78">
          <cell r="C78">
            <v>66.866136438790662</v>
          </cell>
        </row>
        <row r="79">
          <cell r="C79">
            <v>69.058517012006291</v>
          </cell>
        </row>
        <row r="80">
          <cell r="C80">
            <v>66.402213707115507</v>
          </cell>
        </row>
        <row r="81">
          <cell r="C81">
            <v>69.997040942469823</v>
          </cell>
        </row>
        <row r="82">
          <cell r="C82">
            <v>66.216952837834071</v>
          </cell>
        </row>
        <row r="83">
          <cell r="C83">
            <v>67.730371627898421</v>
          </cell>
        </row>
        <row r="84">
          <cell r="C84">
            <v>69.666251154459914</v>
          </cell>
        </row>
        <row r="85">
          <cell r="C85">
            <v>68.990161299691067</v>
          </cell>
        </row>
        <row r="86">
          <cell r="C86">
            <v>70.885113562671862</v>
          </cell>
        </row>
        <row r="87">
          <cell r="C87">
            <v>68.837941179053828</v>
          </cell>
        </row>
        <row r="88">
          <cell r="C88">
            <v>68.161072368310286</v>
          </cell>
        </row>
        <row r="89">
          <cell r="C89">
            <v>65.674508989197008</v>
          </cell>
        </row>
        <row r="90">
          <cell r="C90">
            <v>69.051450571206871</v>
          </cell>
        </row>
        <row r="91">
          <cell r="C91">
            <v>68.288231788470611</v>
          </cell>
        </row>
        <row r="92">
          <cell r="C92">
            <v>68.896238533554296</v>
          </cell>
        </row>
        <row r="93">
          <cell r="C93">
            <v>66.266741537612248</v>
          </cell>
        </row>
        <row r="94">
          <cell r="C94">
            <v>70.588099195452173</v>
          </cell>
        </row>
        <row r="95">
          <cell r="C95">
            <v>70.215376294783667</v>
          </cell>
        </row>
        <row r="96">
          <cell r="C96">
            <v>65.616312664691804</v>
          </cell>
        </row>
        <row r="97">
          <cell r="C97">
            <v>70.611090333534975</v>
          </cell>
        </row>
        <row r="98">
          <cell r="C98">
            <v>70.218142748306263</v>
          </cell>
        </row>
        <row r="99">
          <cell r="C99">
            <v>64.316476310303443</v>
          </cell>
        </row>
        <row r="100">
          <cell r="C100">
            <v>65.948657745899951</v>
          </cell>
        </row>
        <row r="101">
          <cell r="C101">
            <v>68.000040590588611</v>
          </cell>
        </row>
        <row r="102">
          <cell r="C102">
            <v>69.482252970993812</v>
          </cell>
        </row>
        <row r="103">
          <cell r="C103">
            <v>69.735017836342777</v>
          </cell>
        </row>
        <row r="104">
          <cell r="C104">
            <v>67.081667923554122</v>
          </cell>
        </row>
        <row r="105">
          <cell r="C105">
            <v>68.546256125289673</v>
          </cell>
        </row>
        <row r="106">
          <cell r="C106">
            <v>67.412833594648333</v>
          </cell>
        </row>
        <row r="107">
          <cell r="C107">
            <v>67.088240140800323</v>
          </cell>
        </row>
        <row r="108">
          <cell r="C108">
            <v>68.094912132938745</v>
          </cell>
        </row>
        <row r="109">
          <cell r="C109">
            <v>64.889568468993559</v>
          </cell>
        </row>
      </sheetData>
      <sheetData sheetId="10">
        <row r="10">
          <cell r="C10">
            <v>69.636713419029206</v>
          </cell>
          <cell r="D10">
            <v>71.955870295235684</v>
          </cell>
        </row>
        <row r="11">
          <cell r="C11">
            <v>65.448684903785278</v>
          </cell>
          <cell r="D11">
            <v>72.088168016484488</v>
          </cell>
        </row>
        <row r="12">
          <cell r="C12">
            <v>67.422541587634299</v>
          </cell>
          <cell r="D12">
            <v>68.067804641860945</v>
          </cell>
        </row>
        <row r="13">
          <cell r="C13">
            <v>66.906068567438254</v>
          </cell>
          <cell r="D13">
            <v>68.191420112242369</v>
          </cell>
        </row>
        <row r="14">
          <cell r="C14">
            <v>68.08116991283147</v>
          </cell>
          <cell r="D14">
            <v>71.673141413412054</v>
          </cell>
        </row>
        <row r="15">
          <cell r="C15">
            <v>67.165125888370923</v>
          </cell>
          <cell r="D15">
            <v>72.509843575402215</v>
          </cell>
        </row>
        <row r="16">
          <cell r="C16">
            <v>67.997528895991138</v>
          </cell>
          <cell r="D16">
            <v>68.712852920465977</v>
          </cell>
        </row>
        <row r="17">
          <cell r="C17">
            <v>70.973398062336472</v>
          </cell>
          <cell r="D17">
            <v>68.738266259630151</v>
          </cell>
        </row>
        <row r="18">
          <cell r="C18">
            <v>68.848521927352749</v>
          </cell>
          <cell r="D18">
            <v>68.924825931662909</v>
          </cell>
        </row>
        <row r="19">
          <cell r="C19">
            <v>67.107323107390741</v>
          </cell>
          <cell r="D19">
            <v>70.760681367788152</v>
          </cell>
          <cell r="R19">
            <v>100</v>
          </cell>
        </row>
        <row r="20">
          <cell r="C20">
            <v>68.28516501091508</v>
          </cell>
          <cell r="D20">
            <v>70.844641725898441</v>
          </cell>
          <cell r="R20">
            <v>100</v>
          </cell>
        </row>
        <row r="21">
          <cell r="C21">
            <v>70.28446793343609</v>
          </cell>
          <cell r="D21">
            <v>68.291389524484401</v>
          </cell>
          <cell r="R21">
            <v>68.212317190546059</v>
          </cell>
        </row>
        <row r="22">
          <cell r="C22">
            <v>67.254486584130376</v>
          </cell>
          <cell r="D22">
            <v>71.643187497462023</v>
          </cell>
          <cell r="R22">
            <v>70.032144729678777</v>
          </cell>
        </row>
        <row r="23">
          <cell r="C23">
            <v>67.190102095930484</v>
          </cell>
          <cell r="D23">
            <v>68.996403457563034</v>
          </cell>
        </row>
        <row r="24">
          <cell r="C24">
            <v>67.604041046576739</v>
          </cell>
          <cell r="D24">
            <v>71.776296026494322</v>
          </cell>
        </row>
        <row r="25">
          <cell r="C25">
            <v>68.404322937460506</v>
          </cell>
          <cell r="D25">
            <v>68.444236626911902</v>
          </cell>
        </row>
        <row r="26">
          <cell r="C26">
            <v>68.368738773103871</v>
          </cell>
          <cell r="D26">
            <v>70.424356413421947</v>
          </cell>
        </row>
        <row r="27">
          <cell r="C27">
            <v>69.38439199690707</v>
          </cell>
          <cell r="D27">
            <v>70.427871668169843</v>
          </cell>
        </row>
        <row r="28">
          <cell r="C28">
            <v>65.861911573963383</v>
          </cell>
          <cell r="D28">
            <v>68.602071185152468</v>
          </cell>
        </row>
        <row r="29">
          <cell r="C29">
            <v>67.135236061381008</v>
          </cell>
          <cell r="D29">
            <v>68.293519831591041</v>
          </cell>
        </row>
        <row r="30">
          <cell r="C30">
            <v>69.385537582639202</v>
          </cell>
          <cell r="D30">
            <v>69.495629008158218</v>
          </cell>
        </row>
        <row r="31">
          <cell r="C31">
            <v>70.458100367462819</v>
          </cell>
          <cell r="D31">
            <v>71.968776397777489</v>
          </cell>
        </row>
        <row r="32">
          <cell r="C32">
            <v>66.527056179799743</v>
          </cell>
          <cell r="D32">
            <v>67.635410735970382</v>
          </cell>
        </row>
        <row r="33">
          <cell r="C33">
            <v>66.384631972484456</v>
          </cell>
          <cell r="D33">
            <v>68.262198258011495</v>
          </cell>
        </row>
        <row r="34">
          <cell r="C34">
            <v>72.185439467946992</v>
          </cell>
          <cell r="D34">
            <v>69.490289461608256</v>
          </cell>
        </row>
        <row r="35">
          <cell r="C35">
            <v>68.26063364495937</v>
          </cell>
          <cell r="D35">
            <v>72.044669722299076</v>
          </cell>
        </row>
        <row r="36">
          <cell r="C36">
            <v>67.759109276605287</v>
          </cell>
          <cell r="D36">
            <v>71.770089503712214</v>
          </cell>
        </row>
        <row r="37">
          <cell r="C37">
            <v>70.530729781092248</v>
          </cell>
          <cell r="D37">
            <v>67.441963663222737</v>
          </cell>
        </row>
        <row r="38">
          <cell r="C38">
            <v>66.773496982972446</v>
          </cell>
          <cell r="D38">
            <v>68.283639247621778</v>
          </cell>
        </row>
        <row r="39">
          <cell r="C39">
            <v>66.089240229389233</v>
          </cell>
          <cell r="D39">
            <v>69.295789280070849</v>
          </cell>
        </row>
        <row r="40">
          <cell r="C40">
            <v>73.553545521118735</v>
          </cell>
          <cell r="D40">
            <v>69.787189658683687</v>
          </cell>
        </row>
        <row r="41">
          <cell r="C41">
            <v>71.319151506755787</v>
          </cell>
          <cell r="D41">
            <v>68.845875044689691</v>
          </cell>
        </row>
        <row r="42">
          <cell r="C42">
            <v>68.12935685087777</v>
          </cell>
          <cell r="D42">
            <v>69.315641965706064</v>
          </cell>
        </row>
        <row r="43">
          <cell r="C43">
            <v>67.476128212092732</v>
          </cell>
          <cell r="D43">
            <v>68.147137729220901</v>
          </cell>
        </row>
        <row r="44">
          <cell r="C44">
            <v>67.878779722301701</v>
          </cell>
          <cell r="D44">
            <v>68.967370481077737</v>
          </cell>
        </row>
        <row r="45">
          <cell r="C45">
            <v>69.292375263267942</v>
          </cell>
          <cell r="D45">
            <v>69.701617586439895</v>
          </cell>
        </row>
        <row r="46">
          <cell r="C46">
            <v>67.021659175779263</v>
          </cell>
          <cell r="D46">
            <v>70.004945355647536</v>
          </cell>
        </row>
        <row r="47">
          <cell r="C47">
            <v>69.249321959130455</v>
          </cell>
          <cell r="D47">
            <v>69.510071151332255</v>
          </cell>
        </row>
        <row r="48">
          <cell r="C48">
            <v>68.272269617442674</v>
          </cell>
          <cell r="D48">
            <v>70.635061719408796</v>
          </cell>
        </row>
        <row r="49">
          <cell r="C49">
            <v>66.609403882413829</v>
          </cell>
          <cell r="D49">
            <v>68.444100814694906</v>
          </cell>
        </row>
        <row r="50">
          <cell r="C50">
            <v>65.779961877071898</v>
          </cell>
          <cell r="D50">
            <v>70.883354087886659</v>
          </cell>
        </row>
        <row r="51">
          <cell r="C51">
            <v>71.900872564649205</v>
          </cell>
          <cell r="D51">
            <v>68.995890507181187</v>
          </cell>
        </row>
        <row r="52">
          <cell r="C52">
            <v>66.614779486248949</v>
          </cell>
          <cell r="D52">
            <v>70.551004826600561</v>
          </cell>
        </row>
        <row r="53">
          <cell r="C53">
            <v>67.201210663945673</v>
          </cell>
          <cell r="D53">
            <v>71.701774142827759</v>
          </cell>
        </row>
        <row r="54">
          <cell r="C54">
            <v>67.621528957655684</v>
          </cell>
          <cell r="D54">
            <v>72.402627736228141</v>
          </cell>
        </row>
        <row r="55">
          <cell r="C55">
            <v>64.495444697763503</v>
          </cell>
          <cell r="D55">
            <v>70.907617613041822</v>
          </cell>
        </row>
        <row r="56">
          <cell r="C56">
            <v>69.362703640776047</v>
          </cell>
          <cell r="D56">
            <v>69.796962402834595</v>
          </cell>
        </row>
        <row r="57">
          <cell r="C57">
            <v>70.689475849512519</v>
          </cell>
          <cell r="D57">
            <v>72.392993625081857</v>
          </cell>
        </row>
        <row r="58">
          <cell r="C58">
            <v>64.221951420923645</v>
          </cell>
          <cell r="D58">
            <v>70.296488743990025</v>
          </cell>
        </row>
        <row r="59">
          <cell r="C59">
            <v>66.838179172843553</v>
          </cell>
          <cell r="D59">
            <v>69.33761274865428</v>
          </cell>
        </row>
        <row r="60">
          <cell r="C60">
            <v>66.978119045660648</v>
          </cell>
          <cell r="D60">
            <v>72.221643586092199</v>
          </cell>
        </row>
        <row r="61">
          <cell r="C61">
            <v>67.064577694142983</v>
          </cell>
          <cell r="D61">
            <v>67.578929089382342</v>
          </cell>
        </row>
        <row r="62">
          <cell r="C62">
            <v>66.878397270685056</v>
          </cell>
          <cell r="D62">
            <v>68.004754782366575</v>
          </cell>
        </row>
        <row r="63">
          <cell r="C63">
            <v>67.749220652855882</v>
          </cell>
          <cell r="D63">
            <v>69.934160844975537</v>
          </cell>
        </row>
        <row r="64">
          <cell r="C64">
            <v>67.691621108876731</v>
          </cell>
          <cell r="D64">
            <v>71.124837438515442</v>
          </cell>
        </row>
        <row r="65">
          <cell r="C65">
            <v>66.594574979176443</v>
          </cell>
          <cell r="D65">
            <v>71.219304577658534</v>
          </cell>
        </row>
        <row r="66">
          <cell r="C66">
            <v>65.175871772551218</v>
          </cell>
          <cell r="D66">
            <v>65.995936457135045</v>
          </cell>
        </row>
        <row r="67">
          <cell r="C67">
            <v>70.039953524939918</v>
          </cell>
          <cell r="D67">
            <v>68.435621625880046</v>
          </cell>
        </row>
        <row r="68">
          <cell r="C68">
            <v>67.992315376848552</v>
          </cell>
          <cell r="D68">
            <v>71.095512053969841</v>
          </cell>
        </row>
        <row r="69">
          <cell r="C69">
            <v>69.241731918144723</v>
          </cell>
          <cell r="D69">
            <v>69.766464555920692</v>
          </cell>
        </row>
        <row r="70">
          <cell r="C70">
            <v>65.000015025044661</v>
          </cell>
          <cell r="D70">
            <v>68.270796497839939</v>
          </cell>
        </row>
        <row r="71">
          <cell r="C71">
            <v>72.072968621434455</v>
          </cell>
          <cell r="D71">
            <v>68.99296430869083</v>
          </cell>
        </row>
        <row r="72">
          <cell r="C72">
            <v>73.059783706605074</v>
          </cell>
          <cell r="D72">
            <v>70.063742579725641</v>
          </cell>
        </row>
        <row r="73">
          <cell r="C73">
            <v>66.997443852275282</v>
          </cell>
          <cell r="D73">
            <v>70.782170104044525</v>
          </cell>
        </row>
        <row r="74">
          <cell r="C74">
            <v>70.265182596670215</v>
          </cell>
          <cell r="D74">
            <v>70.997412350510373</v>
          </cell>
        </row>
        <row r="75">
          <cell r="C75">
            <v>66.501268694840235</v>
          </cell>
          <cell r="D75">
            <v>70.667856526165195</v>
          </cell>
        </row>
        <row r="76">
          <cell r="C76">
            <v>65.522279818116175</v>
          </cell>
          <cell r="D76">
            <v>70.28033106535095</v>
          </cell>
        </row>
        <row r="77">
          <cell r="C77">
            <v>66.327280468287128</v>
          </cell>
          <cell r="D77">
            <v>69.774472880884005</v>
          </cell>
        </row>
        <row r="78">
          <cell r="C78">
            <v>68.975861583296179</v>
          </cell>
          <cell r="D78">
            <v>69.456784067467396</v>
          </cell>
        </row>
        <row r="79">
          <cell r="C79">
            <v>74.128186536020976</v>
          </cell>
          <cell r="D79">
            <v>71.660606432734241</v>
          </cell>
        </row>
        <row r="80">
          <cell r="C80">
            <v>68.228424067072979</v>
          </cell>
          <cell r="D80">
            <v>71.33232298759161</v>
          </cell>
        </row>
        <row r="81">
          <cell r="C81">
            <v>66.761427272563978</v>
          </cell>
          <cell r="D81">
            <v>72.616244624420375</v>
          </cell>
        </row>
        <row r="82">
          <cell r="C82">
            <v>68.608070928545743</v>
          </cell>
          <cell r="D82">
            <v>69.568953494564212</v>
          </cell>
        </row>
        <row r="83">
          <cell r="C83">
            <v>68.767904037551361</v>
          </cell>
          <cell r="D83">
            <v>71.12814319475001</v>
          </cell>
        </row>
        <row r="84">
          <cell r="C84">
            <v>67.947195347852755</v>
          </cell>
          <cell r="D84">
            <v>69.982158127359</v>
          </cell>
        </row>
        <row r="85">
          <cell r="C85">
            <v>66.36480344870391</v>
          </cell>
          <cell r="D85">
            <v>69.707084136669053</v>
          </cell>
        </row>
        <row r="86">
          <cell r="C86">
            <v>67.237578058670735</v>
          </cell>
          <cell r="D86">
            <v>70.763652121273324</v>
          </cell>
        </row>
        <row r="87">
          <cell r="C87">
            <v>70.900868413699214</v>
          </cell>
          <cell r="D87">
            <v>70.378242884626445</v>
          </cell>
        </row>
        <row r="88">
          <cell r="C88">
            <v>67.908767189083534</v>
          </cell>
          <cell r="D88">
            <v>72.562404625090224</v>
          </cell>
        </row>
        <row r="89">
          <cell r="C89">
            <v>69.185199185658405</v>
          </cell>
          <cell r="D89">
            <v>68.329197512940922</v>
          </cell>
        </row>
        <row r="90">
          <cell r="C90">
            <v>67.95871707918522</v>
          </cell>
          <cell r="D90">
            <v>68.013121854068444</v>
          </cell>
        </row>
        <row r="91">
          <cell r="C91">
            <v>66.979916275544383</v>
          </cell>
          <cell r="D91">
            <v>68.588413750088492</v>
          </cell>
        </row>
        <row r="92">
          <cell r="C92">
            <v>68.069804949520844</v>
          </cell>
          <cell r="D92">
            <v>73.631495535813116</v>
          </cell>
        </row>
        <row r="93">
          <cell r="C93">
            <v>65.773879854787211</v>
          </cell>
          <cell r="D93">
            <v>67.549452167535847</v>
          </cell>
        </row>
        <row r="94">
          <cell r="C94">
            <v>65.631274238364725</v>
          </cell>
          <cell r="D94">
            <v>71.710537227422662</v>
          </cell>
        </row>
        <row r="95">
          <cell r="C95">
            <v>69.35704956444917</v>
          </cell>
          <cell r="D95">
            <v>72.326182817926195</v>
          </cell>
        </row>
        <row r="96">
          <cell r="C96">
            <v>66.764066427763595</v>
          </cell>
          <cell r="D96">
            <v>68.738508807128511</v>
          </cell>
        </row>
        <row r="97">
          <cell r="C97">
            <v>70.040534832916009</v>
          </cell>
          <cell r="D97">
            <v>70.12039207215399</v>
          </cell>
        </row>
        <row r="98">
          <cell r="C98">
            <v>68.062720112100067</v>
          </cell>
          <cell r="D98">
            <v>71.989618818211454</v>
          </cell>
        </row>
        <row r="99">
          <cell r="C99">
            <v>67.36112687270932</v>
          </cell>
          <cell r="D99">
            <v>70.699388147479269</v>
          </cell>
        </row>
        <row r="100">
          <cell r="C100">
            <v>70.532949243170847</v>
          </cell>
          <cell r="D100">
            <v>71.649402835701764</v>
          </cell>
        </row>
        <row r="101">
          <cell r="C101">
            <v>68.922565375150484</v>
          </cell>
          <cell r="D101">
            <v>67.025477203643277</v>
          </cell>
        </row>
        <row r="102">
          <cell r="C102">
            <v>70.408226065643603</v>
          </cell>
          <cell r="D102">
            <v>69.291995020633863</v>
          </cell>
        </row>
        <row r="103">
          <cell r="C103">
            <v>67.499864121352203</v>
          </cell>
          <cell r="D103">
            <v>70.757771050164024</v>
          </cell>
        </row>
        <row r="104">
          <cell r="C104">
            <v>72.340262111685689</v>
          </cell>
          <cell r="D104">
            <v>72.109391143380023</v>
          </cell>
        </row>
        <row r="105">
          <cell r="C105">
            <v>68.086419180312788</v>
          </cell>
          <cell r="D105">
            <v>68.008632746184205</v>
          </cell>
        </row>
        <row r="106">
          <cell r="C106">
            <v>65.517824954735175</v>
          </cell>
          <cell r="D106">
            <v>70.496797876759103</v>
          </cell>
        </row>
        <row r="107">
          <cell r="C107">
            <v>69.921821712167684</v>
          </cell>
          <cell r="D107">
            <v>67.157069767832283</v>
          </cell>
        </row>
        <row r="108">
          <cell r="C108">
            <v>71.291395354164806</v>
          </cell>
          <cell r="D108">
            <v>73.885543024984855</v>
          </cell>
        </row>
        <row r="109">
          <cell r="C109">
            <v>67.302392719119482</v>
          </cell>
          <cell r="D109">
            <v>71.091933855155474</v>
          </cell>
        </row>
      </sheetData>
      <sheetData sheetId="11">
        <row r="13">
          <cell r="E13">
            <v>4.05591218745404</v>
          </cell>
        </row>
        <row r="14">
          <cell r="E14">
            <v>16.040841688285191</v>
          </cell>
        </row>
        <row r="17">
          <cell r="E17">
            <v>0.25284908773933717</v>
          </cell>
        </row>
        <row r="18">
          <cell r="E18">
            <v>2.3476972799816505E-11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oday"/>
      <sheetName val="TMat1"/>
      <sheetName val="TMat2"/>
      <sheetName val="TMat3"/>
      <sheetName val="ConditionalProb1"/>
      <sheetName val="ConditionalProb2"/>
      <sheetName val="Binomial"/>
      <sheetName val="Normal"/>
      <sheetName val="NextClass1_MeanVar"/>
      <sheetName val="NextClass2_CovCorr"/>
      <sheetName val="NextClass3_SkewKurt"/>
      <sheetName val="NextClass4_Videos"/>
      <sheetName val="PreWork4NextClass"/>
      <sheetName val="ClassWork"/>
      <sheetName val="1_Vote"/>
      <sheetName val="2_TMatrix"/>
      <sheetName val="3_TMatrix2"/>
      <sheetName val="4_ConditionalProbability"/>
      <sheetName val="5_DenomSwitch"/>
      <sheetName val="6_Normal"/>
      <sheetName val="7_Backtest1"/>
      <sheetName val="8_LifeAnnuity"/>
      <sheetName val="8_Backtest2"/>
      <sheetName val="FinalExamReview"/>
      <sheetName val="ClassPolicy"/>
      <sheetName val="Programming"/>
      <sheetName val="Programming_Data"/>
      <sheetName val="Programming_Answer_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0</v>
          </cell>
        </row>
        <row r="12">
          <cell r="C12">
            <v>0</v>
          </cell>
        </row>
        <row r="13">
          <cell r="C13">
            <v>0</v>
          </cell>
        </row>
        <row r="14">
          <cell r="C14">
            <v>0</v>
          </cell>
        </row>
        <row r="15">
          <cell r="C15">
            <v>0</v>
          </cell>
        </row>
        <row r="16">
          <cell r="C16">
            <v>0</v>
          </cell>
        </row>
        <row r="17">
          <cell r="C17">
            <v>0</v>
          </cell>
        </row>
        <row r="18">
          <cell r="C18">
            <v>0</v>
          </cell>
        </row>
        <row r="19">
          <cell r="C19">
            <v>0</v>
          </cell>
        </row>
        <row r="20">
          <cell r="C20">
            <v>1</v>
          </cell>
        </row>
        <row r="21">
          <cell r="C21">
            <v>1</v>
          </cell>
        </row>
        <row r="22">
          <cell r="C22">
            <v>1</v>
          </cell>
        </row>
        <row r="23">
          <cell r="C23">
            <v>0</v>
          </cell>
        </row>
        <row r="24">
          <cell r="C24">
            <v>1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  <row r="29">
          <cell r="C29">
            <v>1</v>
          </cell>
        </row>
        <row r="30">
          <cell r="C30">
            <v>0</v>
          </cell>
        </row>
        <row r="31">
          <cell r="C31">
            <v>0</v>
          </cell>
        </row>
        <row r="32">
          <cell r="C32">
            <v>0</v>
          </cell>
        </row>
        <row r="33">
          <cell r="C33">
            <v>0</v>
          </cell>
        </row>
        <row r="34">
          <cell r="C34">
            <v>1</v>
          </cell>
        </row>
        <row r="35">
          <cell r="C35">
            <v>0</v>
          </cell>
        </row>
        <row r="36">
          <cell r="C36">
            <v>0</v>
          </cell>
        </row>
        <row r="37">
          <cell r="C37">
            <v>0</v>
          </cell>
        </row>
        <row r="38">
          <cell r="C38">
            <v>1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1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45">
          <cell r="C45">
            <v>0</v>
          </cell>
        </row>
        <row r="46">
          <cell r="C46">
            <v>0</v>
          </cell>
        </row>
        <row r="47">
          <cell r="C47">
            <v>0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C59">
            <v>0</v>
          </cell>
        </row>
        <row r="60">
          <cell r="C60">
            <v>0</v>
          </cell>
        </row>
        <row r="61">
          <cell r="C61">
            <v>0</v>
          </cell>
        </row>
        <row r="62">
          <cell r="C62">
            <v>1</v>
          </cell>
        </row>
        <row r="63">
          <cell r="C63">
            <v>0</v>
          </cell>
        </row>
        <row r="64">
          <cell r="C64">
            <v>0</v>
          </cell>
        </row>
        <row r="65">
          <cell r="C65">
            <v>0</v>
          </cell>
        </row>
        <row r="66">
          <cell r="C66">
            <v>0</v>
          </cell>
        </row>
        <row r="67">
          <cell r="C67">
            <v>1</v>
          </cell>
        </row>
        <row r="68">
          <cell r="C68">
            <v>0</v>
          </cell>
        </row>
        <row r="69">
          <cell r="C69">
            <v>0</v>
          </cell>
        </row>
        <row r="70">
          <cell r="C70">
            <v>0</v>
          </cell>
        </row>
        <row r="71">
          <cell r="C71">
            <v>0</v>
          </cell>
        </row>
        <row r="72">
          <cell r="C72">
            <v>0</v>
          </cell>
        </row>
        <row r="73">
          <cell r="C73">
            <v>0</v>
          </cell>
        </row>
        <row r="74">
          <cell r="C74">
            <v>0</v>
          </cell>
        </row>
        <row r="75">
          <cell r="C75">
            <v>0</v>
          </cell>
        </row>
        <row r="76">
          <cell r="C76">
            <v>1</v>
          </cell>
        </row>
        <row r="77">
          <cell r="C77">
            <v>1</v>
          </cell>
        </row>
        <row r="78">
          <cell r="C78">
            <v>0</v>
          </cell>
        </row>
        <row r="79">
          <cell r="C79">
            <v>0</v>
          </cell>
        </row>
        <row r="80">
          <cell r="C80">
            <v>0</v>
          </cell>
        </row>
        <row r="81">
          <cell r="C81">
            <v>0</v>
          </cell>
        </row>
        <row r="82">
          <cell r="C82">
            <v>0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0</v>
          </cell>
        </row>
        <row r="86">
          <cell r="C86">
            <v>0</v>
          </cell>
        </row>
        <row r="87">
          <cell r="C87">
            <v>0</v>
          </cell>
        </row>
        <row r="88">
          <cell r="C88">
            <v>0</v>
          </cell>
        </row>
        <row r="89">
          <cell r="C89">
            <v>0</v>
          </cell>
        </row>
        <row r="90">
          <cell r="C90">
            <v>0</v>
          </cell>
        </row>
        <row r="91">
          <cell r="C91">
            <v>0</v>
          </cell>
        </row>
        <row r="92">
          <cell r="C92">
            <v>0</v>
          </cell>
        </row>
        <row r="93">
          <cell r="C93">
            <v>0</v>
          </cell>
        </row>
        <row r="94">
          <cell r="C94">
            <v>0</v>
          </cell>
        </row>
        <row r="95">
          <cell r="C95">
            <v>1</v>
          </cell>
        </row>
        <row r="96">
          <cell r="C96">
            <v>0</v>
          </cell>
        </row>
        <row r="97">
          <cell r="C97">
            <v>0</v>
          </cell>
        </row>
        <row r="98">
          <cell r="C98">
            <v>0</v>
          </cell>
        </row>
        <row r="99">
          <cell r="C99">
            <v>0</v>
          </cell>
        </row>
        <row r="100">
          <cell r="C100">
            <v>0</v>
          </cell>
        </row>
        <row r="101">
          <cell r="C101">
            <v>1</v>
          </cell>
        </row>
        <row r="102">
          <cell r="C102">
            <v>0</v>
          </cell>
        </row>
        <row r="103">
          <cell r="C103">
            <v>0</v>
          </cell>
        </row>
        <row r="104">
          <cell r="C104">
            <v>0</v>
          </cell>
        </row>
        <row r="105">
          <cell r="C105">
            <v>0</v>
          </cell>
        </row>
        <row r="106">
          <cell r="C106">
            <v>0</v>
          </cell>
        </row>
        <row r="107">
          <cell r="C107">
            <v>0</v>
          </cell>
        </row>
        <row r="108">
          <cell r="C108">
            <v>0</v>
          </cell>
        </row>
        <row r="109">
          <cell r="C109">
            <v>0</v>
          </cell>
        </row>
        <row r="110">
          <cell r="C110">
            <v>0</v>
          </cell>
        </row>
        <row r="111">
          <cell r="C111">
            <v>0</v>
          </cell>
        </row>
        <row r="112">
          <cell r="C112">
            <v>0</v>
          </cell>
        </row>
        <row r="113">
          <cell r="C113">
            <v>0</v>
          </cell>
        </row>
        <row r="114">
          <cell r="C114">
            <v>0</v>
          </cell>
        </row>
        <row r="115">
          <cell r="C115">
            <v>0</v>
          </cell>
        </row>
        <row r="116">
          <cell r="C116">
            <v>1</v>
          </cell>
        </row>
        <row r="117">
          <cell r="C117">
            <v>0</v>
          </cell>
        </row>
        <row r="118">
          <cell r="C118">
            <v>0</v>
          </cell>
        </row>
        <row r="119">
          <cell r="C119">
            <v>0</v>
          </cell>
        </row>
        <row r="120">
          <cell r="C120">
            <v>0</v>
          </cell>
        </row>
        <row r="121">
          <cell r="C121">
            <v>0</v>
          </cell>
        </row>
        <row r="122">
          <cell r="C122">
            <v>0</v>
          </cell>
        </row>
        <row r="123">
          <cell r="C123">
            <v>0</v>
          </cell>
        </row>
        <row r="124">
          <cell r="C124">
            <v>0</v>
          </cell>
        </row>
        <row r="125">
          <cell r="C125">
            <v>1</v>
          </cell>
        </row>
        <row r="126">
          <cell r="C126">
            <v>1</v>
          </cell>
        </row>
        <row r="127">
          <cell r="C127">
            <v>0</v>
          </cell>
        </row>
        <row r="128">
          <cell r="C128">
            <v>1</v>
          </cell>
        </row>
        <row r="129">
          <cell r="C129">
            <v>0</v>
          </cell>
        </row>
        <row r="130">
          <cell r="C130">
            <v>0</v>
          </cell>
        </row>
        <row r="131">
          <cell r="C131">
            <v>1</v>
          </cell>
        </row>
        <row r="132">
          <cell r="C132">
            <v>0</v>
          </cell>
        </row>
        <row r="133">
          <cell r="C133">
            <v>0</v>
          </cell>
        </row>
        <row r="134">
          <cell r="C134">
            <v>0</v>
          </cell>
        </row>
        <row r="135">
          <cell r="C135">
            <v>0</v>
          </cell>
        </row>
        <row r="136">
          <cell r="C136">
            <v>0</v>
          </cell>
        </row>
        <row r="137">
          <cell r="C137">
            <v>0</v>
          </cell>
        </row>
        <row r="138">
          <cell r="C138">
            <v>0</v>
          </cell>
        </row>
        <row r="139">
          <cell r="C139">
            <v>0</v>
          </cell>
        </row>
        <row r="140">
          <cell r="C140">
            <v>0</v>
          </cell>
        </row>
        <row r="141">
          <cell r="C141">
            <v>0</v>
          </cell>
        </row>
        <row r="142">
          <cell r="C142">
            <v>0</v>
          </cell>
        </row>
        <row r="143">
          <cell r="C143">
            <v>0</v>
          </cell>
        </row>
        <row r="144">
          <cell r="C144">
            <v>0</v>
          </cell>
        </row>
        <row r="145">
          <cell r="C145">
            <v>0</v>
          </cell>
        </row>
        <row r="146">
          <cell r="C146">
            <v>0</v>
          </cell>
        </row>
        <row r="147">
          <cell r="C147">
            <v>0</v>
          </cell>
        </row>
        <row r="148">
          <cell r="C148">
            <v>0</v>
          </cell>
        </row>
        <row r="149">
          <cell r="C149">
            <v>0</v>
          </cell>
        </row>
        <row r="150">
          <cell r="C150">
            <v>0</v>
          </cell>
        </row>
        <row r="151">
          <cell r="C151">
            <v>0</v>
          </cell>
        </row>
        <row r="152">
          <cell r="C152">
            <v>0</v>
          </cell>
        </row>
        <row r="153">
          <cell r="C153">
            <v>0</v>
          </cell>
        </row>
        <row r="154">
          <cell r="C154">
            <v>0</v>
          </cell>
        </row>
        <row r="155">
          <cell r="C155">
            <v>0</v>
          </cell>
        </row>
        <row r="156">
          <cell r="C156">
            <v>0</v>
          </cell>
        </row>
        <row r="157">
          <cell r="C157">
            <v>0</v>
          </cell>
        </row>
        <row r="158">
          <cell r="C158">
            <v>1</v>
          </cell>
        </row>
        <row r="159">
          <cell r="C159">
            <v>0</v>
          </cell>
        </row>
        <row r="160">
          <cell r="C160">
            <v>0</v>
          </cell>
        </row>
        <row r="161">
          <cell r="C161">
            <v>0</v>
          </cell>
        </row>
        <row r="162">
          <cell r="C162">
            <v>0</v>
          </cell>
        </row>
        <row r="163">
          <cell r="C163">
            <v>0</v>
          </cell>
        </row>
        <row r="164">
          <cell r="C164">
            <v>0</v>
          </cell>
        </row>
        <row r="165">
          <cell r="C165">
            <v>0</v>
          </cell>
        </row>
        <row r="166">
          <cell r="C166">
            <v>0</v>
          </cell>
        </row>
        <row r="167">
          <cell r="C167">
            <v>0</v>
          </cell>
        </row>
        <row r="168">
          <cell r="C168">
            <v>1</v>
          </cell>
        </row>
        <row r="169">
          <cell r="C169">
            <v>0</v>
          </cell>
        </row>
        <row r="170">
          <cell r="C170">
            <v>0</v>
          </cell>
        </row>
        <row r="171">
          <cell r="C171">
            <v>0</v>
          </cell>
        </row>
        <row r="172">
          <cell r="C172">
            <v>1</v>
          </cell>
        </row>
        <row r="173">
          <cell r="C173">
            <v>0</v>
          </cell>
        </row>
        <row r="174">
          <cell r="C174">
            <v>0</v>
          </cell>
        </row>
        <row r="175">
          <cell r="C175">
            <v>0</v>
          </cell>
        </row>
        <row r="176">
          <cell r="C176">
            <v>1</v>
          </cell>
        </row>
        <row r="177">
          <cell r="C177">
            <v>0</v>
          </cell>
        </row>
        <row r="178">
          <cell r="C178">
            <v>0</v>
          </cell>
        </row>
        <row r="179">
          <cell r="C179">
            <v>0</v>
          </cell>
        </row>
        <row r="180">
          <cell r="C180">
            <v>1</v>
          </cell>
        </row>
        <row r="181">
          <cell r="C181">
            <v>0</v>
          </cell>
        </row>
        <row r="182">
          <cell r="C182">
            <v>0</v>
          </cell>
        </row>
        <row r="183">
          <cell r="C183">
            <v>0</v>
          </cell>
        </row>
        <row r="184">
          <cell r="C184">
            <v>0</v>
          </cell>
        </row>
        <row r="185">
          <cell r="C185">
            <v>0</v>
          </cell>
        </row>
        <row r="186">
          <cell r="C186">
            <v>1</v>
          </cell>
        </row>
        <row r="187">
          <cell r="C187">
            <v>0</v>
          </cell>
        </row>
        <row r="188">
          <cell r="C188">
            <v>1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0</v>
          </cell>
        </row>
        <row r="194">
          <cell r="C194">
            <v>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1</v>
          </cell>
        </row>
        <row r="198">
          <cell r="C198">
            <v>0</v>
          </cell>
        </row>
        <row r="199">
          <cell r="C199">
            <v>0</v>
          </cell>
        </row>
        <row r="200">
          <cell r="C200">
            <v>0</v>
          </cell>
        </row>
        <row r="201">
          <cell r="C201">
            <v>0</v>
          </cell>
        </row>
        <row r="202">
          <cell r="C202">
            <v>0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0</v>
          </cell>
        </row>
        <row r="206">
          <cell r="C206">
            <v>0</v>
          </cell>
        </row>
        <row r="207">
          <cell r="C207">
            <v>0</v>
          </cell>
        </row>
        <row r="208">
          <cell r="C208">
            <v>0</v>
          </cell>
        </row>
        <row r="209">
          <cell r="C209">
            <v>1</v>
          </cell>
        </row>
        <row r="210">
          <cell r="C210">
            <v>0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0</v>
          </cell>
        </row>
        <row r="214">
          <cell r="C214">
            <v>0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0</v>
          </cell>
        </row>
        <row r="219">
          <cell r="C219">
            <v>0</v>
          </cell>
        </row>
        <row r="220">
          <cell r="C220">
            <v>0</v>
          </cell>
        </row>
        <row r="221">
          <cell r="C221">
            <v>0</v>
          </cell>
        </row>
        <row r="222">
          <cell r="C222">
            <v>0</v>
          </cell>
        </row>
        <row r="223">
          <cell r="C223">
            <v>0</v>
          </cell>
        </row>
        <row r="224">
          <cell r="C224">
            <v>0</v>
          </cell>
        </row>
        <row r="225">
          <cell r="C225">
            <v>0</v>
          </cell>
        </row>
        <row r="226">
          <cell r="C226">
            <v>1</v>
          </cell>
        </row>
        <row r="227">
          <cell r="C227">
            <v>0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0</v>
          </cell>
        </row>
        <row r="231">
          <cell r="C231">
            <v>0</v>
          </cell>
        </row>
        <row r="232">
          <cell r="C232">
            <v>0</v>
          </cell>
        </row>
        <row r="233">
          <cell r="C233">
            <v>0</v>
          </cell>
        </row>
        <row r="234">
          <cell r="C234">
            <v>1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0</v>
          </cell>
        </row>
        <row r="239">
          <cell r="C239">
            <v>1</v>
          </cell>
        </row>
        <row r="240">
          <cell r="C240">
            <v>1</v>
          </cell>
        </row>
        <row r="241">
          <cell r="C241">
            <v>1</v>
          </cell>
        </row>
        <row r="242">
          <cell r="C242">
            <v>0</v>
          </cell>
        </row>
        <row r="243">
          <cell r="C243">
            <v>1</v>
          </cell>
        </row>
        <row r="244">
          <cell r="C244">
            <v>0</v>
          </cell>
        </row>
        <row r="245">
          <cell r="C245">
            <v>0</v>
          </cell>
        </row>
        <row r="246">
          <cell r="C246">
            <v>0</v>
          </cell>
        </row>
        <row r="247">
          <cell r="C247">
            <v>0</v>
          </cell>
        </row>
        <row r="248">
          <cell r="C248">
            <v>1</v>
          </cell>
        </row>
        <row r="249">
          <cell r="C249">
            <v>0</v>
          </cell>
        </row>
        <row r="250">
          <cell r="C250">
            <v>0</v>
          </cell>
        </row>
        <row r="251">
          <cell r="C251">
            <v>0</v>
          </cell>
        </row>
        <row r="252">
          <cell r="C252">
            <v>0</v>
          </cell>
        </row>
        <row r="253">
          <cell r="C253">
            <v>0</v>
          </cell>
        </row>
        <row r="254">
          <cell r="C254">
            <v>0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0</v>
          </cell>
        </row>
        <row r="258">
          <cell r="C258">
            <v>0</v>
          </cell>
        </row>
        <row r="259">
          <cell r="C259">
            <v>0</v>
          </cell>
        </row>
        <row r="260">
          <cell r="C260">
            <v>1</v>
          </cell>
        </row>
        <row r="261">
          <cell r="C261">
            <v>0</v>
          </cell>
        </row>
        <row r="262">
          <cell r="C262">
            <v>0</v>
          </cell>
        </row>
        <row r="263">
          <cell r="C263">
            <v>0</v>
          </cell>
        </row>
        <row r="264">
          <cell r="C264">
            <v>1</v>
          </cell>
        </row>
        <row r="265">
          <cell r="C265">
            <v>0</v>
          </cell>
        </row>
        <row r="266">
          <cell r="C266">
            <v>0</v>
          </cell>
        </row>
        <row r="267">
          <cell r="C267">
            <v>0</v>
          </cell>
        </row>
        <row r="268">
          <cell r="C268">
            <v>0</v>
          </cell>
        </row>
        <row r="269">
          <cell r="C269">
            <v>0</v>
          </cell>
        </row>
        <row r="270">
          <cell r="C270">
            <v>0</v>
          </cell>
        </row>
        <row r="271">
          <cell r="C271">
            <v>0</v>
          </cell>
        </row>
        <row r="272">
          <cell r="C272">
            <v>0</v>
          </cell>
        </row>
        <row r="273">
          <cell r="C273">
            <v>0</v>
          </cell>
        </row>
        <row r="274">
          <cell r="C274">
            <v>0</v>
          </cell>
        </row>
        <row r="275">
          <cell r="C275">
            <v>0</v>
          </cell>
        </row>
        <row r="276">
          <cell r="C276">
            <v>0</v>
          </cell>
        </row>
        <row r="277">
          <cell r="C277">
            <v>0</v>
          </cell>
        </row>
        <row r="278">
          <cell r="C278">
            <v>1</v>
          </cell>
        </row>
        <row r="279">
          <cell r="C279">
            <v>1</v>
          </cell>
        </row>
        <row r="280">
          <cell r="C280">
            <v>0</v>
          </cell>
        </row>
        <row r="281">
          <cell r="C281">
            <v>0</v>
          </cell>
        </row>
        <row r="282">
          <cell r="C282">
            <v>1</v>
          </cell>
        </row>
        <row r="283">
          <cell r="C283">
            <v>0</v>
          </cell>
        </row>
        <row r="284">
          <cell r="C284">
            <v>0</v>
          </cell>
        </row>
        <row r="285">
          <cell r="C285">
            <v>0</v>
          </cell>
        </row>
        <row r="286">
          <cell r="C286">
            <v>0</v>
          </cell>
        </row>
        <row r="287">
          <cell r="C287">
            <v>0</v>
          </cell>
        </row>
        <row r="288">
          <cell r="C288">
            <v>0</v>
          </cell>
        </row>
        <row r="289">
          <cell r="C289">
            <v>0</v>
          </cell>
        </row>
        <row r="290">
          <cell r="C290">
            <v>1</v>
          </cell>
        </row>
        <row r="291">
          <cell r="C291">
            <v>1</v>
          </cell>
        </row>
        <row r="292">
          <cell r="C292">
            <v>0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1</v>
          </cell>
        </row>
        <row r="296">
          <cell r="C296">
            <v>0</v>
          </cell>
        </row>
        <row r="297">
          <cell r="C297">
            <v>0</v>
          </cell>
        </row>
        <row r="298">
          <cell r="C298">
            <v>0</v>
          </cell>
        </row>
        <row r="299">
          <cell r="C299">
            <v>1</v>
          </cell>
        </row>
        <row r="300">
          <cell r="C300">
            <v>0</v>
          </cell>
        </row>
        <row r="301">
          <cell r="C301">
            <v>1</v>
          </cell>
        </row>
        <row r="302">
          <cell r="C302">
            <v>1</v>
          </cell>
        </row>
        <row r="303">
          <cell r="C303">
            <v>1</v>
          </cell>
        </row>
        <row r="304">
          <cell r="C304">
            <v>1</v>
          </cell>
        </row>
        <row r="305">
          <cell r="C305">
            <v>0</v>
          </cell>
        </row>
        <row r="306">
          <cell r="C306">
            <v>0</v>
          </cell>
        </row>
        <row r="307">
          <cell r="C307">
            <v>0</v>
          </cell>
        </row>
        <row r="308">
          <cell r="C308">
            <v>0</v>
          </cell>
        </row>
        <row r="309">
          <cell r="C309">
            <v>0</v>
          </cell>
        </row>
        <row r="310">
          <cell r="C310">
            <v>0</v>
          </cell>
        </row>
        <row r="311">
          <cell r="C311">
            <v>1</v>
          </cell>
        </row>
        <row r="312">
          <cell r="C312">
            <v>0</v>
          </cell>
        </row>
        <row r="313">
          <cell r="C313">
            <v>0</v>
          </cell>
        </row>
        <row r="314">
          <cell r="C314">
            <v>0</v>
          </cell>
        </row>
        <row r="315">
          <cell r="C315">
            <v>0</v>
          </cell>
        </row>
        <row r="316">
          <cell r="C316">
            <v>0</v>
          </cell>
        </row>
        <row r="317">
          <cell r="C317">
            <v>0</v>
          </cell>
        </row>
        <row r="318">
          <cell r="C318">
            <v>0</v>
          </cell>
        </row>
        <row r="319">
          <cell r="C319">
            <v>0</v>
          </cell>
        </row>
        <row r="320">
          <cell r="C320">
            <v>0</v>
          </cell>
        </row>
        <row r="321">
          <cell r="C321">
            <v>0</v>
          </cell>
        </row>
        <row r="322">
          <cell r="C322">
            <v>0</v>
          </cell>
        </row>
        <row r="323">
          <cell r="C323">
            <v>0</v>
          </cell>
        </row>
        <row r="324">
          <cell r="C324">
            <v>0</v>
          </cell>
        </row>
        <row r="325">
          <cell r="C325">
            <v>0</v>
          </cell>
        </row>
        <row r="326">
          <cell r="C326">
            <v>0</v>
          </cell>
        </row>
        <row r="327">
          <cell r="C327">
            <v>0</v>
          </cell>
        </row>
        <row r="328">
          <cell r="C328">
            <v>0</v>
          </cell>
        </row>
        <row r="329">
          <cell r="C329">
            <v>1</v>
          </cell>
        </row>
        <row r="330">
          <cell r="C330">
            <v>0</v>
          </cell>
        </row>
        <row r="331">
          <cell r="C331">
            <v>0</v>
          </cell>
        </row>
        <row r="332">
          <cell r="C332">
            <v>0</v>
          </cell>
        </row>
        <row r="333">
          <cell r="C333">
            <v>0</v>
          </cell>
        </row>
        <row r="334">
          <cell r="C334">
            <v>0</v>
          </cell>
        </row>
        <row r="335">
          <cell r="C335">
            <v>0</v>
          </cell>
        </row>
        <row r="336">
          <cell r="C336">
            <v>0</v>
          </cell>
        </row>
        <row r="337">
          <cell r="C337">
            <v>0</v>
          </cell>
        </row>
        <row r="338">
          <cell r="C338">
            <v>0</v>
          </cell>
        </row>
        <row r="339">
          <cell r="C339">
            <v>0</v>
          </cell>
        </row>
        <row r="340">
          <cell r="C340">
            <v>0</v>
          </cell>
        </row>
        <row r="341">
          <cell r="C341">
            <v>0</v>
          </cell>
        </row>
        <row r="342">
          <cell r="C342">
            <v>0</v>
          </cell>
        </row>
        <row r="343">
          <cell r="C343">
            <v>1</v>
          </cell>
        </row>
        <row r="344">
          <cell r="C344">
            <v>0</v>
          </cell>
        </row>
        <row r="345">
          <cell r="C345">
            <v>0</v>
          </cell>
        </row>
        <row r="346">
          <cell r="C346">
            <v>0</v>
          </cell>
        </row>
        <row r="347">
          <cell r="C347">
            <v>0</v>
          </cell>
        </row>
        <row r="348">
          <cell r="C348">
            <v>0</v>
          </cell>
        </row>
        <row r="349">
          <cell r="C349">
            <v>0</v>
          </cell>
        </row>
        <row r="350">
          <cell r="C350">
            <v>0</v>
          </cell>
        </row>
        <row r="351">
          <cell r="C351">
            <v>0</v>
          </cell>
        </row>
        <row r="352">
          <cell r="C352">
            <v>0</v>
          </cell>
        </row>
        <row r="353">
          <cell r="C353">
            <v>0</v>
          </cell>
        </row>
        <row r="354">
          <cell r="C354">
            <v>0</v>
          </cell>
        </row>
        <row r="355">
          <cell r="C355">
            <v>0</v>
          </cell>
        </row>
        <row r="356">
          <cell r="C356">
            <v>0</v>
          </cell>
        </row>
        <row r="357">
          <cell r="C357">
            <v>0</v>
          </cell>
        </row>
        <row r="358">
          <cell r="C358">
            <v>0</v>
          </cell>
        </row>
        <row r="359">
          <cell r="C359">
            <v>0</v>
          </cell>
        </row>
        <row r="360">
          <cell r="C360">
            <v>0</v>
          </cell>
        </row>
        <row r="361">
          <cell r="C361">
            <v>0</v>
          </cell>
        </row>
        <row r="362">
          <cell r="C362">
            <v>0</v>
          </cell>
        </row>
        <row r="363">
          <cell r="C363">
            <v>0</v>
          </cell>
        </row>
        <row r="364">
          <cell r="C364">
            <v>0</v>
          </cell>
        </row>
        <row r="365">
          <cell r="C365">
            <v>0</v>
          </cell>
        </row>
        <row r="366">
          <cell r="C366">
            <v>0</v>
          </cell>
        </row>
        <row r="367">
          <cell r="C367">
            <v>0</v>
          </cell>
        </row>
        <row r="368">
          <cell r="C368">
            <v>1</v>
          </cell>
        </row>
        <row r="369">
          <cell r="C369">
            <v>0</v>
          </cell>
        </row>
        <row r="370">
          <cell r="C370">
            <v>0</v>
          </cell>
        </row>
        <row r="371">
          <cell r="C371">
            <v>0</v>
          </cell>
        </row>
        <row r="372">
          <cell r="C372">
            <v>0</v>
          </cell>
        </row>
        <row r="373">
          <cell r="C373">
            <v>1</v>
          </cell>
        </row>
        <row r="374">
          <cell r="C374">
            <v>1</v>
          </cell>
        </row>
        <row r="375">
          <cell r="C375">
            <v>0</v>
          </cell>
        </row>
        <row r="376">
          <cell r="C376">
            <v>0</v>
          </cell>
        </row>
        <row r="377">
          <cell r="C377">
            <v>0</v>
          </cell>
        </row>
        <row r="378">
          <cell r="C378">
            <v>0</v>
          </cell>
        </row>
        <row r="379">
          <cell r="C379">
            <v>0</v>
          </cell>
        </row>
        <row r="380">
          <cell r="C380">
            <v>0</v>
          </cell>
        </row>
        <row r="381">
          <cell r="C381">
            <v>0</v>
          </cell>
        </row>
        <row r="382">
          <cell r="C382">
            <v>0</v>
          </cell>
        </row>
        <row r="383">
          <cell r="C383">
            <v>0</v>
          </cell>
        </row>
        <row r="384">
          <cell r="C384">
            <v>0</v>
          </cell>
        </row>
        <row r="385">
          <cell r="C385">
            <v>0</v>
          </cell>
        </row>
        <row r="386">
          <cell r="C386">
            <v>0</v>
          </cell>
        </row>
        <row r="387">
          <cell r="C387">
            <v>0</v>
          </cell>
        </row>
        <row r="388">
          <cell r="C388">
            <v>0</v>
          </cell>
        </row>
        <row r="389">
          <cell r="C389">
            <v>1</v>
          </cell>
        </row>
        <row r="390">
          <cell r="C390">
            <v>0</v>
          </cell>
        </row>
        <row r="391">
          <cell r="C391">
            <v>0</v>
          </cell>
        </row>
        <row r="392">
          <cell r="C392">
            <v>0</v>
          </cell>
        </row>
        <row r="393">
          <cell r="C393">
            <v>0</v>
          </cell>
        </row>
        <row r="394">
          <cell r="C394">
            <v>0</v>
          </cell>
        </row>
        <row r="395">
          <cell r="C395">
            <v>0</v>
          </cell>
        </row>
        <row r="396">
          <cell r="C396">
            <v>0</v>
          </cell>
        </row>
        <row r="397">
          <cell r="C397">
            <v>0</v>
          </cell>
        </row>
        <row r="398">
          <cell r="C398">
            <v>0</v>
          </cell>
        </row>
        <row r="399">
          <cell r="C399">
            <v>1</v>
          </cell>
        </row>
        <row r="400">
          <cell r="C400">
            <v>0</v>
          </cell>
        </row>
        <row r="401">
          <cell r="C401">
            <v>0</v>
          </cell>
        </row>
        <row r="402">
          <cell r="C402">
            <v>0</v>
          </cell>
        </row>
        <row r="403">
          <cell r="C403">
            <v>0</v>
          </cell>
        </row>
        <row r="404">
          <cell r="C404">
            <v>0</v>
          </cell>
        </row>
        <row r="405">
          <cell r="C405">
            <v>0</v>
          </cell>
        </row>
        <row r="406">
          <cell r="C406">
            <v>0</v>
          </cell>
        </row>
        <row r="407">
          <cell r="C407">
            <v>0</v>
          </cell>
        </row>
        <row r="408">
          <cell r="C408">
            <v>0</v>
          </cell>
        </row>
        <row r="409">
          <cell r="C409">
            <v>0</v>
          </cell>
        </row>
        <row r="410">
          <cell r="C410">
            <v>0</v>
          </cell>
        </row>
        <row r="411">
          <cell r="C411">
            <v>0</v>
          </cell>
        </row>
        <row r="412">
          <cell r="C412">
            <v>0</v>
          </cell>
        </row>
        <row r="413">
          <cell r="C413">
            <v>0</v>
          </cell>
        </row>
        <row r="414">
          <cell r="C414">
            <v>0</v>
          </cell>
        </row>
        <row r="415">
          <cell r="C415">
            <v>0</v>
          </cell>
        </row>
        <row r="416">
          <cell r="C416">
            <v>1</v>
          </cell>
        </row>
        <row r="417">
          <cell r="C417">
            <v>0</v>
          </cell>
        </row>
        <row r="418">
          <cell r="C418">
            <v>0</v>
          </cell>
        </row>
        <row r="419">
          <cell r="C419">
            <v>0</v>
          </cell>
        </row>
        <row r="420">
          <cell r="C420">
            <v>1</v>
          </cell>
        </row>
        <row r="421">
          <cell r="C421">
            <v>0</v>
          </cell>
        </row>
        <row r="422">
          <cell r="C422">
            <v>0</v>
          </cell>
        </row>
        <row r="423">
          <cell r="C423">
            <v>0</v>
          </cell>
        </row>
        <row r="424">
          <cell r="C424">
            <v>1</v>
          </cell>
        </row>
        <row r="425">
          <cell r="C425">
            <v>0</v>
          </cell>
        </row>
        <row r="426">
          <cell r="C426">
            <v>0</v>
          </cell>
        </row>
        <row r="427">
          <cell r="C427">
            <v>0</v>
          </cell>
        </row>
        <row r="428">
          <cell r="C428">
            <v>0</v>
          </cell>
        </row>
        <row r="429">
          <cell r="C429">
            <v>0</v>
          </cell>
        </row>
        <row r="430">
          <cell r="C430">
            <v>1</v>
          </cell>
        </row>
        <row r="431">
          <cell r="C431">
            <v>0</v>
          </cell>
        </row>
        <row r="432">
          <cell r="C432">
            <v>0</v>
          </cell>
        </row>
        <row r="433">
          <cell r="C433">
            <v>0</v>
          </cell>
        </row>
        <row r="434">
          <cell r="C434">
            <v>0</v>
          </cell>
        </row>
        <row r="435">
          <cell r="C435">
            <v>0</v>
          </cell>
        </row>
        <row r="436">
          <cell r="C436">
            <v>0</v>
          </cell>
        </row>
        <row r="437">
          <cell r="C437">
            <v>0</v>
          </cell>
        </row>
        <row r="438">
          <cell r="C438">
            <v>0</v>
          </cell>
        </row>
        <row r="439">
          <cell r="C439">
            <v>0</v>
          </cell>
        </row>
        <row r="440">
          <cell r="C440">
            <v>0</v>
          </cell>
        </row>
        <row r="441">
          <cell r="C441">
            <v>0</v>
          </cell>
        </row>
        <row r="442">
          <cell r="C442">
            <v>0</v>
          </cell>
        </row>
        <row r="443">
          <cell r="C443">
            <v>0</v>
          </cell>
        </row>
        <row r="444">
          <cell r="C444">
            <v>0</v>
          </cell>
        </row>
        <row r="445">
          <cell r="C445">
            <v>0</v>
          </cell>
        </row>
        <row r="446">
          <cell r="C446">
            <v>0</v>
          </cell>
        </row>
        <row r="447">
          <cell r="C447">
            <v>1</v>
          </cell>
        </row>
        <row r="448">
          <cell r="C448">
            <v>0</v>
          </cell>
        </row>
        <row r="449">
          <cell r="C449">
            <v>0</v>
          </cell>
        </row>
        <row r="450">
          <cell r="C450">
            <v>0</v>
          </cell>
        </row>
        <row r="451">
          <cell r="C451">
            <v>0</v>
          </cell>
        </row>
        <row r="452">
          <cell r="C452">
            <v>0</v>
          </cell>
        </row>
        <row r="453">
          <cell r="C453">
            <v>0</v>
          </cell>
        </row>
        <row r="454">
          <cell r="C454">
            <v>0</v>
          </cell>
        </row>
        <row r="455">
          <cell r="C455">
            <v>0</v>
          </cell>
        </row>
        <row r="456">
          <cell r="C456">
            <v>0</v>
          </cell>
        </row>
        <row r="457">
          <cell r="C457">
            <v>0</v>
          </cell>
        </row>
        <row r="458">
          <cell r="C458">
            <v>0</v>
          </cell>
        </row>
        <row r="459">
          <cell r="C459">
            <v>0</v>
          </cell>
        </row>
        <row r="460">
          <cell r="C460">
            <v>0</v>
          </cell>
        </row>
        <row r="461">
          <cell r="C461">
            <v>0</v>
          </cell>
        </row>
        <row r="462">
          <cell r="C462">
            <v>0</v>
          </cell>
        </row>
        <row r="463">
          <cell r="C463">
            <v>0</v>
          </cell>
        </row>
        <row r="464">
          <cell r="C464">
            <v>0</v>
          </cell>
        </row>
        <row r="465">
          <cell r="C465">
            <v>0</v>
          </cell>
        </row>
        <row r="466">
          <cell r="C466">
            <v>0</v>
          </cell>
        </row>
        <row r="467">
          <cell r="C467">
            <v>0</v>
          </cell>
        </row>
        <row r="468">
          <cell r="C468">
            <v>0</v>
          </cell>
        </row>
        <row r="469">
          <cell r="C469">
            <v>0</v>
          </cell>
        </row>
        <row r="470">
          <cell r="C470">
            <v>0</v>
          </cell>
        </row>
        <row r="471">
          <cell r="C471">
            <v>0</v>
          </cell>
        </row>
        <row r="472">
          <cell r="C472">
            <v>0</v>
          </cell>
        </row>
        <row r="473">
          <cell r="C473">
            <v>0</v>
          </cell>
        </row>
        <row r="474">
          <cell r="C474">
            <v>1</v>
          </cell>
        </row>
        <row r="475">
          <cell r="C475">
            <v>0</v>
          </cell>
        </row>
        <row r="476">
          <cell r="C476">
            <v>0</v>
          </cell>
        </row>
        <row r="477">
          <cell r="C477">
            <v>0</v>
          </cell>
        </row>
        <row r="478">
          <cell r="C478">
            <v>0</v>
          </cell>
        </row>
        <row r="479">
          <cell r="C479">
            <v>0</v>
          </cell>
        </row>
        <row r="480">
          <cell r="C480">
            <v>0</v>
          </cell>
        </row>
        <row r="481">
          <cell r="C481">
            <v>0</v>
          </cell>
        </row>
        <row r="482">
          <cell r="C482">
            <v>0</v>
          </cell>
        </row>
        <row r="483">
          <cell r="C483">
            <v>0</v>
          </cell>
        </row>
        <row r="484">
          <cell r="C484">
            <v>0</v>
          </cell>
        </row>
        <row r="485">
          <cell r="C485">
            <v>0</v>
          </cell>
        </row>
        <row r="486">
          <cell r="C486">
            <v>0</v>
          </cell>
        </row>
        <row r="487">
          <cell r="C487">
            <v>0</v>
          </cell>
        </row>
        <row r="488">
          <cell r="C488">
            <v>0</v>
          </cell>
        </row>
        <row r="489">
          <cell r="C489">
            <v>0</v>
          </cell>
        </row>
        <row r="490">
          <cell r="C490">
            <v>0</v>
          </cell>
        </row>
        <row r="491">
          <cell r="C491">
            <v>0</v>
          </cell>
        </row>
        <row r="492">
          <cell r="C492">
            <v>0</v>
          </cell>
        </row>
        <row r="493">
          <cell r="C493">
            <v>1</v>
          </cell>
        </row>
        <row r="494">
          <cell r="C494">
            <v>0</v>
          </cell>
        </row>
        <row r="495">
          <cell r="C495">
            <v>0</v>
          </cell>
        </row>
        <row r="496">
          <cell r="C496">
            <v>0</v>
          </cell>
        </row>
        <row r="497">
          <cell r="C497">
            <v>0</v>
          </cell>
        </row>
        <row r="498">
          <cell r="C498">
            <v>0</v>
          </cell>
        </row>
        <row r="499">
          <cell r="C499">
            <v>0</v>
          </cell>
        </row>
        <row r="500">
          <cell r="C500">
            <v>0</v>
          </cell>
        </row>
        <row r="501">
          <cell r="C501">
            <v>0</v>
          </cell>
        </row>
        <row r="502">
          <cell r="C502">
            <v>0</v>
          </cell>
        </row>
        <row r="503">
          <cell r="C503">
            <v>0</v>
          </cell>
        </row>
        <row r="504">
          <cell r="C504">
            <v>0</v>
          </cell>
        </row>
        <row r="505">
          <cell r="C505">
            <v>0</v>
          </cell>
        </row>
        <row r="506">
          <cell r="C506">
            <v>0</v>
          </cell>
        </row>
        <row r="507">
          <cell r="C507">
            <v>0</v>
          </cell>
        </row>
        <row r="508">
          <cell r="C508">
            <v>0</v>
          </cell>
        </row>
        <row r="509">
          <cell r="C509">
            <v>0</v>
          </cell>
        </row>
        <row r="510">
          <cell r="C510">
            <v>0</v>
          </cell>
        </row>
        <row r="511">
          <cell r="C511">
            <v>0</v>
          </cell>
        </row>
        <row r="512">
          <cell r="C512">
            <v>0</v>
          </cell>
        </row>
        <row r="513">
          <cell r="C513">
            <v>0</v>
          </cell>
        </row>
        <row r="514">
          <cell r="C514">
            <v>0</v>
          </cell>
        </row>
        <row r="515">
          <cell r="C515">
            <v>0</v>
          </cell>
        </row>
        <row r="516">
          <cell r="C516">
            <v>0</v>
          </cell>
        </row>
        <row r="517">
          <cell r="C517">
            <v>1</v>
          </cell>
        </row>
        <row r="518">
          <cell r="C518">
            <v>1</v>
          </cell>
        </row>
        <row r="519">
          <cell r="C519">
            <v>0</v>
          </cell>
        </row>
        <row r="520">
          <cell r="C520">
            <v>0</v>
          </cell>
        </row>
        <row r="521">
          <cell r="C521">
            <v>0</v>
          </cell>
        </row>
        <row r="522">
          <cell r="C522">
            <v>0</v>
          </cell>
        </row>
        <row r="523">
          <cell r="C523">
            <v>0</v>
          </cell>
        </row>
        <row r="524">
          <cell r="C524">
            <v>0</v>
          </cell>
        </row>
        <row r="525">
          <cell r="C525">
            <v>0</v>
          </cell>
        </row>
        <row r="526">
          <cell r="C526">
            <v>1</v>
          </cell>
        </row>
        <row r="527">
          <cell r="C527">
            <v>0</v>
          </cell>
        </row>
        <row r="528">
          <cell r="C528">
            <v>1</v>
          </cell>
        </row>
        <row r="529">
          <cell r="C529">
            <v>0</v>
          </cell>
        </row>
        <row r="530">
          <cell r="C530">
            <v>0</v>
          </cell>
        </row>
        <row r="531">
          <cell r="C531">
            <v>0</v>
          </cell>
        </row>
        <row r="532">
          <cell r="C532">
            <v>0</v>
          </cell>
        </row>
        <row r="533">
          <cell r="C533">
            <v>1</v>
          </cell>
        </row>
        <row r="534">
          <cell r="C534">
            <v>1</v>
          </cell>
        </row>
        <row r="535">
          <cell r="C535">
            <v>0</v>
          </cell>
        </row>
        <row r="536">
          <cell r="C536">
            <v>0</v>
          </cell>
        </row>
        <row r="537">
          <cell r="C537">
            <v>0</v>
          </cell>
        </row>
        <row r="538">
          <cell r="C538">
            <v>0</v>
          </cell>
        </row>
        <row r="539">
          <cell r="C539">
            <v>0</v>
          </cell>
        </row>
        <row r="540">
          <cell r="C540">
            <v>0</v>
          </cell>
        </row>
        <row r="541">
          <cell r="C541">
            <v>0</v>
          </cell>
        </row>
        <row r="542">
          <cell r="C542">
            <v>0</v>
          </cell>
        </row>
        <row r="543">
          <cell r="C543">
            <v>0</v>
          </cell>
        </row>
        <row r="544">
          <cell r="C544">
            <v>0</v>
          </cell>
        </row>
        <row r="545">
          <cell r="C545">
            <v>0</v>
          </cell>
        </row>
        <row r="546">
          <cell r="C546">
            <v>0</v>
          </cell>
        </row>
        <row r="547">
          <cell r="C547">
            <v>0</v>
          </cell>
        </row>
        <row r="548">
          <cell r="C548">
            <v>0</v>
          </cell>
        </row>
        <row r="549">
          <cell r="C549">
            <v>0</v>
          </cell>
        </row>
        <row r="550">
          <cell r="C550">
            <v>0</v>
          </cell>
        </row>
        <row r="551">
          <cell r="C551">
            <v>0</v>
          </cell>
        </row>
        <row r="552">
          <cell r="C552">
            <v>0</v>
          </cell>
        </row>
        <row r="553">
          <cell r="C553">
            <v>0</v>
          </cell>
        </row>
        <row r="554">
          <cell r="C554">
            <v>0</v>
          </cell>
        </row>
        <row r="555">
          <cell r="C555">
            <v>0</v>
          </cell>
        </row>
        <row r="556">
          <cell r="C556">
            <v>0</v>
          </cell>
        </row>
        <row r="557">
          <cell r="C557">
            <v>0</v>
          </cell>
        </row>
        <row r="558">
          <cell r="C558">
            <v>0</v>
          </cell>
        </row>
        <row r="559">
          <cell r="C559">
            <v>1</v>
          </cell>
        </row>
        <row r="560">
          <cell r="C560">
            <v>0</v>
          </cell>
        </row>
        <row r="561">
          <cell r="C561">
            <v>0</v>
          </cell>
        </row>
        <row r="562">
          <cell r="C562">
            <v>0</v>
          </cell>
        </row>
        <row r="563">
          <cell r="C563">
            <v>1</v>
          </cell>
        </row>
        <row r="564">
          <cell r="C564">
            <v>0</v>
          </cell>
        </row>
        <row r="565">
          <cell r="C565">
            <v>0</v>
          </cell>
        </row>
        <row r="566">
          <cell r="C566">
            <v>1</v>
          </cell>
        </row>
        <row r="567">
          <cell r="C567">
            <v>0</v>
          </cell>
        </row>
        <row r="568">
          <cell r="C568">
            <v>1</v>
          </cell>
        </row>
        <row r="569">
          <cell r="C569">
            <v>0</v>
          </cell>
        </row>
        <row r="570">
          <cell r="C570">
            <v>0</v>
          </cell>
        </row>
        <row r="571">
          <cell r="C571">
            <v>0</v>
          </cell>
        </row>
        <row r="572">
          <cell r="C572">
            <v>0</v>
          </cell>
        </row>
        <row r="573">
          <cell r="C573">
            <v>0</v>
          </cell>
        </row>
        <row r="574">
          <cell r="C574">
            <v>0</v>
          </cell>
        </row>
        <row r="575">
          <cell r="C575">
            <v>0</v>
          </cell>
        </row>
        <row r="576">
          <cell r="C576">
            <v>1</v>
          </cell>
        </row>
        <row r="577">
          <cell r="C577">
            <v>0</v>
          </cell>
        </row>
        <row r="578">
          <cell r="C578">
            <v>0</v>
          </cell>
        </row>
        <row r="579">
          <cell r="C579">
            <v>0</v>
          </cell>
        </row>
        <row r="580">
          <cell r="C580">
            <v>0</v>
          </cell>
        </row>
        <row r="581">
          <cell r="C581">
            <v>0</v>
          </cell>
        </row>
        <row r="582">
          <cell r="C582">
            <v>0</v>
          </cell>
        </row>
        <row r="583">
          <cell r="C583">
            <v>0</v>
          </cell>
        </row>
        <row r="584">
          <cell r="C584">
            <v>1</v>
          </cell>
        </row>
        <row r="585">
          <cell r="C585">
            <v>0</v>
          </cell>
        </row>
        <row r="586">
          <cell r="C586">
            <v>0</v>
          </cell>
        </row>
        <row r="587">
          <cell r="C587">
            <v>0</v>
          </cell>
        </row>
        <row r="588">
          <cell r="C588">
            <v>0</v>
          </cell>
        </row>
        <row r="589">
          <cell r="C589">
            <v>0</v>
          </cell>
        </row>
        <row r="590">
          <cell r="C590">
            <v>0</v>
          </cell>
        </row>
        <row r="591">
          <cell r="C591">
            <v>1</v>
          </cell>
        </row>
        <row r="592">
          <cell r="C592">
            <v>0</v>
          </cell>
        </row>
        <row r="593">
          <cell r="C593">
            <v>0</v>
          </cell>
        </row>
        <row r="594">
          <cell r="C594">
            <v>0</v>
          </cell>
        </row>
        <row r="595">
          <cell r="C595">
            <v>0</v>
          </cell>
        </row>
        <row r="596">
          <cell r="C596">
            <v>1</v>
          </cell>
        </row>
        <row r="597">
          <cell r="C597">
            <v>0</v>
          </cell>
        </row>
        <row r="598">
          <cell r="C598">
            <v>0</v>
          </cell>
        </row>
        <row r="599">
          <cell r="C599">
            <v>0</v>
          </cell>
        </row>
        <row r="600">
          <cell r="C600">
            <v>0</v>
          </cell>
        </row>
        <row r="601">
          <cell r="C601">
            <v>1</v>
          </cell>
        </row>
        <row r="602">
          <cell r="C602">
            <v>0</v>
          </cell>
        </row>
        <row r="603">
          <cell r="C603">
            <v>0</v>
          </cell>
        </row>
        <row r="604">
          <cell r="C604">
            <v>0</v>
          </cell>
        </row>
        <row r="605">
          <cell r="C605">
            <v>0</v>
          </cell>
        </row>
        <row r="606">
          <cell r="C606">
            <v>0</v>
          </cell>
        </row>
        <row r="607">
          <cell r="C607">
            <v>0</v>
          </cell>
        </row>
        <row r="608">
          <cell r="C608">
            <v>0</v>
          </cell>
        </row>
        <row r="609">
          <cell r="C609">
            <v>0</v>
          </cell>
        </row>
        <row r="610">
          <cell r="C610">
            <v>0</v>
          </cell>
        </row>
        <row r="611">
          <cell r="C611">
            <v>0</v>
          </cell>
        </row>
        <row r="612">
          <cell r="C612">
            <v>0</v>
          </cell>
        </row>
        <row r="613">
          <cell r="C613">
            <v>1</v>
          </cell>
        </row>
        <row r="614">
          <cell r="C614">
            <v>0</v>
          </cell>
        </row>
        <row r="615">
          <cell r="C615">
            <v>0</v>
          </cell>
        </row>
        <row r="616">
          <cell r="C616">
            <v>1</v>
          </cell>
        </row>
        <row r="617">
          <cell r="C617">
            <v>0</v>
          </cell>
        </row>
        <row r="618">
          <cell r="C618">
            <v>1</v>
          </cell>
        </row>
        <row r="619">
          <cell r="C619">
            <v>0</v>
          </cell>
        </row>
        <row r="620">
          <cell r="C620">
            <v>0</v>
          </cell>
        </row>
        <row r="621">
          <cell r="C621">
            <v>0</v>
          </cell>
        </row>
        <row r="622">
          <cell r="C622">
            <v>0</v>
          </cell>
        </row>
        <row r="623">
          <cell r="C623">
            <v>1</v>
          </cell>
        </row>
        <row r="624">
          <cell r="C624">
            <v>0</v>
          </cell>
        </row>
        <row r="625">
          <cell r="C625">
            <v>0</v>
          </cell>
        </row>
        <row r="626">
          <cell r="C626">
            <v>1</v>
          </cell>
        </row>
        <row r="627">
          <cell r="C627">
            <v>0</v>
          </cell>
        </row>
        <row r="628">
          <cell r="C628">
            <v>0</v>
          </cell>
        </row>
        <row r="629">
          <cell r="C629">
            <v>0</v>
          </cell>
        </row>
        <row r="630">
          <cell r="C630">
            <v>0</v>
          </cell>
        </row>
        <row r="631">
          <cell r="C631">
            <v>0</v>
          </cell>
        </row>
        <row r="632">
          <cell r="C632">
            <v>0</v>
          </cell>
        </row>
        <row r="633">
          <cell r="C633">
            <v>0</v>
          </cell>
        </row>
        <row r="634">
          <cell r="C634">
            <v>0</v>
          </cell>
        </row>
        <row r="635">
          <cell r="C635">
            <v>0</v>
          </cell>
        </row>
        <row r="636">
          <cell r="C636">
            <v>0</v>
          </cell>
        </row>
        <row r="637">
          <cell r="C637">
            <v>0</v>
          </cell>
        </row>
        <row r="638">
          <cell r="C638">
            <v>0</v>
          </cell>
        </row>
        <row r="639">
          <cell r="C639">
            <v>0</v>
          </cell>
        </row>
        <row r="640">
          <cell r="C640">
            <v>0</v>
          </cell>
        </row>
        <row r="641">
          <cell r="C641">
            <v>0</v>
          </cell>
        </row>
        <row r="642">
          <cell r="C642">
            <v>1</v>
          </cell>
        </row>
        <row r="643">
          <cell r="C643">
            <v>0</v>
          </cell>
        </row>
        <row r="644">
          <cell r="C644">
            <v>0</v>
          </cell>
        </row>
        <row r="645">
          <cell r="C645">
            <v>0</v>
          </cell>
        </row>
        <row r="646">
          <cell r="C646">
            <v>1</v>
          </cell>
        </row>
        <row r="647">
          <cell r="C647">
            <v>0</v>
          </cell>
        </row>
        <row r="648">
          <cell r="C648">
            <v>1</v>
          </cell>
        </row>
        <row r="649">
          <cell r="C649">
            <v>0</v>
          </cell>
        </row>
        <row r="650">
          <cell r="C650">
            <v>0</v>
          </cell>
        </row>
        <row r="651">
          <cell r="C651">
            <v>0</v>
          </cell>
        </row>
        <row r="652">
          <cell r="C652">
            <v>0</v>
          </cell>
        </row>
        <row r="653">
          <cell r="C653">
            <v>0</v>
          </cell>
        </row>
        <row r="654">
          <cell r="C654">
            <v>0</v>
          </cell>
        </row>
        <row r="655">
          <cell r="C655">
            <v>0</v>
          </cell>
        </row>
        <row r="656">
          <cell r="C656">
            <v>0</v>
          </cell>
        </row>
        <row r="657">
          <cell r="C657">
            <v>0</v>
          </cell>
        </row>
        <row r="658">
          <cell r="C658">
            <v>0</v>
          </cell>
        </row>
        <row r="659">
          <cell r="C659">
            <v>0</v>
          </cell>
        </row>
        <row r="660">
          <cell r="C660">
            <v>1</v>
          </cell>
        </row>
        <row r="661">
          <cell r="C661">
            <v>0</v>
          </cell>
        </row>
        <row r="662">
          <cell r="C662">
            <v>0</v>
          </cell>
        </row>
        <row r="663">
          <cell r="C663">
            <v>0</v>
          </cell>
        </row>
        <row r="664">
          <cell r="C664">
            <v>1</v>
          </cell>
        </row>
        <row r="665">
          <cell r="C665">
            <v>0</v>
          </cell>
        </row>
        <row r="666">
          <cell r="C666">
            <v>0</v>
          </cell>
        </row>
        <row r="667">
          <cell r="C667">
            <v>0</v>
          </cell>
        </row>
        <row r="668">
          <cell r="C668">
            <v>1</v>
          </cell>
        </row>
        <row r="669">
          <cell r="C669">
            <v>0</v>
          </cell>
        </row>
        <row r="670">
          <cell r="C670">
            <v>0</v>
          </cell>
        </row>
        <row r="671">
          <cell r="C671">
            <v>0</v>
          </cell>
        </row>
        <row r="672">
          <cell r="C672">
            <v>1</v>
          </cell>
        </row>
        <row r="673">
          <cell r="C673">
            <v>0</v>
          </cell>
        </row>
        <row r="674">
          <cell r="C674">
            <v>0</v>
          </cell>
        </row>
        <row r="675">
          <cell r="C675">
            <v>0</v>
          </cell>
        </row>
        <row r="676">
          <cell r="C676">
            <v>0</v>
          </cell>
        </row>
        <row r="677">
          <cell r="C677">
            <v>0</v>
          </cell>
        </row>
        <row r="678">
          <cell r="C678">
            <v>0</v>
          </cell>
        </row>
        <row r="679">
          <cell r="C679">
            <v>0</v>
          </cell>
        </row>
        <row r="680">
          <cell r="C680">
            <v>0</v>
          </cell>
        </row>
        <row r="681">
          <cell r="C681">
            <v>1</v>
          </cell>
        </row>
        <row r="682">
          <cell r="C682">
            <v>0</v>
          </cell>
        </row>
        <row r="683">
          <cell r="C683">
            <v>0</v>
          </cell>
        </row>
        <row r="684">
          <cell r="C684">
            <v>0</v>
          </cell>
        </row>
        <row r="685">
          <cell r="C685">
            <v>1</v>
          </cell>
        </row>
        <row r="686">
          <cell r="C686">
            <v>0</v>
          </cell>
        </row>
        <row r="687">
          <cell r="C687">
            <v>0</v>
          </cell>
        </row>
        <row r="688">
          <cell r="C688">
            <v>0</v>
          </cell>
        </row>
        <row r="689">
          <cell r="C689">
            <v>1</v>
          </cell>
        </row>
        <row r="690">
          <cell r="C690">
            <v>1</v>
          </cell>
        </row>
        <row r="691">
          <cell r="C691">
            <v>0</v>
          </cell>
        </row>
        <row r="692">
          <cell r="C692">
            <v>0</v>
          </cell>
        </row>
        <row r="693">
          <cell r="C693">
            <v>0</v>
          </cell>
        </row>
        <row r="694">
          <cell r="C694">
            <v>0</v>
          </cell>
        </row>
        <row r="695">
          <cell r="C695">
            <v>0</v>
          </cell>
        </row>
        <row r="696">
          <cell r="C696">
            <v>0</v>
          </cell>
        </row>
        <row r="697">
          <cell r="C697">
            <v>0</v>
          </cell>
        </row>
        <row r="698">
          <cell r="C698">
            <v>1</v>
          </cell>
        </row>
        <row r="699">
          <cell r="C699">
            <v>0</v>
          </cell>
        </row>
        <row r="700">
          <cell r="C700">
            <v>0</v>
          </cell>
        </row>
        <row r="701">
          <cell r="C701">
            <v>0</v>
          </cell>
        </row>
        <row r="702">
          <cell r="C702">
            <v>0</v>
          </cell>
        </row>
        <row r="703">
          <cell r="C703">
            <v>0</v>
          </cell>
        </row>
        <row r="704">
          <cell r="C704">
            <v>0</v>
          </cell>
        </row>
        <row r="705">
          <cell r="C705">
            <v>0</v>
          </cell>
        </row>
        <row r="706">
          <cell r="C706">
            <v>0</v>
          </cell>
        </row>
        <row r="707">
          <cell r="C707">
            <v>0</v>
          </cell>
        </row>
        <row r="708">
          <cell r="C708">
            <v>0</v>
          </cell>
        </row>
        <row r="709">
          <cell r="C709">
            <v>1</v>
          </cell>
        </row>
        <row r="710">
          <cell r="C710">
            <v>0</v>
          </cell>
        </row>
        <row r="711">
          <cell r="C711">
            <v>0</v>
          </cell>
        </row>
        <row r="712">
          <cell r="C712">
            <v>0</v>
          </cell>
        </row>
        <row r="713">
          <cell r="C713">
            <v>0</v>
          </cell>
        </row>
        <row r="714">
          <cell r="C714">
            <v>0</v>
          </cell>
        </row>
        <row r="715">
          <cell r="C715">
            <v>0</v>
          </cell>
        </row>
        <row r="716">
          <cell r="C716">
            <v>0</v>
          </cell>
        </row>
        <row r="717">
          <cell r="C717">
            <v>0</v>
          </cell>
        </row>
        <row r="718">
          <cell r="C718">
            <v>0</v>
          </cell>
        </row>
        <row r="719">
          <cell r="C719">
            <v>0</v>
          </cell>
        </row>
        <row r="720">
          <cell r="C720">
            <v>0</v>
          </cell>
        </row>
        <row r="721">
          <cell r="C721">
            <v>0</v>
          </cell>
        </row>
        <row r="722">
          <cell r="C722">
            <v>0</v>
          </cell>
        </row>
        <row r="723">
          <cell r="C723">
            <v>0</v>
          </cell>
        </row>
        <row r="724">
          <cell r="C724">
            <v>0</v>
          </cell>
        </row>
        <row r="725">
          <cell r="C725">
            <v>0</v>
          </cell>
        </row>
        <row r="726">
          <cell r="C726">
            <v>0</v>
          </cell>
        </row>
        <row r="727">
          <cell r="C727">
            <v>0</v>
          </cell>
        </row>
        <row r="728">
          <cell r="C728">
            <v>0</v>
          </cell>
        </row>
        <row r="729">
          <cell r="C729">
            <v>0</v>
          </cell>
        </row>
        <row r="730">
          <cell r="C730">
            <v>0</v>
          </cell>
        </row>
        <row r="731">
          <cell r="C731">
            <v>0</v>
          </cell>
        </row>
        <row r="732">
          <cell r="C732">
            <v>1</v>
          </cell>
        </row>
        <row r="733">
          <cell r="C733">
            <v>0</v>
          </cell>
        </row>
        <row r="734">
          <cell r="C734">
            <v>0</v>
          </cell>
        </row>
        <row r="735">
          <cell r="C735">
            <v>0</v>
          </cell>
        </row>
        <row r="736">
          <cell r="C736">
            <v>0</v>
          </cell>
        </row>
        <row r="737">
          <cell r="C737">
            <v>0</v>
          </cell>
        </row>
        <row r="738">
          <cell r="C738">
            <v>0</v>
          </cell>
        </row>
        <row r="739">
          <cell r="C739">
            <v>0</v>
          </cell>
        </row>
        <row r="740">
          <cell r="C740">
            <v>0</v>
          </cell>
        </row>
        <row r="741">
          <cell r="C741">
            <v>0</v>
          </cell>
        </row>
        <row r="742">
          <cell r="C742">
            <v>0</v>
          </cell>
        </row>
        <row r="743">
          <cell r="C743">
            <v>1</v>
          </cell>
        </row>
        <row r="744">
          <cell r="C744">
            <v>0</v>
          </cell>
        </row>
        <row r="745">
          <cell r="C745">
            <v>0</v>
          </cell>
        </row>
        <row r="746">
          <cell r="C746">
            <v>1</v>
          </cell>
        </row>
        <row r="747">
          <cell r="C747">
            <v>0</v>
          </cell>
        </row>
        <row r="748">
          <cell r="C748">
            <v>0</v>
          </cell>
        </row>
        <row r="749">
          <cell r="C749">
            <v>0</v>
          </cell>
        </row>
        <row r="750">
          <cell r="C750">
            <v>0</v>
          </cell>
        </row>
        <row r="751">
          <cell r="C751">
            <v>0</v>
          </cell>
        </row>
        <row r="752">
          <cell r="C752">
            <v>0</v>
          </cell>
        </row>
        <row r="753">
          <cell r="C753">
            <v>0</v>
          </cell>
        </row>
        <row r="754">
          <cell r="C754">
            <v>0</v>
          </cell>
        </row>
        <row r="755">
          <cell r="C755">
            <v>0</v>
          </cell>
        </row>
        <row r="756">
          <cell r="C756">
            <v>0</v>
          </cell>
        </row>
        <row r="757">
          <cell r="C757">
            <v>1</v>
          </cell>
        </row>
        <row r="758">
          <cell r="C758">
            <v>0</v>
          </cell>
        </row>
        <row r="759">
          <cell r="C759">
            <v>1</v>
          </cell>
        </row>
        <row r="760">
          <cell r="C760">
            <v>0</v>
          </cell>
        </row>
        <row r="761">
          <cell r="C761">
            <v>0</v>
          </cell>
        </row>
        <row r="762">
          <cell r="C762">
            <v>0</v>
          </cell>
        </row>
        <row r="763">
          <cell r="C763">
            <v>0</v>
          </cell>
        </row>
        <row r="764">
          <cell r="C764">
            <v>0</v>
          </cell>
        </row>
        <row r="765">
          <cell r="C765">
            <v>0</v>
          </cell>
        </row>
        <row r="766">
          <cell r="C766">
            <v>1</v>
          </cell>
        </row>
        <row r="767">
          <cell r="C767">
            <v>0</v>
          </cell>
        </row>
        <row r="768">
          <cell r="C768">
            <v>0</v>
          </cell>
        </row>
        <row r="769">
          <cell r="C769">
            <v>0</v>
          </cell>
        </row>
        <row r="770">
          <cell r="C770">
            <v>0</v>
          </cell>
        </row>
        <row r="771">
          <cell r="C771">
            <v>0</v>
          </cell>
        </row>
        <row r="772">
          <cell r="C772">
            <v>0</v>
          </cell>
        </row>
        <row r="773">
          <cell r="C773">
            <v>0</v>
          </cell>
        </row>
        <row r="774">
          <cell r="C774">
            <v>0</v>
          </cell>
        </row>
        <row r="775">
          <cell r="C775">
            <v>0</v>
          </cell>
        </row>
        <row r="776">
          <cell r="C776">
            <v>1</v>
          </cell>
        </row>
        <row r="777">
          <cell r="C777">
            <v>0</v>
          </cell>
        </row>
        <row r="778">
          <cell r="C778">
            <v>0</v>
          </cell>
        </row>
        <row r="779">
          <cell r="C779">
            <v>0</v>
          </cell>
        </row>
        <row r="780">
          <cell r="C780">
            <v>0</v>
          </cell>
        </row>
        <row r="781">
          <cell r="C781">
            <v>1</v>
          </cell>
        </row>
        <row r="782">
          <cell r="C782">
            <v>1</v>
          </cell>
        </row>
        <row r="783">
          <cell r="C783">
            <v>0</v>
          </cell>
        </row>
        <row r="784">
          <cell r="C784">
            <v>0</v>
          </cell>
        </row>
        <row r="785">
          <cell r="C785">
            <v>0</v>
          </cell>
        </row>
        <row r="786">
          <cell r="C786">
            <v>0</v>
          </cell>
        </row>
        <row r="787">
          <cell r="C787">
            <v>0</v>
          </cell>
        </row>
        <row r="788">
          <cell r="C788">
            <v>0</v>
          </cell>
        </row>
        <row r="789">
          <cell r="C789">
            <v>0</v>
          </cell>
        </row>
        <row r="790">
          <cell r="C790">
            <v>1</v>
          </cell>
        </row>
        <row r="791">
          <cell r="C791">
            <v>0</v>
          </cell>
        </row>
        <row r="792">
          <cell r="C792">
            <v>0</v>
          </cell>
        </row>
        <row r="793">
          <cell r="C793">
            <v>0</v>
          </cell>
        </row>
        <row r="794">
          <cell r="C794">
            <v>0</v>
          </cell>
        </row>
        <row r="795">
          <cell r="C795">
            <v>0</v>
          </cell>
        </row>
        <row r="796">
          <cell r="C796">
            <v>0</v>
          </cell>
        </row>
        <row r="797">
          <cell r="C797">
            <v>0</v>
          </cell>
        </row>
        <row r="798">
          <cell r="C798">
            <v>0</v>
          </cell>
        </row>
        <row r="799">
          <cell r="C799">
            <v>0</v>
          </cell>
        </row>
        <row r="800">
          <cell r="C800">
            <v>1</v>
          </cell>
        </row>
        <row r="801">
          <cell r="C801">
            <v>0</v>
          </cell>
        </row>
        <row r="802">
          <cell r="C802">
            <v>0</v>
          </cell>
        </row>
        <row r="803">
          <cell r="C803">
            <v>0</v>
          </cell>
        </row>
        <row r="804">
          <cell r="C804">
            <v>0</v>
          </cell>
        </row>
        <row r="805">
          <cell r="C805">
            <v>0</v>
          </cell>
        </row>
        <row r="806">
          <cell r="C806">
            <v>1</v>
          </cell>
        </row>
        <row r="807">
          <cell r="C807">
            <v>0</v>
          </cell>
        </row>
        <row r="808">
          <cell r="C808">
            <v>0</v>
          </cell>
        </row>
        <row r="809">
          <cell r="C809">
            <v>0</v>
          </cell>
        </row>
        <row r="810">
          <cell r="C810">
            <v>0</v>
          </cell>
        </row>
        <row r="811">
          <cell r="C811">
            <v>0</v>
          </cell>
        </row>
        <row r="812">
          <cell r="C812">
            <v>0</v>
          </cell>
        </row>
        <row r="813">
          <cell r="C813">
            <v>0</v>
          </cell>
        </row>
        <row r="814">
          <cell r="C814">
            <v>0</v>
          </cell>
        </row>
        <row r="815">
          <cell r="C815">
            <v>0</v>
          </cell>
        </row>
        <row r="816">
          <cell r="C816">
            <v>0</v>
          </cell>
        </row>
        <row r="817">
          <cell r="C817">
            <v>0</v>
          </cell>
        </row>
        <row r="818">
          <cell r="C818">
            <v>0</v>
          </cell>
        </row>
        <row r="819">
          <cell r="C819">
            <v>0</v>
          </cell>
        </row>
        <row r="820">
          <cell r="C820">
            <v>0</v>
          </cell>
        </row>
        <row r="821">
          <cell r="C821">
            <v>0</v>
          </cell>
        </row>
        <row r="822">
          <cell r="C822">
            <v>0</v>
          </cell>
        </row>
        <row r="823">
          <cell r="C823">
            <v>0</v>
          </cell>
        </row>
        <row r="824">
          <cell r="C824">
            <v>0</v>
          </cell>
        </row>
        <row r="825">
          <cell r="C825">
            <v>0</v>
          </cell>
        </row>
        <row r="826">
          <cell r="C826">
            <v>0</v>
          </cell>
        </row>
        <row r="827">
          <cell r="C827">
            <v>0</v>
          </cell>
        </row>
        <row r="828">
          <cell r="C828">
            <v>0</v>
          </cell>
        </row>
        <row r="829">
          <cell r="C829">
            <v>0</v>
          </cell>
        </row>
        <row r="830">
          <cell r="C830">
            <v>0</v>
          </cell>
        </row>
        <row r="831">
          <cell r="C831">
            <v>0</v>
          </cell>
        </row>
        <row r="832">
          <cell r="C832">
            <v>0</v>
          </cell>
        </row>
        <row r="833">
          <cell r="C833">
            <v>0</v>
          </cell>
        </row>
        <row r="834">
          <cell r="C834">
            <v>0</v>
          </cell>
        </row>
        <row r="835">
          <cell r="C835">
            <v>0</v>
          </cell>
        </row>
        <row r="836">
          <cell r="C836">
            <v>0</v>
          </cell>
        </row>
        <row r="837">
          <cell r="C837">
            <v>0</v>
          </cell>
        </row>
        <row r="838">
          <cell r="C838">
            <v>0</v>
          </cell>
        </row>
        <row r="839">
          <cell r="C839">
            <v>0</v>
          </cell>
        </row>
        <row r="840">
          <cell r="C840">
            <v>0</v>
          </cell>
        </row>
        <row r="841">
          <cell r="C841">
            <v>0</v>
          </cell>
        </row>
        <row r="842">
          <cell r="C842">
            <v>0</v>
          </cell>
        </row>
        <row r="843">
          <cell r="C843">
            <v>0</v>
          </cell>
        </row>
        <row r="844">
          <cell r="C844">
            <v>0</v>
          </cell>
        </row>
        <row r="845">
          <cell r="C845">
            <v>0</v>
          </cell>
        </row>
        <row r="846">
          <cell r="C846">
            <v>0</v>
          </cell>
        </row>
        <row r="847">
          <cell r="C847">
            <v>0</v>
          </cell>
        </row>
        <row r="848">
          <cell r="C848">
            <v>0</v>
          </cell>
        </row>
        <row r="849">
          <cell r="C849">
            <v>0</v>
          </cell>
        </row>
        <row r="850">
          <cell r="C850">
            <v>0</v>
          </cell>
        </row>
        <row r="851">
          <cell r="C851">
            <v>0</v>
          </cell>
        </row>
        <row r="852">
          <cell r="C852">
            <v>0</v>
          </cell>
        </row>
        <row r="853">
          <cell r="C853">
            <v>0</v>
          </cell>
        </row>
        <row r="854">
          <cell r="C854">
            <v>1</v>
          </cell>
        </row>
        <row r="855">
          <cell r="C855">
            <v>0</v>
          </cell>
        </row>
        <row r="856">
          <cell r="C856">
            <v>0</v>
          </cell>
        </row>
        <row r="857">
          <cell r="C857">
            <v>0</v>
          </cell>
        </row>
        <row r="858">
          <cell r="C858">
            <v>1</v>
          </cell>
        </row>
        <row r="859">
          <cell r="C859">
            <v>0</v>
          </cell>
        </row>
        <row r="860">
          <cell r="C860">
            <v>0</v>
          </cell>
        </row>
        <row r="861">
          <cell r="C861">
            <v>0</v>
          </cell>
        </row>
        <row r="862">
          <cell r="C862">
            <v>0</v>
          </cell>
        </row>
        <row r="863">
          <cell r="C863">
            <v>1</v>
          </cell>
        </row>
        <row r="864">
          <cell r="C864">
            <v>0</v>
          </cell>
        </row>
        <row r="865">
          <cell r="C865">
            <v>0</v>
          </cell>
        </row>
        <row r="866">
          <cell r="C866">
            <v>0</v>
          </cell>
        </row>
        <row r="867">
          <cell r="C867">
            <v>0</v>
          </cell>
        </row>
        <row r="868">
          <cell r="C868">
            <v>0</v>
          </cell>
        </row>
        <row r="869">
          <cell r="C869">
            <v>0</v>
          </cell>
        </row>
        <row r="870">
          <cell r="C870">
            <v>0</v>
          </cell>
        </row>
        <row r="871">
          <cell r="C871">
            <v>0</v>
          </cell>
        </row>
        <row r="872">
          <cell r="C872">
            <v>0</v>
          </cell>
        </row>
        <row r="873">
          <cell r="C873">
            <v>1</v>
          </cell>
        </row>
        <row r="874">
          <cell r="C874">
            <v>1</v>
          </cell>
        </row>
        <row r="875">
          <cell r="C875">
            <v>0</v>
          </cell>
        </row>
        <row r="876">
          <cell r="C876">
            <v>0</v>
          </cell>
        </row>
        <row r="877">
          <cell r="C877">
            <v>0</v>
          </cell>
        </row>
        <row r="878">
          <cell r="C878">
            <v>0</v>
          </cell>
        </row>
        <row r="879">
          <cell r="C879">
            <v>1</v>
          </cell>
        </row>
        <row r="880">
          <cell r="C880">
            <v>1</v>
          </cell>
        </row>
        <row r="881">
          <cell r="C881">
            <v>0</v>
          </cell>
        </row>
        <row r="882">
          <cell r="C882">
            <v>0</v>
          </cell>
        </row>
        <row r="883">
          <cell r="C883">
            <v>0</v>
          </cell>
        </row>
        <row r="884">
          <cell r="C884">
            <v>1</v>
          </cell>
        </row>
        <row r="885">
          <cell r="C885">
            <v>0</v>
          </cell>
        </row>
        <row r="886">
          <cell r="C886">
            <v>0</v>
          </cell>
        </row>
        <row r="887">
          <cell r="C887">
            <v>0</v>
          </cell>
        </row>
        <row r="888">
          <cell r="C888">
            <v>0</v>
          </cell>
        </row>
        <row r="889">
          <cell r="C889">
            <v>0</v>
          </cell>
        </row>
        <row r="890">
          <cell r="C890">
            <v>0</v>
          </cell>
        </row>
        <row r="891">
          <cell r="C891">
            <v>0</v>
          </cell>
        </row>
        <row r="892">
          <cell r="C892">
            <v>0</v>
          </cell>
        </row>
        <row r="893">
          <cell r="C893">
            <v>1</v>
          </cell>
        </row>
        <row r="894">
          <cell r="C894">
            <v>0</v>
          </cell>
        </row>
        <row r="895">
          <cell r="C895">
            <v>0</v>
          </cell>
        </row>
        <row r="896">
          <cell r="C896">
            <v>0</v>
          </cell>
        </row>
        <row r="897">
          <cell r="C897">
            <v>0</v>
          </cell>
        </row>
        <row r="898">
          <cell r="C898">
            <v>0</v>
          </cell>
        </row>
        <row r="899">
          <cell r="C899">
            <v>0</v>
          </cell>
        </row>
        <row r="900">
          <cell r="C900">
            <v>0</v>
          </cell>
        </row>
        <row r="901">
          <cell r="C901">
            <v>0</v>
          </cell>
        </row>
        <row r="902">
          <cell r="C902">
            <v>0</v>
          </cell>
        </row>
        <row r="903">
          <cell r="C903">
            <v>0</v>
          </cell>
        </row>
        <row r="904">
          <cell r="C904">
            <v>0</v>
          </cell>
        </row>
        <row r="905">
          <cell r="C905">
            <v>0</v>
          </cell>
        </row>
        <row r="906">
          <cell r="C906">
            <v>0</v>
          </cell>
        </row>
        <row r="907">
          <cell r="C907">
            <v>0</v>
          </cell>
        </row>
        <row r="908">
          <cell r="C908">
            <v>0</v>
          </cell>
        </row>
        <row r="909">
          <cell r="C909">
            <v>1</v>
          </cell>
        </row>
        <row r="910">
          <cell r="C910">
            <v>0</v>
          </cell>
        </row>
        <row r="911">
          <cell r="C911">
            <v>0</v>
          </cell>
        </row>
        <row r="912">
          <cell r="C912">
            <v>0</v>
          </cell>
        </row>
        <row r="913">
          <cell r="C913">
            <v>0</v>
          </cell>
        </row>
        <row r="914">
          <cell r="C914">
            <v>0</v>
          </cell>
        </row>
        <row r="915">
          <cell r="C915">
            <v>0</v>
          </cell>
        </row>
        <row r="916">
          <cell r="C916">
            <v>0</v>
          </cell>
        </row>
        <row r="917">
          <cell r="C917">
            <v>1</v>
          </cell>
        </row>
        <row r="918">
          <cell r="C918">
            <v>0</v>
          </cell>
        </row>
        <row r="919">
          <cell r="C919">
            <v>0</v>
          </cell>
        </row>
        <row r="920">
          <cell r="C920">
            <v>0</v>
          </cell>
        </row>
        <row r="921">
          <cell r="C921">
            <v>1</v>
          </cell>
        </row>
        <row r="922">
          <cell r="C922">
            <v>1</v>
          </cell>
        </row>
        <row r="923">
          <cell r="C923">
            <v>0</v>
          </cell>
        </row>
        <row r="924">
          <cell r="C924">
            <v>0</v>
          </cell>
        </row>
        <row r="925">
          <cell r="C925">
            <v>1</v>
          </cell>
        </row>
        <row r="926">
          <cell r="C926">
            <v>0</v>
          </cell>
        </row>
        <row r="927">
          <cell r="C927">
            <v>0</v>
          </cell>
        </row>
        <row r="928">
          <cell r="C928">
            <v>0</v>
          </cell>
        </row>
        <row r="929">
          <cell r="C929">
            <v>0</v>
          </cell>
        </row>
        <row r="930">
          <cell r="C930">
            <v>0</v>
          </cell>
        </row>
        <row r="931">
          <cell r="C931">
            <v>0</v>
          </cell>
        </row>
        <row r="932">
          <cell r="C932">
            <v>0</v>
          </cell>
        </row>
        <row r="933">
          <cell r="C933">
            <v>0</v>
          </cell>
        </row>
        <row r="934">
          <cell r="C934">
            <v>0</v>
          </cell>
        </row>
        <row r="935">
          <cell r="C935">
            <v>0</v>
          </cell>
        </row>
        <row r="936">
          <cell r="C936">
            <v>0</v>
          </cell>
        </row>
        <row r="937">
          <cell r="C937">
            <v>1</v>
          </cell>
        </row>
        <row r="938">
          <cell r="C938">
            <v>0</v>
          </cell>
        </row>
        <row r="939">
          <cell r="C939">
            <v>0</v>
          </cell>
        </row>
        <row r="940">
          <cell r="C940">
            <v>0</v>
          </cell>
        </row>
        <row r="941">
          <cell r="C941">
            <v>0</v>
          </cell>
        </row>
        <row r="942">
          <cell r="C942">
            <v>0</v>
          </cell>
        </row>
        <row r="943">
          <cell r="C943">
            <v>0</v>
          </cell>
        </row>
        <row r="944">
          <cell r="C944">
            <v>0</v>
          </cell>
        </row>
        <row r="945">
          <cell r="C945">
            <v>0</v>
          </cell>
        </row>
        <row r="946">
          <cell r="C946">
            <v>0</v>
          </cell>
        </row>
        <row r="947">
          <cell r="C947">
            <v>0</v>
          </cell>
        </row>
        <row r="948">
          <cell r="C948">
            <v>0</v>
          </cell>
        </row>
        <row r="949">
          <cell r="C949">
            <v>0</v>
          </cell>
        </row>
        <row r="950">
          <cell r="C950">
            <v>0</v>
          </cell>
        </row>
        <row r="951">
          <cell r="C951">
            <v>0</v>
          </cell>
        </row>
        <row r="952">
          <cell r="C952">
            <v>0</v>
          </cell>
        </row>
        <row r="953">
          <cell r="C953">
            <v>0</v>
          </cell>
        </row>
        <row r="954">
          <cell r="C954">
            <v>0</v>
          </cell>
        </row>
        <row r="955">
          <cell r="C955">
            <v>0</v>
          </cell>
        </row>
        <row r="956">
          <cell r="C956">
            <v>0</v>
          </cell>
        </row>
        <row r="957">
          <cell r="C957">
            <v>0</v>
          </cell>
        </row>
        <row r="958">
          <cell r="C958">
            <v>0</v>
          </cell>
        </row>
        <row r="959">
          <cell r="C959">
            <v>0</v>
          </cell>
        </row>
        <row r="960">
          <cell r="C960">
            <v>0</v>
          </cell>
        </row>
        <row r="961">
          <cell r="C961">
            <v>0</v>
          </cell>
        </row>
        <row r="962">
          <cell r="C962">
            <v>0</v>
          </cell>
        </row>
        <row r="963">
          <cell r="C963">
            <v>0</v>
          </cell>
        </row>
        <row r="964">
          <cell r="C964">
            <v>0</v>
          </cell>
        </row>
        <row r="965">
          <cell r="C965">
            <v>0</v>
          </cell>
        </row>
        <row r="966">
          <cell r="C966">
            <v>0</v>
          </cell>
        </row>
        <row r="967">
          <cell r="C967">
            <v>1</v>
          </cell>
        </row>
        <row r="968">
          <cell r="C968">
            <v>0</v>
          </cell>
        </row>
        <row r="969">
          <cell r="C969">
            <v>0</v>
          </cell>
        </row>
        <row r="970">
          <cell r="C970">
            <v>0</v>
          </cell>
        </row>
        <row r="971">
          <cell r="C971">
            <v>0</v>
          </cell>
        </row>
        <row r="972">
          <cell r="C972">
            <v>0</v>
          </cell>
        </row>
        <row r="973">
          <cell r="C973">
            <v>0</v>
          </cell>
        </row>
        <row r="974">
          <cell r="C974">
            <v>0</v>
          </cell>
        </row>
        <row r="975">
          <cell r="C975">
            <v>1</v>
          </cell>
        </row>
        <row r="976">
          <cell r="C976">
            <v>1</v>
          </cell>
        </row>
        <row r="977">
          <cell r="C977">
            <v>0</v>
          </cell>
        </row>
        <row r="978">
          <cell r="C978">
            <v>1</v>
          </cell>
        </row>
        <row r="979">
          <cell r="C979">
            <v>0</v>
          </cell>
        </row>
        <row r="980">
          <cell r="C980">
            <v>1</v>
          </cell>
        </row>
        <row r="981">
          <cell r="C981">
            <v>0</v>
          </cell>
        </row>
        <row r="982">
          <cell r="C982">
            <v>0</v>
          </cell>
        </row>
        <row r="983">
          <cell r="C983">
            <v>0</v>
          </cell>
        </row>
        <row r="984">
          <cell r="C984">
            <v>0</v>
          </cell>
        </row>
        <row r="985">
          <cell r="C985">
            <v>0</v>
          </cell>
        </row>
        <row r="986">
          <cell r="C986">
            <v>0</v>
          </cell>
        </row>
        <row r="987">
          <cell r="C987">
            <v>0</v>
          </cell>
        </row>
        <row r="988">
          <cell r="C988">
            <v>0</v>
          </cell>
        </row>
        <row r="989">
          <cell r="C989">
            <v>1</v>
          </cell>
        </row>
        <row r="990">
          <cell r="C990">
            <v>0</v>
          </cell>
        </row>
        <row r="991">
          <cell r="C991">
            <v>0</v>
          </cell>
        </row>
        <row r="992">
          <cell r="C992">
            <v>0</v>
          </cell>
        </row>
        <row r="993">
          <cell r="C993">
            <v>0</v>
          </cell>
        </row>
        <row r="994">
          <cell r="C994">
            <v>0</v>
          </cell>
        </row>
        <row r="995">
          <cell r="C995">
            <v>0</v>
          </cell>
        </row>
        <row r="996">
          <cell r="C996">
            <v>1</v>
          </cell>
        </row>
        <row r="997">
          <cell r="C997">
            <v>1</v>
          </cell>
        </row>
        <row r="998">
          <cell r="C998">
            <v>0</v>
          </cell>
        </row>
        <row r="999">
          <cell r="C999">
            <v>0</v>
          </cell>
        </row>
        <row r="1000">
          <cell r="C1000">
            <v>0</v>
          </cell>
        </row>
        <row r="1001">
          <cell r="C1001">
            <v>0</v>
          </cell>
        </row>
        <row r="1002">
          <cell r="C1002">
            <v>0</v>
          </cell>
        </row>
        <row r="1003">
          <cell r="C1003">
            <v>0</v>
          </cell>
        </row>
        <row r="1004">
          <cell r="C1004">
            <v>0</v>
          </cell>
        </row>
        <row r="1005">
          <cell r="C1005">
            <v>0</v>
          </cell>
        </row>
      </sheetData>
      <sheetData sheetId="6">
        <row r="12">
          <cell r="C12">
            <v>10</v>
          </cell>
        </row>
        <row r="13">
          <cell r="C13">
            <v>0.2</v>
          </cell>
        </row>
        <row r="14">
          <cell r="C14">
            <v>3</v>
          </cell>
        </row>
      </sheetData>
      <sheetData sheetId="7" refreshError="1"/>
      <sheetData sheetId="8">
        <row r="24">
          <cell r="E24">
            <v>-2.6261660252098054</v>
          </cell>
        </row>
        <row r="25">
          <cell r="E25">
            <v>1.9354444850917771</v>
          </cell>
        </row>
        <row r="26">
          <cell r="E26">
            <v>4.5616105103015823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33">
          <cell r="I33">
            <v>0.05</v>
          </cell>
          <cell r="J33">
            <v>0</v>
          </cell>
        </row>
        <row r="34">
          <cell r="I34">
            <v>0.1</v>
          </cell>
          <cell r="J34">
            <v>0</v>
          </cell>
        </row>
        <row r="35">
          <cell r="I35">
            <v>0.15</v>
          </cell>
          <cell r="J35">
            <v>0</v>
          </cell>
        </row>
        <row r="36">
          <cell r="I36">
            <v>0.2</v>
          </cell>
          <cell r="J36">
            <v>0</v>
          </cell>
        </row>
        <row r="37">
          <cell r="I37">
            <v>0.25</v>
          </cell>
          <cell r="J37">
            <v>0</v>
          </cell>
        </row>
        <row r="38">
          <cell r="I38">
            <v>0.3</v>
          </cell>
          <cell r="J38">
            <v>0</v>
          </cell>
        </row>
        <row r="39">
          <cell r="I39">
            <v>0.35</v>
          </cell>
          <cell r="J39">
            <v>0</v>
          </cell>
        </row>
        <row r="40">
          <cell r="I40">
            <v>0.4</v>
          </cell>
          <cell r="J40">
            <v>0</v>
          </cell>
        </row>
        <row r="41">
          <cell r="I41">
            <v>0.45</v>
          </cell>
          <cell r="J41">
            <v>0</v>
          </cell>
        </row>
        <row r="42">
          <cell r="I42">
            <v>0.5</v>
          </cell>
          <cell r="J42">
            <v>0</v>
          </cell>
        </row>
        <row r="43">
          <cell r="I43">
            <v>0.55000000000000004</v>
          </cell>
          <cell r="J43">
            <v>0</v>
          </cell>
        </row>
        <row r="44">
          <cell r="I44">
            <v>0.6</v>
          </cell>
          <cell r="J44">
            <v>0</v>
          </cell>
        </row>
        <row r="45">
          <cell r="I45">
            <v>0.65</v>
          </cell>
          <cell r="J45">
            <v>0</v>
          </cell>
        </row>
        <row r="46">
          <cell r="I46">
            <v>0.7</v>
          </cell>
          <cell r="J46">
            <v>0</v>
          </cell>
        </row>
        <row r="47">
          <cell r="I47">
            <v>0.75</v>
          </cell>
          <cell r="J47">
            <v>0</v>
          </cell>
        </row>
        <row r="48">
          <cell r="I48">
            <v>0.8</v>
          </cell>
          <cell r="J48">
            <v>0</v>
          </cell>
        </row>
        <row r="49">
          <cell r="I49">
            <v>0.85</v>
          </cell>
          <cell r="J49">
            <v>0</v>
          </cell>
        </row>
        <row r="50">
          <cell r="I50">
            <v>0.9</v>
          </cell>
          <cell r="J50">
            <v>0</v>
          </cell>
        </row>
        <row r="51">
          <cell r="I51">
            <v>0.95</v>
          </cell>
          <cell r="J51">
            <v>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folioVaRExample"/>
      <sheetName val="MatrixMult_CovCorr"/>
      <sheetName val="MatrixMult_Credi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nd"/>
      <sheetName val="Dur2"/>
      <sheetName val="InstallmentLoan"/>
      <sheetName val="Curve0"/>
      <sheetName val="Prep"/>
      <sheetName val="Bond2"/>
      <sheetName val="Bond3"/>
      <sheetName val="Duration"/>
      <sheetName val="Remember"/>
      <sheetName val="Dur3"/>
    </sheetNames>
    <sheetDataSet>
      <sheetData sheetId="0" refreshError="1">
        <row r="4">
          <cell r="C4">
            <v>2000000</v>
          </cell>
        </row>
        <row r="6">
          <cell r="F6">
            <v>14</v>
          </cell>
        </row>
      </sheetData>
      <sheetData sheetId="1">
        <row r="12">
          <cell r="G12">
            <v>0.98760555034319286</v>
          </cell>
        </row>
      </sheetData>
      <sheetData sheetId="2">
        <row r="3">
          <cell r="F3">
            <v>10.837769560171987</v>
          </cell>
        </row>
      </sheetData>
      <sheetData sheetId="3">
        <row r="26">
          <cell r="E26">
            <v>1200.2040073638184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p"/>
      <sheetName val="Bond"/>
      <sheetName val="InstallmentLoan"/>
      <sheetName val="Duration"/>
      <sheetName val="Dur2"/>
      <sheetName val="Dur3"/>
      <sheetName val="Curve0"/>
      <sheetName val="Remember"/>
    </sheetNames>
    <sheetDataSet>
      <sheetData sheetId="0"/>
      <sheetData sheetId="1">
        <row r="4">
          <cell r="C4">
            <v>2000000</v>
          </cell>
        </row>
        <row r="6">
          <cell r="C6">
            <v>2</v>
          </cell>
          <cell r="F6">
            <v>14</v>
          </cell>
        </row>
        <row r="7">
          <cell r="C7">
            <v>7</v>
          </cell>
        </row>
        <row r="8">
          <cell r="C8">
            <v>2.5000000000000001E-2</v>
          </cell>
        </row>
        <row r="12">
          <cell r="E12">
            <v>35000</v>
          </cell>
        </row>
        <row r="13">
          <cell r="E13">
            <v>35000</v>
          </cell>
        </row>
        <row r="14">
          <cell r="E14">
            <v>35000</v>
          </cell>
        </row>
        <row r="15">
          <cell r="E15">
            <v>35000</v>
          </cell>
        </row>
        <row r="16">
          <cell r="E16">
            <v>35000</v>
          </cell>
        </row>
        <row r="17">
          <cell r="E17">
            <v>35000</v>
          </cell>
        </row>
        <row r="18">
          <cell r="E18">
            <v>35000</v>
          </cell>
        </row>
        <row r="19">
          <cell r="E19">
            <v>35000</v>
          </cell>
        </row>
        <row r="20">
          <cell r="E20">
            <v>35000</v>
          </cell>
        </row>
        <row r="21">
          <cell r="E21">
            <v>35000</v>
          </cell>
        </row>
        <row r="22">
          <cell r="E22">
            <v>35000</v>
          </cell>
        </row>
        <row r="23">
          <cell r="E23">
            <v>35000</v>
          </cell>
        </row>
        <row r="24">
          <cell r="E24">
            <v>35000</v>
          </cell>
        </row>
        <row r="25">
          <cell r="E25">
            <v>2035000</v>
          </cell>
        </row>
      </sheetData>
      <sheetData sheetId="2">
        <row r="3">
          <cell r="F3">
            <v>10.837769560171987</v>
          </cell>
        </row>
      </sheetData>
      <sheetData sheetId="3"/>
      <sheetData sheetId="4">
        <row r="12">
          <cell r="G12">
            <v>0.98760555034319286</v>
          </cell>
          <cell r="I12">
            <v>2126382.9183726022</v>
          </cell>
        </row>
        <row r="13">
          <cell r="G13">
            <v>0.97536472306868083</v>
          </cell>
        </row>
        <row r="14">
          <cell r="G14">
            <v>0.96327561411158036</v>
          </cell>
        </row>
        <row r="15">
          <cell r="G15">
            <v>0.95133634300684455</v>
          </cell>
        </row>
        <row r="16">
          <cell r="G16">
            <v>0.93954505259675514</v>
          </cell>
        </row>
        <row r="17">
          <cell r="G17">
            <v>0.92789990874204242</v>
          </cell>
        </row>
        <row r="18">
          <cell r="G18">
            <v>0.9163991000365832</v>
          </cell>
        </row>
        <row r="19">
          <cell r="G19">
            <v>0.90504083752563647</v>
          </cell>
        </row>
        <row r="20">
          <cell r="G20">
            <v>0.89382335442757033</v>
          </cell>
        </row>
        <row r="21">
          <cell r="G21">
            <v>0.88274490585903931</v>
          </cell>
        </row>
        <row r="22">
          <cell r="G22">
            <v>0.87180376856356656</v>
          </cell>
        </row>
        <row r="23">
          <cell r="G23">
            <v>0.86099824064349073</v>
          </cell>
        </row>
        <row r="24">
          <cell r="G24">
            <v>0.85032664129523539</v>
          </cell>
        </row>
        <row r="25">
          <cell r="G25">
            <v>0.83978731054785982</v>
          </cell>
        </row>
      </sheetData>
      <sheetData sheetId="5"/>
      <sheetData sheetId="6">
        <row r="26">
          <cell r="E26">
            <v>1200.2040073638184</v>
          </cell>
        </row>
      </sheetData>
      <sheetData sheetId="7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editMatrix"/>
      <sheetName val="CreditMatrix_Weighted"/>
      <sheetName val="MatrixMultiplication"/>
      <sheetName val="Loss_FromRanking"/>
      <sheetName val="HazardRate1"/>
      <sheetName val="HazardRat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editMatrix"/>
      <sheetName val="CreditMatrix_Weighted"/>
    </sheetNames>
    <sheetDataSet>
      <sheetData sheetId="0" refreshError="1"/>
      <sheetData sheetId="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N"/>
      <sheetName val="CreditMatrix"/>
      <sheetName val="CreditMatrix_Weighted"/>
      <sheetName val="CreditMatrix_Loss"/>
      <sheetName val="MertonModel"/>
      <sheetName val="Homework"/>
      <sheetName val="QuizBank"/>
      <sheetName val="O_Material"/>
      <sheetName val="O_Discussion"/>
    </sheetNames>
    <sheetDataSet>
      <sheetData sheetId="0"/>
      <sheetData sheetId="1">
        <row r="2">
          <cell r="B2">
            <v>0</v>
          </cell>
          <cell r="C2" t="str">
            <v>A</v>
          </cell>
        </row>
        <row r="3">
          <cell r="B3">
            <v>0.2</v>
          </cell>
          <cell r="C3" t="str">
            <v>B</v>
          </cell>
        </row>
        <row r="4">
          <cell r="B4">
            <v>0.4</v>
          </cell>
          <cell r="C4" t="str">
            <v>C</v>
          </cell>
        </row>
        <row r="5">
          <cell r="B5">
            <v>0.6</v>
          </cell>
          <cell r="C5" t="str">
            <v>D</v>
          </cell>
        </row>
        <row r="6">
          <cell r="B6">
            <v>0.8</v>
          </cell>
          <cell r="C6" t="str">
            <v>E</v>
          </cell>
        </row>
        <row r="7">
          <cell r="B7">
            <v>1</v>
          </cell>
          <cell r="C7" t="str">
            <v>F</v>
          </cell>
        </row>
        <row r="10">
          <cell r="D10" t="str">
            <v>C</v>
          </cell>
          <cell r="E10" t="str">
            <v>C</v>
          </cell>
        </row>
        <row r="11">
          <cell r="D11" t="str">
            <v>B</v>
          </cell>
          <cell r="E11" t="str">
            <v>C</v>
          </cell>
        </row>
        <row r="12">
          <cell r="D12" t="str">
            <v>A</v>
          </cell>
          <cell r="E12" t="str">
            <v>C</v>
          </cell>
        </row>
        <row r="13">
          <cell r="D13" t="str">
            <v>D</v>
          </cell>
          <cell r="E13" t="str">
            <v>E</v>
          </cell>
        </row>
        <row r="14">
          <cell r="D14" t="str">
            <v>A</v>
          </cell>
          <cell r="E14" t="str">
            <v>A</v>
          </cell>
        </row>
        <row r="15">
          <cell r="D15" t="str">
            <v>B</v>
          </cell>
          <cell r="E15" t="str">
            <v>B</v>
          </cell>
        </row>
        <row r="16">
          <cell r="D16" t="str">
            <v>B</v>
          </cell>
          <cell r="E16" t="str">
            <v>D</v>
          </cell>
        </row>
        <row r="17">
          <cell r="D17" t="str">
            <v>A</v>
          </cell>
          <cell r="E17" t="str">
            <v>A</v>
          </cell>
        </row>
        <row r="18">
          <cell r="D18" t="str">
            <v>C</v>
          </cell>
          <cell r="E18" t="str">
            <v>E</v>
          </cell>
        </row>
        <row r="19">
          <cell r="D19" t="str">
            <v>D</v>
          </cell>
          <cell r="E19" t="str">
            <v>E</v>
          </cell>
        </row>
        <row r="20">
          <cell r="D20" t="str">
            <v>B</v>
          </cell>
          <cell r="E20" t="str">
            <v>A</v>
          </cell>
        </row>
        <row r="21">
          <cell r="D21" t="str">
            <v>B</v>
          </cell>
          <cell r="E21" t="str">
            <v>B</v>
          </cell>
        </row>
        <row r="22">
          <cell r="D22" t="str">
            <v>D</v>
          </cell>
          <cell r="E22" t="str">
            <v>E</v>
          </cell>
        </row>
        <row r="23">
          <cell r="D23" t="str">
            <v>C</v>
          </cell>
          <cell r="E23" t="str">
            <v>D</v>
          </cell>
        </row>
        <row r="24">
          <cell r="D24" t="str">
            <v>D</v>
          </cell>
          <cell r="E24" t="str">
            <v>D</v>
          </cell>
        </row>
        <row r="25">
          <cell r="D25" t="str">
            <v>A</v>
          </cell>
          <cell r="E25" t="str">
            <v>B</v>
          </cell>
        </row>
        <row r="26">
          <cell r="D26" t="str">
            <v>B</v>
          </cell>
          <cell r="E26" t="str">
            <v>A</v>
          </cell>
        </row>
        <row r="27">
          <cell r="D27" t="str">
            <v>E</v>
          </cell>
          <cell r="E27" t="str">
            <v>F</v>
          </cell>
        </row>
        <row r="28">
          <cell r="D28" t="str">
            <v>A</v>
          </cell>
          <cell r="E28" t="str">
            <v>A</v>
          </cell>
        </row>
        <row r="29">
          <cell r="D29" t="str">
            <v>A</v>
          </cell>
          <cell r="E29" t="str">
            <v>A</v>
          </cell>
        </row>
        <row r="30">
          <cell r="D30" t="str">
            <v>E</v>
          </cell>
          <cell r="E30" t="str">
            <v>F</v>
          </cell>
        </row>
        <row r="31">
          <cell r="D31" t="str">
            <v>B</v>
          </cell>
          <cell r="E31" t="str">
            <v>C</v>
          </cell>
        </row>
        <row r="32">
          <cell r="D32" t="str">
            <v>B</v>
          </cell>
          <cell r="E32" t="str">
            <v>D</v>
          </cell>
        </row>
        <row r="33">
          <cell r="D33" t="str">
            <v>C</v>
          </cell>
          <cell r="E33" t="str">
            <v>C</v>
          </cell>
        </row>
        <row r="34">
          <cell r="D34" t="str">
            <v>A</v>
          </cell>
          <cell r="E34" t="str">
            <v>A</v>
          </cell>
        </row>
        <row r="35">
          <cell r="D35" t="str">
            <v>E</v>
          </cell>
          <cell r="E35" t="str">
            <v>D</v>
          </cell>
        </row>
        <row r="36">
          <cell r="D36" t="str">
            <v>C</v>
          </cell>
          <cell r="E36" t="str">
            <v>E</v>
          </cell>
        </row>
        <row r="37">
          <cell r="D37" t="str">
            <v>C</v>
          </cell>
          <cell r="E37" t="str">
            <v>C</v>
          </cell>
        </row>
        <row r="38">
          <cell r="D38" t="str">
            <v>E</v>
          </cell>
          <cell r="E38" t="str">
            <v>E</v>
          </cell>
        </row>
        <row r="39">
          <cell r="D39" t="str">
            <v>A</v>
          </cell>
          <cell r="E39" t="str">
            <v>C</v>
          </cell>
        </row>
        <row r="40">
          <cell r="D40" t="str">
            <v>B</v>
          </cell>
          <cell r="E40" t="str">
            <v>B</v>
          </cell>
        </row>
        <row r="41">
          <cell r="D41" t="str">
            <v>B</v>
          </cell>
          <cell r="E41" t="str">
            <v>C</v>
          </cell>
        </row>
        <row r="42">
          <cell r="D42" t="str">
            <v>D</v>
          </cell>
          <cell r="E42" t="str">
            <v>E</v>
          </cell>
        </row>
        <row r="43">
          <cell r="D43" t="str">
            <v>C</v>
          </cell>
          <cell r="E43" t="str">
            <v>D</v>
          </cell>
        </row>
        <row r="44">
          <cell r="D44" t="str">
            <v>C</v>
          </cell>
          <cell r="E44" t="str">
            <v>B</v>
          </cell>
        </row>
        <row r="45">
          <cell r="D45" t="str">
            <v>A</v>
          </cell>
          <cell r="E45" t="str">
            <v>A</v>
          </cell>
        </row>
        <row r="46">
          <cell r="D46" t="str">
            <v>D</v>
          </cell>
          <cell r="E46" t="str">
            <v>F</v>
          </cell>
        </row>
        <row r="47">
          <cell r="D47" t="str">
            <v>D</v>
          </cell>
          <cell r="E47" t="str">
            <v>E</v>
          </cell>
        </row>
        <row r="48">
          <cell r="D48" t="str">
            <v>D</v>
          </cell>
          <cell r="E48" t="str">
            <v>F</v>
          </cell>
        </row>
        <row r="49">
          <cell r="D49" t="str">
            <v>B</v>
          </cell>
          <cell r="E49" t="str">
            <v>C</v>
          </cell>
        </row>
        <row r="50">
          <cell r="D50" t="str">
            <v>E</v>
          </cell>
          <cell r="E50" t="str">
            <v>F</v>
          </cell>
        </row>
        <row r="51">
          <cell r="D51" t="str">
            <v>E</v>
          </cell>
          <cell r="E51" t="str">
            <v>E</v>
          </cell>
        </row>
        <row r="52">
          <cell r="D52" t="str">
            <v>D</v>
          </cell>
          <cell r="E52" t="str">
            <v>C</v>
          </cell>
        </row>
        <row r="53">
          <cell r="D53" t="str">
            <v>B</v>
          </cell>
          <cell r="E53" t="str">
            <v>A</v>
          </cell>
        </row>
        <row r="54">
          <cell r="D54" t="str">
            <v>B</v>
          </cell>
          <cell r="E54" t="str">
            <v>C</v>
          </cell>
        </row>
        <row r="55">
          <cell r="D55" t="str">
            <v>D</v>
          </cell>
          <cell r="E55" t="str">
            <v>F</v>
          </cell>
        </row>
        <row r="56">
          <cell r="D56" t="str">
            <v>C</v>
          </cell>
          <cell r="E56" t="str">
            <v>D</v>
          </cell>
        </row>
        <row r="57">
          <cell r="D57" t="str">
            <v>B</v>
          </cell>
          <cell r="E57" t="str">
            <v>C</v>
          </cell>
        </row>
        <row r="58">
          <cell r="D58" t="str">
            <v>E</v>
          </cell>
          <cell r="E58" t="str">
            <v>D</v>
          </cell>
        </row>
        <row r="59">
          <cell r="D59" t="str">
            <v>A</v>
          </cell>
          <cell r="E59" t="str">
            <v>B</v>
          </cell>
        </row>
        <row r="60">
          <cell r="D60" t="str">
            <v>D</v>
          </cell>
          <cell r="E60" t="str">
            <v>D</v>
          </cell>
        </row>
        <row r="61">
          <cell r="D61" t="str">
            <v>D</v>
          </cell>
          <cell r="E61" t="str">
            <v>D</v>
          </cell>
        </row>
        <row r="62">
          <cell r="D62" t="str">
            <v>E</v>
          </cell>
          <cell r="E62" t="str">
            <v>F</v>
          </cell>
        </row>
        <row r="63">
          <cell r="D63" t="str">
            <v>A</v>
          </cell>
          <cell r="E63" t="str">
            <v>A</v>
          </cell>
        </row>
        <row r="64">
          <cell r="D64" t="str">
            <v>B</v>
          </cell>
          <cell r="E64" t="str">
            <v>B</v>
          </cell>
        </row>
        <row r="65">
          <cell r="D65" t="str">
            <v>B</v>
          </cell>
          <cell r="E65" t="str">
            <v>B</v>
          </cell>
        </row>
        <row r="66">
          <cell r="D66" t="str">
            <v>B</v>
          </cell>
          <cell r="E66" t="str">
            <v>D</v>
          </cell>
        </row>
        <row r="67">
          <cell r="D67" t="str">
            <v>B</v>
          </cell>
          <cell r="E67" t="str">
            <v>D</v>
          </cell>
        </row>
        <row r="68">
          <cell r="D68" t="str">
            <v>E</v>
          </cell>
          <cell r="E68" t="str">
            <v>F</v>
          </cell>
        </row>
        <row r="69">
          <cell r="D69" t="str">
            <v>E</v>
          </cell>
          <cell r="E69" t="str">
            <v>F</v>
          </cell>
        </row>
        <row r="70">
          <cell r="D70" t="str">
            <v>C</v>
          </cell>
          <cell r="E70" t="str">
            <v>D</v>
          </cell>
        </row>
        <row r="71">
          <cell r="D71" t="str">
            <v>D</v>
          </cell>
          <cell r="E71" t="str">
            <v>C</v>
          </cell>
        </row>
        <row r="72">
          <cell r="D72" t="str">
            <v>E</v>
          </cell>
          <cell r="E72" t="str">
            <v>F</v>
          </cell>
        </row>
        <row r="73">
          <cell r="D73" t="str">
            <v>B</v>
          </cell>
          <cell r="E73" t="str">
            <v>D</v>
          </cell>
        </row>
        <row r="74">
          <cell r="D74" t="str">
            <v>B</v>
          </cell>
          <cell r="E74" t="str">
            <v>C</v>
          </cell>
        </row>
        <row r="75">
          <cell r="D75" t="str">
            <v>B</v>
          </cell>
          <cell r="E75" t="str">
            <v>B</v>
          </cell>
        </row>
        <row r="76">
          <cell r="D76" t="str">
            <v>C</v>
          </cell>
          <cell r="E76" t="str">
            <v>E</v>
          </cell>
        </row>
        <row r="77">
          <cell r="D77" t="str">
            <v>A</v>
          </cell>
          <cell r="E77" t="str">
            <v>C</v>
          </cell>
        </row>
        <row r="78">
          <cell r="D78" t="str">
            <v>C</v>
          </cell>
          <cell r="E78" t="str">
            <v>E</v>
          </cell>
        </row>
        <row r="79">
          <cell r="D79" t="str">
            <v>D</v>
          </cell>
          <cell r="E79" t="str">
            <v>D</v>
          </cell>
        </row>
        <row r="80">
          <cell r="D80" t="str">
            <v>A</v>
          </cell>
          <cell r="E80" t="str">
            <v>B</v>
          </cell>
        </row>
        <row r="81">
          <cell r="D81" t="str">
            <v>B</v>
          </cell>
          <cell r="E81" t="str">
            <v>C</v>
          </cell>
        </row>
        <row r="82">
          <cell r="D82" t="str">
            <v>B</v>
          </cell>
          <cell r="E82" t="str">
            <v>B</v>
          </cell>
        </row>
        <row r="83">
          <cell r="D83" t="str">
            <v>D</v>
          </cell>
          <cell r="E83" t="str">
            <v>E</v>
          </cell>
        </row>
        <row r="84">
          <cell r="D84" t="str">
            <v>E</v>
          </cell>
          <cell r="E84" t="str">
            <v>F</v>
          </cell>
        </row>
        <row r="85">
          <cell r="D85" t="str">
            <v>C</v>
          </cell>
          <cell r="E85" t="str">
            <v>C</v>
          </cell>
        </row>
        <row r="86">
          <cell r="D86" t="str">
            <v>C</v>
          </cell>
          <cell r="E86" t="str">
            <v>D</v>
          </cell>
        </row>
        <row r="87">
          <cell r="D87" t="str">
            <v>D</v>
          </cell>
          <cell r="E87" t="str">
            <v>E</v>
          </cell>
        </row>
        <row r="88">
          <cell r="D88" t="str">
            <v>A</v>
          </cell>
          <cell r="E88" t="str">
            <v>C</v>
          </cell>
        </row>
        <row r="89">
          <cell r="D89" t="str">
            <v>A</v>
          </cell>
          <cell r="E89" t="str">
            <v>A</v>
          </cell>
        </row>
        <row r="90">
          <cell r="D90" t="str">
            <v>A</v>
          </cell>
          <cell r="E90" t="str">
            <v>B</v>
          </cell>
        </row>
        <row r="91">
          <cell r="D91" t="str">
            <v>B</v>
          </cell>
          <cell r="E91" t="str">
            <v>C</v>
          </cell>
        </row>
        <row r="92">
          <cell r="D92" t="str">
            <v>E</v>
          </cell>
          <cell r="E92" t="str">
            <v>F</v>
          </cell>
        </row>
        <row r="93">
          <cell r="D93" t="str">
            <v>A</v>
          </cell>
          <cell r="E93" t="str">
            <v>B</v>
          </cell>
        </row>
        <row r="94">
          <cell r="D94" t="str">
            <v>C</v>
          </cell>
          <cell r="E94" t="str">
            <v>C</v>
          </cell>
        </row>
        <row r="95">
          <cell r="D95" t="str">
            <v>B</v>
          </cell>
          <cell r="E95" t="str">
            <v>C</v>
          </cell>
        </row>
        <row r="96">
          <cell r="D96" t="str">
            <v>A</v>
          </cell>
          <cell r="E96" t="str">
            <v>B</v>
          </cell>
        </row>
        <row r="97">
          <cell r="D97" t="str">
            <v>D</v>
          </cell>
          <cell r="E97" t="str">
            <v>F</v>
          </cell>
        </row>
        <row r="98">
          <cell r="D98" t="str">
            <v>A</v>
          </cell>
          <cell r="E98" t="str">
            <v>B</v>
          </cell>
        </row>
        <row r="99">
          <cell r="D99" t="str">
            <v>A</v>
          </cell>
          <cell r="E99" t="str">
            <v>C</v>
          </cell>
        </row>
        <row r="100">
          <cell r="D100" t="str">
            <v>D</v>
          </cell>
          <cell r="E100" t="str">
            <v>E</v>
          </cell>
        </row>
        <row r="101">
          <cell r="D101" t="str">
            <v>C</v>
          </cell>
          <cell r="E101" t="str">
            <v>D</v>
          </cell>
        </row>
        <row r="102">
          <cell r="D102" t="str">
            <v>E</v>
          </cell>
          <cell r="E102" t="str">
            <v>E</v>
          </cell>
        </row>
        <row r="103">
          <cell r="D103" t="str">
            <v>A</v>
          </cell>
          <cell r="E103" t="str">
            <v>A</v>
          </cell>
        </row>
        <row r="104">
          <cell r="D104" t="str">
            <v>C</v>
          </cell>
          <cell r="E104" t="str">
            <v>B</v>
          </cell>
        </row>
        <row r="105">
          <cell r="D105" t="str">
            <v>B</v>
          </cell>
          <cell r="E105" t="str">
            <v>C</v>
          </cell>
        </row>
        <row r="106">
          <cell r="D106" t="str">
            <v>E</v>
          </cell>
          <cell r="E106" t="str">
            <v>F</v>
          </cell>
        </row>
        <row r="107">
          <cell r="D107" t="str">
            <v>C</v>
          </cell>
          <cell r="E107" t="str">
            <v>D</v>
          </cell>
        </row>
        <row r="108">
          <cell r="D108" t="str">
            <v>B</v>
          </cell>
          <cell r="E108" t="str">
            <v>A</v>
          </cell>
        </row>
        <row r="109">
          <cell r="D109" t="str">
            <v>A</v>
          </cell>
          <cell r="E109" t="str">
            <v>A</v>
          </cell>
        </row>
      </sheetData>
      <sheetData sheetId="2">
        <row r="10">
          <cell r="F10">
            <v>33</v>
          </cell>
        </row>
        <row r="11">
          <cell r="F11">
            <v>72</v>
          </cell>
        </row>
        <row r="12">
          <cell r="F12">
            <v>80</v>
          </cell>
        </row>
        <row r="13">
          <cell r="F13">
            <v>100</v>
          </cell>
        </row>
        <row r="14">
          <cell r="F14">
            <v>85</v>
          </cell>
        </row>
        <row r="15">
          <cell r="F15">
            <v>74</v>
          </cell>
        </row>
        <row r="16">
          <cell r="F16">
            <v>20</v>
          </cell>
        </row>
        <row r="17">
          <cell r="F17">
            <v>66</v>
          </cell>
        </row>
        <row r="18">
          <cell r="F18">
            <v>45</v>
          </cell>
        </row>
        <row r="19">
          <cell r="F19">
            <v>99</v>
          </cell>
        </row>
        <row r="20">
          <cell r="F20">
            <v>54</v>
          </cell>
        </row>
        <row r="21">
          <cell r="F21">
            <v>37</v>
          </cell>
        </row>
        <row r="22">
          <cell r="F22">
            <v>29</v>
          </cell>
        </row>
        <row r="23">
          <cell r="F23">
            <v>71</v>
          </cell>
        </row>
        <row r="24">
          <cell r="F24">
            <v>30</v>
          </cell>
        </row>
        <row r="25">
          <cell r="F25">
            <v>39</v>
          </cell>
        </row>
        <row r="26">
          <cell r="F26">
            <v>44</v>
          </cell>
        </row>
        <row r="27">
          <cell r="F27">
            <v>31</v>
          </cell>
        </row>
        <row r="28">
          <cell r="F28">
            <v>61</v>
          </cell>
        </row>
        <row r="29">
          <cell r="F29">
            <v>44</v>
          </cell>
        </row>
        <row r="30">
          <cell r="F30">
            <v>25</v>
          </cell>
        </row>
        <row r="31">
          <cell r="F31">
            <v>33</v>
          </cell>
        </row>
        <row r="32">
          <cell r="F32">
            <v>87</v>
          </cell>
        </row>
        <row r="33">
          <cell r="F33">
            <v>68</v>
          </cell>
        </row>
        <row r="34">
          <cell r="F34">
            <v>81</v>
          </cell>
        </row>
        <row r="35">
          <cell r="F35">
            <v>69</v>
          </cell>
        </row>
        <row r="36">
          <cell r="F36">
            <v>22</v>
          </cell>
        </row>
        <row r="37">
          <cell r="F37">
            <v>54</v>
          </cell>
        </row>
        <row r="38">
          <cell r="F38">
            <v>71</v>
          </cell>
        </row>
        <row r="39">
          <cell r="F39">
            <v>61</v>
          </cell>
        </row>
        <row r="40">
          <cell r="F40">
            <v>46</v>
          </cell>
        </row>
        <row r="41">
          <cell r="F41">
            <v>98</v>
          </cell>
        </row>
        <row r="42">
          <cell r="F42">
            <v>62</v>
          </cell>
        </row>
        <row r="43">
          <cell r="F43">
            <v>47</v>
          </cell>
        </row>
        <row r="44">
          <cell r="F44">
            <v>49</v>
          </cell>
        </row>
        <row r="45">
          <cell r="F45">
            <v>91</v>
          </cell>
        </row>
        <row r="46">
          <cell r="F46">
            <v>88</v>
          </cell>
        </row>
        <row r="47">
          <cell r="F47">
            <v>23</v>
          </cell>
        </row>
        <row r="48">
          <cell r="F48">
            <v>92</v>
          </cell>
        </row>
        <row r="49">
          <cell r="F49">
            <v>48</v>
          </cell>
        </row>
        <row r="50">
          <cell r="F50">
            <v>47</v>
          </cell>
        </row>
        <row r="51">
          <cell r="F51">
            <v>64</v>
          </cell>
        </row>
        <row r="52">
          <cell r="F52">
            <v>22</v>
          </cell>
        </row>
        <row r="53">
          <cell r="F53">
            <v>81</v>
          </cell>
        </row>
        <row r="54">
          <cell r="F54">
            <v>28</v>
          </cell>
        </row>
        <row r="55">
          <cell r="F55">
            <v>70</v>
          </cell>
        </row>
        <row r="56">
          <cell r="F56">
            <v>58</v>
          </cell>
        </row>
        <row r="57">
          <cell r="F57">
            <v>32</v>
          </cell>
        </row>
        <row r="58">
          <cell r="F58">
            <v>92</v>
          </cell>
        </row>
        <row r="59">
          <cell r="F59">
            <v>67</v>
          </cell>
        </row>
        <row r="60">
          <cell r="F60">
            <v>52</v>
          </cell>
        </row>
        <row r="61">
          <cell r="F61">
            <v>67</v>
          </cell>
        </row>
        <row r="62">
          <cell r="F62">
            <v>98</v>
          </cell>
        </row>
        <row r="63">
          <cell r="F63">
            <v>23</v>
          </cell>
        </row>
        <row r="64">
          <cell r="F64">
            <v>81</v>
          </cell>
        </row>
        <row r="65">
          <cell r="F65">
            <v>58</v>
          </cell>
        </row>
        <row r="66">
          <cell r="F66">
            <v>97</v>
          </cell>
        </row>
        <row r="67">
          <cell r="F67">
            <v>96</v>
          </cell>
        </row>
        <row r="68">
          <cell r="F68">
            <v>30</v>
          </cell>
        </row>
        <row r="69">
          <cell r="F69">
            <v>72</v>
          </cell>
        </row>
        <row r="70">
          <cell r="F70">
            <v>76</v>
          </cell>
        </row>
        <row r="71">
          <cell r="F71">
            <v>27</v>
          </cell>
        </row>
        <row r="72">
          <cell r="F72">
            <v>66</v>
          </cell>
        </row>
        <row r="73">
          <cell r="F73">
            <v>63</v>
          </cell>
        </row>
        <row r="74">
          <cell r="F74">
            <v>95</v>
          </cell>
        </row>
        <row r="75">
          <cell r="F75">
            <v>71</v>
          </cell>
        </row>
        <row r="76">
          <cell r="F76">
            <v>49</v>
          </cell>
        </row>
        <row r="77">
          <cell r="F77">
            <v>54</v>
          </cell>
        </row>
        <row r="78">
          <cell r="F78">
            <v>35</v>
          </cell>
        </row>
        <row r="79">
          <cell r="F79">
            <v>79</v>
          </cell>
        </row>
        <row r="80">
          <cell r="F80">
            <v>29</v>
          </cell>
        </row>
        <row r="81">
          <cell r="F81">
            <v>47</v>
          </cell>
        </row>
        <row r="82">
          <cell r="F82">
            <v>71</v>
          </cell>
        </row>
        <row r="83">
          <cell r="F83">
            <v>44</v>
          </cell>
        </row>
        <row r="84">
          <cell r="F84">
            <v>68</v>
          </cell>
        </row>
        <row r="85">
          <cell r="F85">
            <v>99</v>
          </cell>
        </row>
        <row r="86">
          <cell r="F86">
            <v>85</v>
          </cell>
        </row>
        <row r="87">
          <cell r="F87">
            <v>89</v>
          </cell>
        </row>
        <row r="88">
          <cell r="F88">
            <v>95</v>
          </cell>
        </row>
        <row r="89">
          <cell r="F89">
            <v>93</v>
          </cell>
        </row>
        <row r="90">
          <cell r="F90">
            <v>63</v>
          </cell>
        </row>
        <row r="91">
          <cell r="F91">
            <v>53</v>
          </cell>
        </row>
        <row r="92">
          <cell r="F92">
            <v>50</v>
          </cell>
        </row>
        <row r="93">
          <cell r="F93">
            <v>32</v>
          </cell>
        </row>
        <row r="94">
          <cell r="F94">
            <v>66</v>
          </cell>
        </row>
        <row r="95">
          <cell r="F95">
            <v>68</v>
          </cell>
        </row>
        <row r="96">
          <cell r="F96">
            <v>35</v>
          </cell>
        </row>
        <row r="97">
          <cell r="F97">
            <v>31</v>
          </cell>
        </row>
        <row r="98">
          <cell r="F98">
            <v>64</v>
          </cell>
        </row>
        <row r="99">
          <cell r="F99">
            <v>43</v>
          </cell>
        </row>
        <row r="100">
          <cell r="F100">
            <v>39</v>
          </cell>
        </row>
        <row r="101">
          <cell r="F101">
            <v>44</v>
          </cell>
        </row>
        <row r="102">
          <cell r="F102">
            <v>33</v>
          </cell>
        </row>
        <row r="103">
          <cell r="F103">
            <v>93</v>
          </cell>
        </row>
        <row r="104">
          <cell r="F104">
            <v>62</v>
          </cell>
        </row>
        <row r="105">
          <cell r="F105">
            <v>43</v>
          </cell>
        </row>
        <row r="106">
          <cell r="F106">
            <v>37</v>
          </cell>
        </row>
        <row r="107">
          <cell r="F107">
            <v>47</v>
          </cell>
        </row>
        <row r="108">
          <cell r="F108">
            <v>28</v>
          </cell>
        </row>
        <row r="109">
          <cell r="F109">
            <v>75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R1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R1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10"/>
      <sheetName val="LearningObjectives"/>
      <sheetName val="Concepts1"/>
      <sheetName val="RiskDrivers"/>
      <sheetName val="SourcesOfLiquidity"/>
      <sheetName val="Concepts2"/>
      <sheetName val="Liquidity"/>
      <sheetName val="Scenario"/>
      <sheetName val="Ratios"/>
      <sheetName val="Matz_Ch2"/>
      <sheetName val="Matz_Ch4"/>
      <sheetName val="Matz_Ch7"/>
      <sheetName val="StressTesting"/>
      <sheetName val="LCR"/>
      <sheetName val="LCR_Calc"/>
      <sheetName val="NSFR"/>
      <sheetName val="ASF"/>
      <sheetName val="RSF"/>
      <sheetName val="IMix1"/>
      <sheetName val="IMix1Calc"/>
      <sheetName val="IMix2"/>
      <sheetName val="IMix2Calc"/>
      <sheetName val="O_Discussion"/>
      <sheetName val="Bon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1">
          <cell r="C31">
            <v>1</v>
          </cell>
          <cell r="D31" t="str">
            <v>Amount</v>
          </cell>
        </row>
        <row r="32">
          <cell r="C32">
            <v>2</v>
          </cell>
          <cell r="D32" t="str">
            <v>of</v>
          </cell>
        </row>
        <row r="33">
          <cell r="C33">
            <v>3</v>
          </cell>
          <cell r="D33" t="str">
            <v>Stable</v>
          </cell>
        </row>
        <row r="34">
          <cell r="C34">
            <v>4</v>
          </cell>
          <cell r="D34" t="str">
            <v>Funding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VPlot"/>
      <sheetName val="InvestmentReturns"/>
    </sheetNames>
    <sheetDataSet>
      <sheetData sheetId="0" refreshError="1"/>
      <sheetData sheetId="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_Probability&amp;ThePublic"/>
      <sheetName val="InvestmentReturns"/>
      <sheetName val="AVPlot"/>
      <sheetName val="MaximumLikelihood"/>
    </sheetNames>
    <sheetDataSet>
      <sheetData sheetId="0"/>
      <sheetData sheetId="1">
        <row r="12">
          <cell r="B12">
            <v>10000</v>
          </cell>
        </row>
      </sheetData>
      <sheetData sheetId="2">
        <row r="3">
          <cell r="B3">
            <v>2</v>
          </cell>
        </row>
      </sheetData>
      <sheetData sheetId="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lass8"/>
      <sheetName val="Basel_III_1"/>
      <sheetName val="Basel_III_2"/>
      <sheetName val="HazardRate1"/>
      <sheetName val="HazardRate2"/>
      <sheetName val="HazardRate_Appendix"/>
      <sheetName val="HazardRate2PD"/>
      <sheetName val="CVA_1"/>
      <sheetName val="CVA_2"/>
      <sheetName val="DVA_1"/>
      <sheetName val="DVA_2"/>
      <sheetName val="WrongWayRisk_1"/>
      <sheetName val="WrongWayRisk_2"/>
      <sheetName val="Questions"/>
      <sheetName val="CVA_DVA"/>
      <sheetName val="CreditRiskCaseStudy"/>
      <sheetName val="3_HazardRate_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s"/>
      <sheetName val="NamedRange1"/>
      <sheetName val="NamedRange2"/>
      <sheetName val="VectorCalcs"/>
      <sheetName val="Aggregation"/>
    </sheetNames>
    <sheetDataSet>
      <sheetData sheetId="0"/>
      <sheetData sheetId="1"/>
      <sheetData sheetId="2"/>
      <sheetData sheetId="3"/>
      <sheetData sheetId="4">
        <row r="4">
          <cell r="C4" t="str">
            <v>m</v>
          </cell>
          <cell r="D4">
            <v>21856.789543877087</v>
          </cell>
          <cell r="E4">
            <v>54</v>
          </cell>
        </row>
        <row r="5">
          <cell r="C5" t="str">
            <v>m</v>
          </cell>
          <cell r="D5">
            <v>65004.154695595149</v>
          </cell>
          <cell r="E5">
            <v>43</v>
          </cell>
        </row>
        <row r="6">
          <cell r="C6" t="str">
            <v>m</v>
          </cell>
          <cell r="D6">
            <v>99077.002237671026</v>
          </cell>
          <cell r="E6">
            <v>28</v>
          </cell>
        </row>
        <row r="7">
          <cell r="C7" t="str">
            <v>m</v>
          </cell>
          <cell r="D7">
            <v>29019.365663543929</v>
          </cell>
          <cell r="E7">
            <v>51</v>
          </cell>
        </row>
        <row r="8">
          <cell r="C8" t="str">
            <v>m</v>
          </cell>
          <cell r="D8">
            <v>39476.097806460253</v>
          </cell>
          <cell r="E8">
            <v>56</v>
          </cell>
        </row>
        <row r="9">
          <cell r="C9" t="str">
            <v>m</v>
          </cell>
          <cell r="D9">
            <v>95300.734648753016</v>
          </cell>
          <cell r="E9">
            <v>22</v>
          </cell>
        </row>
        <row r="10">
          <cell r="C10" t="str">
            <v>m</v>
          </cell>
          <cell r="D10">
            <v>11278.757234830284</v>
          </cell>
          <cell r="E10">
            <v>28</v>
          </cell>
        </row>
        <row r="11">
          <cell r="C11" t="str">
            <v>f</v>
          </cell>
          <cell r="D11">
            <v>46876.290316239087</v>
          </cell>
          <cell r="E11">
            <v>42</v>
          </cell>
        </row>
        <row r="12">
          <cell r="C12" t="str">
            <v>f</v>
          </cell>
          <cell r="D12">
            <v>77825.796866025572</v>
          </cell>
          <cell r="E12">
            <v>42</v>
          </cell>
        </row>
        <row r="13">
          <cell r="C13" t="str">
            <v>f</v>
          </cell>
          <cell r="D13">
            <v>84791.939969440617</v>
          </cell>
          <cell r="E13">
            <v>68</v>
          </cell>
        </row>
        <row r="14">
          <cell r="C14" t="str">
            <v>f</v>
          </cell>
          <cell r="D14">
            <v>98789.562187137635</v>
          </cell>
          <cell r="E14">
            <v>45</v>
          </cell>
        </row>
        <row r="15">
          <cell r="C15" t="str">
            <v>f</v>
          </cell>
          <cell r="D15">
            <v>31681.420426960573</v>
          </cell>
          <cell r="E15">
            <v>68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ay"/>
      <sheetName val="Class7"/>
      <sheetName val="Spread Risk Concept"/>
      <sheetName val="CDS"/>
      <sheetName val="CDS and Bond Yield"/>
      <sheetName val="ELoss"/>
      <sheetName val="Spread2PD"/>
      <sheetName val="CreditMetrics"/>
      <sheetName val="CreditMetrics_Example"/>
      <sheetName val="LoanCovenants"/>
      <sheetName val="LoanCovenants Example"/>
      <sheetName val="Sheet1"/>
      <sheetName val="LoanSegmentation"/>
      <sheetName val="CashVsProfit"/>
      <sheetName val="HazardRate0"/>
      <sheetName val="HazardRate1"/>
      <sheetName val="HazardRate2"/>
      <sheetName val="HazardRate_Appendix"/>
      <sheetName val="Midterm Prep"/>
      <sheetName val="Prep4NextClass"/>
      <sheetName val="Questions"/>
      <sheetName val="1_Spread2PD"/>
      <sheetName val="2_HazardRates"/>
      <sheetName val="Remember"/>
      <sheetName val="7.1"/>
      <sheetName val="InternalRatings"/>
      <sheetName val="7.1 EL_alt_FX"/>
      <sheetName val="7.1 EL"/>
      <sheetName val="7.2"/>
      <sheetName val="7.2 Sbprm loans hedged by C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0">
          <cell r="F10">
            <v>8.2116889611948682</v>
          </cell>
          <cell r="G10">
            <v>1.39787817085794</v>
          </cell>
        </row>
        <row r="11">
          <cell r="F11">
            <v>2.0821978323688706</v>
          </cell>
          <cell r="G11">
            <v>1.6252926650112602</v>
          </cell>
        </row>
        <row r="12">
          <cell r="F12">
            <v>67.129219523606139</v>
          </cell>
          <cell r="G12">
            <v>7.4590248775114931</v>
          </cell>
        </row>
        <row r="13">
          <cell r="F13">
            <v>23.919401965204763</v>
          </cell>
          <cell r="G13">
            <v>1.0138721046124297</v>
          </cell>
        </row>
        <row r="14">
          <cell r="F14">
            <v>67.226538868279505</v>
          </cell>
          <cell r="G14">
            <v>7.0882993287412512</v>
          </cell>
        </row>
        <row r="15">
          <cell r="F15">
            <v>40.365796255204877</v>
          </cell>
          <cell r="G15">
            <v>3.0220181451316055</v>
          </cell>
        </row>
        <row r="16">
          <cell r="F16">
            <v>80.467834923351319</v>
          </cell>
          <cell r="G16">
            <v>9.5506402260277916</v>
          </cell>
        </row>
        <row r="17">
          <cell r="F17">
            <v>74.294695771915386</v>
          </cell>
          <cell r="G17">
            <v>9.8434192564738119</v>
          </cell>
        </row>
        <row r="18">
          <cell r="F18">
            <v>37.636930947623661</v>
          </cell>
          <cell r="G18">
            <v>8.344474777321544</v>
          </cell>
        </row>
        <row r="19">
          <cell r="F19">
            <v>76.753161003324905</v>
          </cell>
          <cell r="G19">
            <v>7.9150148005442347</v>
          </cell>
        </row>
        <row r="20">
          <cell r="F20">
            <v>21.187561451253998</v>
          </cell>
          <cell r="G20">
            <v>7.1277270027175987</v>
          </cell>
        </row>
        <row r="21">
          <cell r="F21">
            <v>99.017852588544912</v>
          </cell>
          <cell r="G21">
            <v>1.4969246243228673</v>
          </cell>
        </row>
        <row r="22">
          <cell r="F22">
            <v>89.428696095140779</v>
          </cell>
          <cell r="G22">
            <v>7.6093974701891414</v>
          </cell>
        </row>
        <row r="23">
          <cell r="F23">
            <v>97.490593750922798</v>
          </cell>
          <cell r="G23">
            <v>6.8702237255337684</v>
          </cell>
        </row>
        <row r="24">
          <cell r="F24">
            <v>11.835634126517435</v>
          </cell>
          <cell r="G24">
            <v>10.932351871754516</v>
          </cell>
        </row>
        <row r="25">
          <cell r="F25">
            <v>16.788775597477603</v>
          </cell>
          <cell r="G25">
            <v>1.5244219381878628</v>
          </cell>
        </row>
        <row r="26">
          <cell r="F26">
            <v>25.594671943319081</v>
          </cell>
          <cell r="G26">
            <v>5.1703871658063152</v>
          </cell>
        </row>
        <row r="27">
          <cell r="F27">
            <v>46.397183218041768</v>
          </cell>
          <cell r="G27">
            <v>8.0711338068908027</v>
          </cell>
        </row>
        <row r="28">
          <cell r="F28">
            <v>22.422308321723992</v>
          </cell>
          <cell r="G28">
            <v>5.0711388322277493</v>
          </cell>
        </row>
        <row r="29">
          <cell r="F29">
            <v>49.900240230025631</v>
          </cell>
          <cell r="G29">
            <v>3.5278072841494366</v>
          </cell>
        </row>
        <row r="30">
          <cell r="F30">
            <v>88.634516281821547</v>
          </cell>
          <cell r="G30">
            <v>5.3101370653186271</v>
          </cell>
        </row>
        <row r="31">
          <cell r="F31">
            <v>28.880299552292112</v>
          </cell>
          <cell r="G31">
            <v>0.80637700826324499</v>
          </cell>
          <cell r="T31">
            <v>10.077750469970599</v>
          </cell>
          <cell r="Y31">
            <v>0</v>
          </cell>
          <cell r="AA31">
            <v>-3425.1819686389945</v>
          </cell>
        </row>
        <row r="32">
          <cell r="F32">
            <v>21.610227046155149</v>
          </cell>
          <cell r="G32">
            <v>6.9531340803672181</v>
          </cell>
          <cell r="T32">
            <v>9.086674227276168</v>
          </cell>
          <cell r="Y32">
            <v>0</v>
          </cell>
          <cell r="AA32">
            <v>-8053.1554237660166</v>
          </cell>
        </row>
        <row r="33">
          <cell r="F33">
            <v>85.021688878712865</v>
          </cell>
          <cell r="G33">
            <v>10.399959882403085</v>
          </cell>
          <cell r="T33">
            <v>8.1634870821407741</v>
          </cell>
          <cell r="Y33">
            <v>0</v>
          </cell>
          <cell r="AA33">
            <v>-6544.2599707959216</v>
          </cell>
        </row>
        <row r="34">
          <cell r="F34">
            <v>21.473754008323841</v>
          </cell>
          <cell r="G34">
            <v>8.2059291658347995</v>
          </cell>
          <cell r="T34">
            <v>6.348771319371469</v>
          </cell>
          <cell r="Y34">
            <v>0.04</v>
          </cell>
          <cell r="AA34">
            <v>-7528.1632471769508</v>
          </cell>
        </row>
        <row r="35">
          <cell r="F35">
            <v>61.912255756391033</v>
          </cell>
          <cell r="G35">
            <v>1.8594266660912036</v>
          </cell>
          <cell r="T35">
            <v>2.726232492295753</v>
          </cell>
          <cell r="Y35">
            <v>0</v>
          </cell>
          <cell r="AA35">
            <v>-2524.0607739654665</v>
          </cell>
        </row>
        <row r="36">
          <cell r="F36">
            <v>53.322073630811737</v>
          </cell>
          <cell r="G36">
            <v>6.4046647552474081</v>
          </cell>
          <cell r="T36">
            <v>1.4548170137688583</v>
          </cell>
          <cell r="Y36" t="str">
            <v>N/A</v>
          </cell>
        </row>
        <row r="37">
          <cell r="F37">
            <v>36.39863146840986</v>
          </cell>
          <cell r="G37">
            <v>0.49332315522988845</v>
          </cell>
        </row>
        <row r="38">
          <cell r="F38">
            <v>66.337934995536642</v>
          </cell>
          <cell r="G38">
            <v>8.4695858142277398</v>
          </cell>
        </row>
        <row r="39">
          <cell r="F39">
            <v>79.531764776477075</v>
          </cell>
          <cell r="G39">
            <v>9.1851074752231554</v>
          </cell>
        </row>
        <row r="40">
          <cell r="F40">
            <v>48.107876050329644</v>
          </cell>
          <cell r="G40">
            <v>0.84851868925850327</v>
          </cell>
        </row>
        <row r="41">
          <cell r="F41">
            <v>2.2467468190886297</v>
          </cell>
          <cell r="G41">
            <v>8.9158168755440457</v>
          </cell>
        </row>
        <row r="42">
          <cell r="F42">
            <v>31.342457566370989</v>
          </cell>
          <cell r="G42">
            <v>1.0770348505322942</v>
          </cell>
        </row>
        <row r="43">
          <cell r="F43">
            <v>7.9718097117669533</v>
          </cell>
          <cell r="G43">
            <v>8.2397599453990953</v>
          </cell>
        </row>
        <row r="44">
          <cell r="F44">
            <v>26.135955656809497</v>
          </cell>
          <cell r="G44">
            <v>3.2675530419423335</v>
          </cell>
        </row>
        <row r="45">
          <cell r="F45">
            <v>9.6442588257074746</v>
          </cell>
          <cell r="G45">
            <v>9.5628427305637889</v>
          </cell>
        </row>
        <row r="46">
          <cell r="F46">
            <v>14.543691075171283</v>
          </cell>
          <cell r="G46">
            <v>3.5512028209207998</v>
          </cell>
        </row>
        <row r="47">
          <cell r="F47">
            <v>23.899388938944831</v>
          </cell>
          <cell r="G47">
            <v>2.9720115944967027</v>
          </cell>
        </row>
        <row r="48">
          <cell r="F48">
            <v>71.394255931414179</v>
          </cell>
          <cell r="G48">
            <v>8.8153401585859292</v>
          </cell>
        </row>
        <row r="49">
          <cell r="F49">
            <v>61.495453505551026</v>
          </cell>
          <cell r="G49">
            <v>3.8049899036922326</v>
          </cell>
        </row>
        <row r="50">
          <cell r="F50">
            <v>44.889833123723179</v>
          </cell>
          <cell r="G50">
            <v>9.5582436040277514</v>
          </cell>
        </row>
        <row r="51">
          <cell r="F51">
            <v>50.470138481801882</v>
          </cell>
          <cell r="G51">
            <v>6.0564739366749079</v>
          </cell>
        </row>
        <row r="52">
          <cell r="F52">
            <v>93.672740630001144</v>
          </cell>
          <cell r="G52">
            <v>8.6096086213825274</v>
          </cell>
        </row>
        <row r="53">
          <cell r="F53">
            <v>36.368657808978199</v>
          </cell>
          <cell r="G53">
            <v>12.3989274863437</v>
          </cell>
        </row>
        <row r="54">
          <cell r="F54">
            <v>9.9536617596477246</v>
          </cell>
          <cell r="G54">
            <v>1.9161232820866372</v>
          </cell>
        </row>
        <row r="55">
          <cell r="F55">
            <v>43.509889242414786</v>
          </cell>
          <cell r="G55">
            <v>2.0485582183711153</v>
          </cell>
        </row>
        <row r="56">
          <cell r="F56">
            <v>36.493712381663144</v>
          </cell>
          <cell r="G56">
            <v>7.7824519823070579</v>
          </cell>
        </row>
        <row r="57">
          <cell r="F57">
            <v>39.272391384318439</v>
          </cell>
          <cell r="G57">
            <v>0.39515078209381382</v>
          </cell>
        </row>
        <row r="58">
          <cell r="F58">
            <v>81.916094566727949</v>
          </cell>
          <cell r="G58">
            <v>1.8901120390004595</v>
          </cell>
        </row>
        <row r="59">
          <cell r="F59">
            <v>17.547757976448196</v>
          </cell>
          <cell r="G59">
            <v>5.3362822973589097</v>
          </cell>
        </row>
        <row r="60">
          <cell r="F60">
            <v>27.00156976124531</v>
          </cell>
          <cell r="G60">
            <v>2.0118084551317819</v>
          </cell>
        </row>
        <row r="61">
          <cell r="F61">
            <v>86.088366895490026</v>
          </cell>
          <cell r="G61">
            <v>6.9113168477631826</v>
          </cell>
        </row>
        <row r="62">
          <cell r="F62">
            <v>2.3364521983521791</v>
          </cell>
          <cell r="G62">
            <v>1.707253877523514</v>
          </cell>
        </row>
        <row r="63">
          <cell r="F63">
            <v>36.894824773996859</v>
          </cell>
          <cell r="G63">
            <v>3.1701762274239376</v>
          </cell>
        </row>
        <row r="64">
          <cell r="F64">
            <v>18.505649799476064</v>
          </cell>
          <cell r="G64">
            <v>8.240817803401864</v>
          </cell>
        </row>
        <row r="65">
          <cell r="F65">
            <v>14.172183158684494</v>
          </cell>
          <cell r="G65">
            <v>7.1352513619731521</v>
          </cell>
        </row>
        <row r="66">
          <cell r="F66">
            <v>50.532425086567159</v>
          </cell>
          <cell r="G66">
            <v>8.7924706736250382</v>
          </cell>
        </row>
        <row r="67">
          <cell r="F67">
            <v>28.982449633517319</v>
          </cell>
          <cell r="G67">
            <v>1.2393435701789142</v>
          </cell>
        </row>
        <row r="68">
          <cell r="F68">
            <v>84.415957534522121</v>
          </cell>
          <cell r="G68">
            <v>6.1952629474234886</v>
          </cell>
        </row>
        <row r="69">
          <cell r="F69">
            <v>48.550727106120881</v>
          </cell>
          <cell r="G69">
            <v>8.838558619220283</v>
          </cell>
        </row>
        <row r="70">
          <cell r="F70">
            <v>0.19262168374306055</v>
          </cell>
          <cell r="G70">
            <v>1.4452769504095961</v>
          </cell>
        </row>
        <row r="71">
          <cell r="F71">
            <v>94.790243600197627</v>
          </cell>
          <cell r="G71">
            <v>7.1622244148841983</v>
          </cell>
        </row>
        <row r="72">
          <cell r="F72">
            <v>16.584570714019019</v>
          </cell>
          <cell r="G72">
            <v>8.6023854462746083</v>
          </cell>
        </row>
        <row r="73">
          <cell r="F73">
            <v>17.065403004306113</v>
          </cell>
          <cell r="G73">
            <v>10.513662490475356</v>
          </cell>
        </row>
        <row r="74">
          <cell r="F74">
            <v>97.996324402972434</v>
          </cell>
          <cell r="G74">
            <v>10.499013271951931</v>
          </cell>
        </row>
        <row r="75">
          <cell r="F75">
            <v>99.416309784681957</v>
          </cell>
          <cell r="G75">
            <v>7.197808013391974</v>
          </cell>
        </row>
        <row r="76">
          <cell r="F76">
            <v>14.969320801855568</v>
          </cell>
          <cell r="G76">
            <v>7.8538548430685129</v>
          </cell>
        </row>
        <row r="77">
          <cell r="F77">
            <v>14.792749254190618</v>
          </cell>
          <cell r="G77">
            <v>7.3677925752447608</v>
          </cell>
        </row>
        <row r="78">
          <cell r="F78">
            <v>19.110465115345264</v>
          </cell>
          <cell r="G78">
            <v>9.7965619907102646</v>
          </cell>
        </row>
        <row r="79">
          <cell r="F79">
            <v>85.908216451236967</v>
          </cell>
          <cell r="G79">
            <v>9.8371193831294672</v>
          </cell>
        </row>
        <row r="80">
          <cell r="F80">
            <v>68.68157858891864</v>
          </cell>
          <cell r="G80">
            <v>6.4155090821084286</v>
          </cell>
        </row>
        <row r="81">
          <cell r="F81">
            <v>42.387915278252429</v>
          </cell>
          <cell r="G81">
            <v>2.1207756298389895</v>
          </cell>
        </row>
        <row r="82">
          <cell r="F82">
            <v>51.804975968572073</v>
          </cell>
          <cell r="G82">
            <v>10.738439564341935</v>
          </cell>
        </row>
        <row r="83">
          <cell r="F83">
            <v>8.2783903108533679</v>
          </cell>
          <cell r="G83">
            <v>8.7050140143292065</v>
          </cell>
        </row>
        <row r="84">
          <cell r="F84">
            <v>90.243705402323087</v>
          </cell>
          <cell r="G84">
            <v>5.7083338289998258</v>
          </cell>
        </row>
        <row r="85">
          <cell r="F85">
            <v>78.506579465083945</v>
          </cell>
          <cell r="G85">
            <v>9.2567581635757588</v>
          </cell>
        </row>
        <row r="86">
          <cell r="F86">
            <v>19.031860118986621</v>
          </cell>
          <cell r="G86">
            <v>2.8787209093899961</v>
          </cell>
        </row>
        <row r="87">
          <cell r="F87">
            <v>16.766483343881809</v>
          </cell>
          <cell r="G87">
            <v>2.3133062556866202</v>
          </cell>
        </row>
        <row r="88">
          <cell r="F88">
            <v>42.295637722709913</v>
          </cell>
          <cell r="G88">
            <v>3.5445228141367422</v>
          </cell>
        </row>
        <row r="89">
          <cell r="F89">
            <v>0.47752840883801273</v>
          </cell>
          <cell r="G89">
            <v>9.3846887639024654</v>
          </cell>
        </row>
        <row r="90">
          <cell r="F90">
            <v>63.85261731434678</v>
          </cell>
          <cell r="G90">
            <v>2.6562703793921041</v>
          </cell>
        </row>
        <row r="91">
          <cell r="F91">
            <v>74.484454613584461</v>
          </cell>
          <cell r="G91">
            <v>3.5853906193890581</v>
          </cell>
        </row>
        <row r="92">
          <cell r="F92">
            <v>96.724609382262159</v>
          </cell>
          <cell r="G92">
            <v>2.6262341414169561</v>
          </cell>
        </row>
        <row r="93">
          <cell r="F93">
            <v>80.864704132654879</v>
          </cell>
          <cell r="G93">
            <v>8.1598692452692294</v>
          </cell>
        </row>
        <row r="94">
          <cell r="F94">
            <v>47.641729430050354</v>
          </cell>
          <cell r="G94">
            <v>1.2026504189420528E-2</v>
          </cell>
        </row>
        <row r="95">
          <cell r="F95">
            <v>27.892599466123869</v>
          </cell>
          <cell r="G95">
            <v>2.5937053053895949</v>
          </cell>
        </row>
        <row r="96">
          <cell r="F96">
            <v>67.106419204318897</v>
          </cell>
          <cell r="G96">
            <v>9.6544124807289879</v>
          </cell>
        </row>
        <row r="97">
          <cell r="F97">
            <v>88.907176996272412</v>
          </cell>
          <cell r="G97">
            <v>8.5336396769490115</v>
          </cell>
        </row>
        <row r="98">
          <cell r="F98">
            <v>47.654324325615626</v>
          </cell>
          <cell r="G98">
            <v>8.4951872297418731</v>
          </cell>
        </row>
        <row r="99">
          <cell r="F99">
            <v>47.441377081877768</v>
          </cell>
          <cell r="G99">
            <v>7.4091104969574344</v>
          </cell>
        </row>
        <row r="100">
          <cell r="F100">
            <v>58.929210125533857</v>
          </cell>
          <cell r="G100">
            <v>5.3269695800033627</v>
          </cell>
        </row>
        <row r="101">
          <cell r="F101">
            <v>11.092231390635309</v>
          </cell>
          <cell r="G101">
            <v>2.0084027892347884</v>
          </cell>
        </row>
        <row r="102">
          <cell r="F102">
            <v>76.097769585438584</v>
          </cell>
          <cell r="G102">
            <v>3.3711337325898234</v>
          </cell>
        </row>
        <row r="103">
          <cell r="F103">
            <v>81.022779930552375</v>
          </cell>
          <cell r="G103">
            <v>5.1587719180004612</v>
          </cell>
        </row>
        <row r="104">
          <cell r="F104">
            <v>42.636145159749503</v>
          </cell>
          <cell r="G104">
            <v>1.1133427327017777</v>
          </cell>
        </row>
        <row r="105">
          <cell r="F105">
            <v>17.533405807868935</v>
          </cell>
          <cell r="G105">
            <v>2.5759835494768506</v>
          </cell>
        </row>
        <row r="106">
          <cell r="F106">
            <v>41.515905431460766</v>
          </cell>
          <cell r="G106">
            <v>7.8158847513967515</v>
          </cell>
        </row>
        <row r="107">
          <cell r="F107">
            <v>83.136272627126687</v>
          </cell>
          <cell r="G107">
            <v>6.6269269721391648</v>
          </cell>
        </row>
        <row r="108">
          <cell r="F108">
            <v>10.212803353244038</v>
          </cell>
          <cell r="G108">
            <v>10.648524912587206</v>
          </cell>
        </row>
        <row r="109">
          <cell r="F109">
            <v>41.373074335162165</v>
          </cell>
          <cell r="G109">
            <v>7.3745421523699548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>
        <row r="10">
          <cell r="C10">
            <v>1.4999999999999999E-2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Co4"/>
      <sheetName val="MyCo5"/>
      <sheetName val="MyCo3"/>
      <sheetName val="MyCo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PM3"/>
      <sheetName val="Options0_"/>
      <sheetName val="FX0"/>
      <sheetName val="FX1"/>
      <sheetName val="Futures"/>
      <sheetName val="Hedging"/>
      <sheetName val="Rememb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initions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1"/>
      <sheetName val="Vlookup2"/>
      <sheetName val="Vlookup3"/>
      <sheetName val="Vlookup4"/>
      <sheetName val="Simulation"/>
      <sheetName val="Example"/>
      <sheetName val="VaR_Example"/>
    </sheetNames>
    <sheetDataSet>
      <sheetData sheetId="0"/>
      <sheetData sheetId="1"/>
      <sheetData sheetId="2"/>
      <sheetData sheetId="3"/>
      <sheetData sheetId="4"/>
      <sheetData sheetId="5">
        <row r="3">
          <cell r="B3">
            <v>5</v>
          </cell>
        </row>
        <row r="5">
          <cell r="H5">
            <v>0</v>
          </cell>
          <cell r="I5">
            <v>1</v>
          </cell>
          <cell r="J5">
            <v>2</v>
          </cell>
          <cell r="K5">
            <v>3</v>
          </cell>
          <cell r="L5">
            <v>4</v>
          </cell>
          <cell r="M5">
            <v>5</v>
          </cell>
          <cell r="N5">
            <v>6</v>
          </cell>
          <cell r="O5">
            <v>7</v>
          </cell>
          <cell r="P5">
            <v>8</v>
          </cell>
          <cell r="Q5">
            <v>9</v>
          </cell>
          <cell r="R5">
            <v>10</v>
          </cell>
          <cell r="S5">
            <v>11</v>
          </cell>
          <cell r="T5">
            <v>12</v>
          </cell>
          <cell r="U5">
            <v>13</v>
          </cell>
          <cell r="V5">
            <v>14</v>
          </cell>
          <cell r="W5">
            <v>15</v>
          </cell>
          <cell r="X5">
            <v>16</v>
          </cell>
          <cell r="Y5">
            <v>17</v>
          </cell>
          <cell r="Z5">
            <v>18</v>
          </cell>
          <cell r="AA5">
            <v>19</v>
          </cell>
          <cell r="AB5">
            <v>20</v>
          </cell>
          <cell r="AC5">
            <v>21</v>
          </cell>
          <cell r="AD5">
            <v>22</v>
          </cell>
          <cell r="AE5">
            <v>23</v>
          </cell>
        </row>
        <row r="6">
          <cell r="B6">
            <v>0</v>
          </cell>
          <cell r="G6">
            <v>4</v>
          </cell>
          <cell r="AH6">
            <v>225.5156174289009</v>
          </cell>
        </row>
        <row r="7">
          <cell r="B7">
            <v>1</v>
          </cell>
          <cell r="G7">
            <v>4</v>
          </cell>
          <cell r="H7">
            <v>35.4323738683945</v>
          </cell>
          <cell r="I7">
            <v>49.562885630972112</v>
          </cell>
          <cell r="J7">
            <v>53.377831786704292</v>
          </cell>
          <cell r="K7">
            <v>40.678281908686444</v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H7">
            <v>179.05137319475736</v>
          </cell>
        </row>
        <row r="8">
          <cell r="B8">
            <v>2</v>
          </cell>
          <cell r="G8">
            <v>5</v>
          </cell>
          <cell r="AH8">
            <v>227.97120561812005</v>
          </cell>
        </row>
        <row r="9">
          <cell r="B9">
            <v>3</v>
          </cell>
          <cell r="G9">
            <v>7</v>
          </cell>
          <cell r="AH9">
            <v>362.69882884869855</v>
          </cell>
        </row>
        <row r="10">
          <cell r="B10">
            <v>4</v>
          </cell>
          <cell r="G10">
            <v>3</v>
          </cell>
          <cell r="AH10">
            <v>142.40910970535913</v>
          </cell>
        </row>
        <row r="11">
          <cell r="B11">
            <v>5</v>
          </cell>
          <cell r="G11">
            <v>3</v>
          </cell>
          <cell r="AH11">
            <v>161.5076335065946</v>
          </cell>
        </row>
        <row r="12">
          <cell r="B12">
            <v>6</v>
          </cell>
          <cell r="G12">
            <v>1</v>
          </cell>
          <cell r="AH12">
            <v>54.096252649594305</v>
          </cell>
        </row>
        <row r="13">
          <cell r="B13">
            <v>7</v>
          </cell>
          <cell r="G13">
            <v>3</v>
          </cell>
          <cell r="AH13">
            <v>157.62785934897147</v>
          </cell>
        </row>
        <row r="14">
          <cell r="B14">
            <v>8</v>
          </cell>
          <cell r="G14">
            <v>2</v>
          </cell>
          <cell r="AH14">
            <v>88.852997064257295</v>
          </cell>
        </row>
        <row r="15">
          <cell r="B15">
            <v>9</v>
          </cell>
          <cell r="G15">
            <v>4</v>
          </cell>
          <cell r="AH15">
            <v>197.36867118127356</v>
          </cell>
        </row>
        <row r="16">
          <cell r="B16">
            <v>10</v>
          </cell>
          <cell r="G16">
            <v>6</v>
          </cell>
          <cell r="AH16">
            <v>305.58356272614895</v>
          </cell>
        </row>
        <row r="17">
          <cell r="B17">
            <v>11</v>
          </cell>
          <cell r="G17">
            <v>7</v>
          </cell>
          <cell r="AH17">
            <v>336.87015898925665</v>
          </cell>
        </row>
        <row r="18">
          <cell r="B18">
            <v>12</v>
          </cell>
          <cell r="G18">
            <v>3</v>
          </cell>
          <cell r="AH18">
            <v>163.2226341587386</v>
          </cell>
        </row>
        <row r="19">
          <cell r="B19">
            <v>13</v>
          </cell>
          <cell r="G19">
            <v>4</v>
          </cell>
          <cell r="AH19">
            <v>160.0817941718683</v>
          </cell>
        </row>
        <row r="20">
          <cell r="B20">
            <v>14</v>
          </cell>
          <cell r="G20">
            <v>7</v>
          </cell>
          <cell r="AH20">
            <v>344.2771303154729</v>
          </cell>
        </row>
        <row r="21">
          <cell r="B21">
            <v>15</v>
          </cell>
          <cell r="G21">
            <v>4</v>
          </cell>
          <cell r="H21">
            <v>50.533452867065414</v>
          </cell>
          <cell r="I21">
            <v>66.418587569973894</v>
          </cell>
          <cell r="J21">
            <v>38.203708215173293</v>
          </cell>
          <cell r="K21">
            <v>45.189512415603978</v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H21">
            <v>200.34526106781658</v>
          </cell>
        </row>
        <row r="22">
          <cell r="B22">
            <v>16</v>
          </cell>
          <cell r="G22">
            <v>3</v>
          </cell>
          <cell r="AH22">
            <v>135.34366753571646</v>
          </cell>
        </row>
        <row r="23">
          <cell r="B23">
            <v>17</v>
          </cell>
          <cell r="G23">
            <v>4</v>
          </cell>
          <cell r="AH23">
            <v>208.71221565777995</v>
          </cell>
        </row>
        <row r="24">
          <cell r="B24">
            <v>18</v>
          </cell>
          <cell r="G24">
            <v>6</v>
          </cell>
          <cell r="AH24">
            <v>331.93043139609216</v>
          </cell>
        </row>
        <row r="25">
          <cell r="B25">
            <v>19</v>
          </cell>
          <cell r="G25">
            <v>3</v>
          </cell>
          <cell r="AH25">
            <v>135.67546925020119</v>
          </cell>
        </row>
        <row r="26">
          <cell r="B26">
            <v>20</v>
          </cell>
          <cell r="G26">
            <v>1</v>
          </cell>
          <cell r="AH26">
            <v>34.737395683036105</v>
          </cell>
        </row>
        <row r="27">
          <cell r="B27">
            <v>21</v>
          </cell>
          <cell r="G27">
            <v>4</v>
          </cell>
          <cell r="AH27">
            <v>212.86872409993228</v>
          </cell>
        </row>
        <row r="28">
          <cell r="B28">
            <v>22</v>
          </cell>
          <cell r="G28">
            <v>5</v>
          </cell>
          <cell r="AH28">
            <v>249.17898487507301</v>
          </cell>
        </row>
        <row r="29">
          <cell r="B29">
            <v>23</v>
          </cell>
          <cell r="G29">
            <v>2</v>
          </cell>
          <cell r="AH29">
            <v>89.236519552995134</v>
          </cell>
        </row>
        <row r="30">
          <cell r="B30">
            <v>24</v>
          </cell>
          <cell r="G30">
            <v>0</v>
          </cell>
          <cell r="AH30">
            <v>0</v>
          </cell>
        </row>
        <row r="31">
          <cell r="B31">
            <v>25</v>
          </cell>
          <cell r="G31">
            <v>2</v>
          </cell>
          <cell r="AH31">
            <v>106.01715204650398</v>
          </cell>
        </row>
        <row r="32">
          <cell r="B32">
            <v>26</v>
          </cell>
          <cell r="G32">
            <v>5</v>
          </cell>
          <cell r="AH32">
            <v>237.51203696619552</v>
          </cell>
        </row>
        <row r="33">
          <cell r="B33">
            <v>27</v>
          </cell>
          <cell r="G33">
            <v>1</v>
          </cell>
          <cell r="AH33">
            <v>46.706327450744709</v>
          </cell>
        </row>
        <row r="34">
          <cell r="B34">
            <v>28</v>
          </cell>
          <cell r="G34">
            <v>8</v>
          </cell>
          <cell r="AH34">
            <v>403.50029513025095</v>
          </cell>
        </row>
        <row r="35">
          <cell r="B35">
            <v>29</v>
          </cell>
          <cell r="G35">
            <v>7</v>
          </cell>
          <cell r="AH35">
            <v>366.12189682403096</v>
          </cell>
        </row>
        <row r="36">
          <cell r="B36">
            <v>30</v>
          </cell>
          <cell r="G36">
            <v>9</v>
          </cell>
          <cell r="AH36">
            <v>495.21739483876081</v>
          </cell>
        </row>
      </sheetData>
      <sheetData sheetId="6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4_2_1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medRange"/>
      <sheetName val="NamedRange2"/>
      <sheetName val="Vlookup"/>
      <sheetName val="Indirect"/>
      <sheetName val="Simulation"/>
      <sheetName val="VaR_Example"/>
    </sheetNames>
    <sheetDataSet>
      <sheetData sheetId="0"/>
      <sheetData sheetId="1">
        <row r="3">
          <cell r="C3">
            <v>2</v>
          </cell>
          <cell r="D3">
            <v>5</v>
          </cell>
          <cell r="E3">
            <v>7</v>
          </cell>
          <cell r="F3">
            <v>2</v>
          </cell>
          <cell r="G3">
            <v>8</v>
          </cell>
          <cell r="H3">
            <v>8</v>
          </cell>
          <cell r="I3">
            <v>8</v>
          </cell>
        </row>
      </sheetData>
      <sheetData sheetId="2">
        <row r="4">
          <cell r="C4" t="str">
            <v>a</v>
          </cell>
          <cell r="D4">
            <v>2</v>
          </cell>
          <cell r="E4">
            <v>3</v>
          </cell>
        </row>
        <row r="5">
          <cell r="C5" t="str">
            <v>b</v>
          </cell>
          <cell r="D5">
            <v>4</v>
          </cell>
          <cell r="E5">
            <v>6</v>
          </cell>
        </row>
        <row r="6">
          <cell r="C6" t="str">
            <v>c</v>
          </cell>
          <cell r="D6">
            <v>6</v>
          </cell>
          <cell r="E6">
            <v>9</v>
          </cell>
        </row>
        <row r="7">
          <cell r="C7" t="str">
            <v>d</v>
          </cell>
          <cell r="D7">
            <v>8</v>
          </cell>
          <cell r="E7">
            <v>12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mi"/>
      <sheetName val="HW3.1.a"/>
      <sheetName val="HW3.1.b"/>
      <sheetName val="HW3.1.c"/>
      <sheetName val="Amortization"/>
      <sheetName val="Duration"/>
      <sheetName val="Dur2"/>
      <sheetName val="Curve0"/>
      <sheetName val="Dur3"/>
      <sheetName val="Bonds_HW1"/>
      <sheetName val="Bonds_HW1 (2)"/>
    </sheetNames>
    <sheetDataSet>
      <sheetData sheetId="0">
        <row r="4">
          <cell r="C4">
            <v>20000000</v>
          </cell>
        </row>
        <row r="12">
          <cell r="C12">
            <v>42369</v>
          </cell>
        </row>
        <row r="13">
          <cell r="C13">
            <v>46022</v>
          </cell>
        </row>
      </sheetData>
      <sheetData sheetId="1"/>
      <sheetData sheetId="2"/>
      <sheetData sheetId="3"/>
      <sheetData sheetId="4">
        <row r="3">
          <cell r="F3">
            <v>10.837769560171987</v>
          </cell>
        </row>
      </sheetData>
      <sheetData sheetId="5"/>
      <sheetData sheetId="6">
        <row r="12">
          <cell r="G12">
            <v>0.98760555034319286</v>
          </cell>
        </row>
      </sheetData>
      <sheetData sheetId="7"/>
      <sheetData sheetId="8"/>
      <sheetData sheetId="9"/>
      <sheetData sheetId="1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s"/>
      <sheetName val="Nmd Rng"/>
      <sheetName val="Vlookup"/>
      <sheetName val="Data Control &amp; Indirect"/>
      <sheetName val="Example"/>
      <sheetName val="VectorCalcs"/>
      <sheetName val="Data Tables"/>
      <sheetName val="Macros"/>
      <sheetName val="Functions"/>
      <sheetName val="SnapShot"/>
      <sheetName val="Practice1"/>
      <sheetName val="Practice2"/>
      <sheetName val="RExcel"/>
      <sheetName val="Worm"/>
      <sheetName val="Button"/>
      <sheetName val="Data Tables (2)"/>
    </sheetNames>
    <sheetDataSet>
      <sheetData sheetId="0"/>
      <sheetData sheetId="1"/>
      <sheetData sheetId="2">
        <row r="25">
          <cell r="C25" t="str">
            <v>name</v>
          </cell>
          <cell r="D25" t="str">
            <v>index</v>
          </cell>
          <cell r="E25" t="str">
            <v>age</v>
          </cell>
          <cell r="F25" t="str">
            <v>income</v>
          </cell>
          <cell r="G25" t="str">
            <v>height</v>
          </cell>
        </row>
        <row r="26">
          <cell r="C26" t="str">
            <v>alan</v>
          </cell>
          <cell r="D26">
            <v>1</v>
          </cell>
          <cell r="E26">
            <v>45</v>
          </cell>
          <cell r="F26">
            <v>35277</v>
          </cell>
          <cell r="G26">
            <v>7</v>
          </cell>
        </row>
        <row r="27">
          <cell r="C27" t="str">
            <v>bob</v>
          </cell>
          <cell r="D27">
            <v>2</v>
          </cell>
          <cell r="E27">
            <v>47</v>
          </cell>
          <cell r="F27">
            <v>94403</v>
          </cell>
          <cell r="G27">
            <v>8</v>
          </cell>
        </row>
        <row r="28">
          <cell r="C28" t="str">
            <v>chuck</v>
          </cell>
          <cell r="D28">
            <v>3</v>
          </cell>
          <cell r="E28">
            <v>13</v>
          </cell>
          <cell r="F28">
            <v>40917</v>
          </cell>
          <cell r="G28">
            <v>8</v>
          </cell>
        </row>
        <row r="29">
          <cell r="C29" t="str">
            <v>dave</v>
          </cell>
          <cell r="D29">
            <v>4</v>
          </cell>
          <cell r="E29">
            <v>25</v>
          </cell>
          <cell r="F29">
            <v>140651</v>
          </cell>
          <cell r="G29">
            <v>6</v>
          </cell>
        </row>
        <row r="30">
          <cell r="C30" t="str">
            <v>ed</v>
          </cell>
          <cell r="D30">
            <v>5</v>
          </cell>
          <cell r="E30">
            <v>63</v>
          </cell>
          <cell r="F30">
            <v>87893</v>
          </cell>
          <cell r="G30">
            <v>6</v>
          </cell>
        </row>
        <row r="31">
          <cell r="C31" t="str">
            <v>fred</v>
          </cell>
          <cell r="D31">
            <v>6</v>
          </cell>
          <cell r="E31">
            <v>87</v>
          </cell>
          <cell r="F31">
            <v>85993</v>
          </cell>
          <cell r="G31">
            <v>8</v>
          </cell>
        </row>
        <row r="32">
          <cell r="C32" t="str">
            <v>greg</v>
          </cell>
          <cell r="D32">
            <v>7</v>
          </cell>
          <cell r="E32">
            <v>56</v>
          </cell>
          <cell r="F32">
            <v>133129</v>
          </cell>
          <cell r="G32">
            <v>7</v>
          </cell>
        </row>
      </sheetData>
      <sheetData sheetId="3"/>
      <sheetData sheetId="4">
        <row r="3">
          <cell r="B3">
            <v>5</v>
          </cell>
        </row>
      </sheetData>
      <sheetData sheetId="5">
        <row r="4">
          <cell r="D4">
            <v>1</v>
          </cell>
          <cell r="E4">
            <v>3</v>
          </cell>
        </row>
        <row r="5">
          <cell r="D5">
            <v>2</v>
          </cell>
          <cell r="E5">
            <v>3</v>
          </cell>
        </row>
        <row r="6">
          <cell r="D6">
            <v>3</v>
          </cell>
          <cell r="E6">
            <v>3</v>
          </cell>
        </row>
        <row r="7">
          <cell r="D7">
            <v>4</v>
          </cell>
          <cell r="E7">
            <v>3</v>
          </cell>
        </row>
        <row r="8">
          <cell r="D8">
            <v>5</v>
          </cell>
          <cell r="E8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1_Intro"/>
      <sheetName val="O7_BOPM3"/>
      <sheetName val="O2_Uses"/>
      <sheetName val="O3_Greeks"/>
      <sheetName val="O4_RiskNeutrality"/>
      <sheetName val="O5_BOPM1"/>
      <sheetName val="O6_BOPM2"/>
      <sheetName val="O8_BlackScholes"/>
      <sheetName val="Futures"/>
      <sheetName val="Hedging"/>
      <sheetName val="Remember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jectives"/>
      <sheetName val="Little Th's"/>
      <sheetName val="AutoCalc"/>
      <sheetName val="VlkUp &amp; NmdRng"/>
      <sheetName val="Nmd Rng as Vector"/>
      <sheetName val="Solver"/>
      <sheetName val="Data Tables"/>
      <sheetName val="BB"/>
      <sheetName val="Filter"/>
      <sheetName val="SamplePivotData"/>
      <sheetName val="Macros"/>
      <sheetName val="Functions"/>
      <sheetName val="Button"/>
      <sheetName val="worm"/>
      <sheetName val="DReader"/>
      <sheetName val="SnapShot"/>
      <sheetName val="ReadRange"/>
    </sheetNames>
    <sheetDataSet>
      <sheetData sheetId="0" refreshError="1"/>
      <sheetData sheetId="1" refreshError="1"/>
      <sheetData sheetId="2" refreshError="1"/>
      <sheetData sheetId="3">
        <row r="11">
          <cell r="K11">
            <v>0.5</v>
          </cell>
        </row>
        <row r="14">
          <cell r="B14">
            <v>0.1</v>
          </cell>
          <cell r="C14">
            <v>0.05</v>
          </cell>
          <cell r="D14">
            <v>-1.6448536269514726</v>
          </cell>
          <cell r="F14">
            <v>0.1</v>
          </cell>
          <cell r="G14">
            <v>2.0000000000000004E-2</v>
          </cell>
          <cell r="H14">
            <v>-2.0537489106318225</v>
          </cell>
        </row>
        <row r="15">
          <cell r="B15">
            <v>0.2</v>
          </cell>
          <cell r="C15">
            <v>0.2</v>
          </cell>
          <cell r="D15">
            <v>-0.84162123357291452</v>
          </cell>
          <cell r="F15">
            <v>0.2</v>
          </cell>
          <cell r="G15">
            <v>8.0000000000000016E-2</v>
          </cell>
          <cell r="H15">
            <v>-1.4050715603096353</v>
          </cell>
        </row>
        <row r="16">
          <cell r="B16">
            <v>0.3</v>
          </cell>
          <cell r="C16">
            <v>0.38750000000000007</v>
          </cell>
          <cell r="D16">
            <v>-0.2858408748811655</v>
          </cell>
          <cell r="F16">
            <v>0.3</v>
          </cell>
          <cell r="G16">
            <v>0.18</v>
          </cell>
          <cell r="H16">
            <v>-0.91536508784281501</v>
          </cell>
        </row>
        <row r="17">
          <cell r="B17">
            <v>0.4</v>
          </cell>
          <cell r="C17">
            <v>0.55000000000000004</v>
          </cell>
          <cell r="D17">
            <v>0.12566134685507416</v>
          </cell>
          <cell r="F17">
            <v>0.4</v>
          </cell>
          <cell r="G17">
            <v>0.32000000000000006</v>
          </cell>
          <cell r="H17">
            <v>-0.46769879911450818</v>
          </cell>
        </row>
        <row r="18">
          <cell r="B18">
            <v>0.5</v>
          </cell>
          <cell r="C18">
            <v>0.6875</v>
          </cell>
          <cell r="D18">
            <v>0.48877641111466941</v>
          </cell>
          <cell r="F18">
            <v>0.5</v>
          </cell>
          <cell r="G18">
            <v>0.5</v>
          </cell>
          <cell r="H18">
            <v>0</v>
          </cell>
        </row>
        <row r="19">
          <cell r="B19">
            <v>0.6</v>
          </cell>
          <cell r="C19">
            <v>0.8</v>
          </cell>
          <cell r="D19">
            <v>0.84162123357291474</v>
          </cell>
          <cell r="F19">
            <v>0.6</v>
          </cell>
          <cell r="G19">
            <v>0.67999999999999994</v>
          </cell>
          <cell r="H19">
            <v>0.46769879911450818</v>
          </cell>
        </row>
        <row r="20">
          <cell r="B20">
            <v>0.7</v>
          </cell>
          <cell r="C20">
            <v>0.88749999999999996</v>
          </cell>
          <cell r="D20">
            <v>1.213339622488518</v>
          </cell>
          <cell r="F20">
            <v>0.7</v>
          </cell>
          <cell r="G20">
            <v>0.82</v>
          </cell>
          <cell r="H20">
            <v>0.91536508784281256</v>
          </cell>
        </row>
        <row r="21">
          <cell r="B21">
            <v>0.8</v>
          </cell>
          <cell r="C21">
            <v>0.95</v>
          </cell>
          <cell r="D21">
            <v>1.6448536269514715</v>
          </cell>
          <cell r="F21">
            <v>0.8</v>
          </cell>
          <cell r="G21">
            <v>0.92</v>
          </cell>
          <cell r="H21">
            <v>1.4050715603096329</v>
          </cell>
        </row>
        <row r="22">
          <cell r="B22">
            <v>0.9</v>
          </cell>
          <cell r="C22">
            <v>0.98750000000000004</v>
          </cell>
          <cell r="D22">
            <v>2.2414027276049464</v>
          </cell>
          <cell r="F22">
            <v>0.9</v>
          </cell>
          <cell r="G22">
            <v>0.98</v>
          </cell>
          <cell r="H22">
            <v>2.0537489106318221</v>
          </cell>
        </row>
        <row r="23">
          <cell r="B23">
            <v>1</v>
          </cell>
          <cell r="C23">
            <v>1</v>
          </cell>
          <cell r="D23" t="e">
            <v>#NUM!</v>
          </cell>
          <cell r="F23">
            <v>1</v>
          </cell>
          <cell r="G23">
            <v>1</v>
          </cell>
          <cell r="H23" t="e">
            <v>#NUM!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read2PD"/>
      <sheetName val="HazardRate1"/>
      <sheetName val="HazardRate2"/>
      <sheetName val="PD2Spread"/>
    </sheetNames>
    <sheetDataSet>
      <sheetData sheetId="0">
        <row r="18">
          <cell r="C18">
            <v>8.7526935082926656</v>
          </cell>
        </row>
        <row r="22">
          <cell r="F22">
            <v>0.97530991202833262</v>
          </cell>
          <cell r="G22">
            <v>2.9259297360849978</v>
          </cell>
        </row>
        <row r="23">
          <cell r="F23">
            <v>0.95122942450071402</v>
          </cell>
          <cell r="G23">
            <v>2.8536882735021418</v>
          </cell>
        </row>
        <row r="24">
          <cell r="F24">
            <v>0.92774348632855286</v>
          </cell>
          <cell r="G24">
            <v>2.7832304589856585</v>
          </cell>
        </row>
        <row r="25">
          <cell r="F25">
            <v>0.90483741803595952</v>
          </cell>
          <cell r="G25">
            <v>2.7145122541078788</v>
          </cell>
        </row>
        <row r="26">
          <cell r="F26">
            <v>0.88249690258459546</v>
          </cell>
          <cell r="G26">
            <v>2.6474907077537866</v>
          </cell>
        </row>
        <row r="27">
          <cell r="F27">
            <v>0.86070797642505781</v>
          </cell>
          <cell r="G27">
            <v>2.5821239292751734</v>
          </cell>
        </row>
        <row r="28">
          <cell r="F28">
            <v>0.83945702076920736</v>
          </cell>
          <cell r="G28">
            <v>2.5183710623076223</v>
          </cell>
        </row>
        <row r="29">
          <cell r="F29">
            <v>0.81873075307798182</v>
          </cell>
          <cell r="G29">
            <v>2.4561922592339456</v>
          </cell>
        </row>
        <row r="30">
          <cell r="F30">
            <v>0.79851621875937706</v>
          </cell>
          <cell r="G30">
            <v>2.3955486562781312</v>
          </cell>
        </row>
        <row r="31">
          <cell r="F31">
            <v>0.77880078307140488</v>
          </cell>
          <cell r="G31">
            <v>80.216480656354705</v>
          </cell>
        </row>
        <row r="35">
          <cell r="C35">
            <v>4.5</v>
          </cell>
        </row>
        <row r="36">
          <cell r="C36">
            <v>3.5</v>
          </cell>
        </row>
        <row r="37">
          <cell r="C37">
            <v>2.5</v>
          </cell>
        </row>
        <row r="38">
          <cell r="C38">
            <v>1.5</v>
          </cell>
        </row>
        <row r="39">
          <cell r="C39">
            <v>0.5</v>
          </cell>
        </row>
        <row r="41">
          <cell r="E41" t="str">
            <v>Loss</v>
          </cell>
        </row>
        <row r="42">
          <cell r="B42">
            <v>0.5</v>
          </cell>
          <cell r="C42">
            <v>106.72870921346704</v>
          </cell>
          <cell r="D42">
            <v>40</v>
          </cell>
          <cell r="E42">
            <v>66.728709213467042</v>
          </cell>
          <cell r="F42">
            <v>0.97530991202833262</v>
          </cell>
        </row>
        <row r="43">
          <cell r="B43">
            <v>1.5</v>
          </cell>
          <cell r="C43">
            <v>105.97104849893799</v>
          </cell>
          <cell r="D43">
            <v>40</v>
          </cell>
          <cell r="E43">
            <v>65.971048498937989</v>
          </cell>
          <cell r="F43">
            <v>0.92774348632855286</v>
          </cell>
        </row>
        <row r="44">
          <cell r="B44">
            <v>2.5</v>
          </cell>
          <cell r="C44">
            <v>105.17454168889401</v>
          </cell>
          <cell r="D44">
            <v>40</v>
          </cell>
          <cell r="E44">
            <v>65.17454168889401</v>
          </cell>
          <cell r="F44">
            <v>0.88249690258459546</v>
          </cell>
        </row>
        <row r="45">
          <cell r="B45">
            <v>3.5</v>
          </cell>
          <cell r="C45">
            <v>104.33719710142807</v>
          </cell>
          <cell r="D45">
            <v>40</v>
          </cell>
          <cell r="E45">
            <v>64.337197101428075</v>
          </cell>
          <cell r="F45">
            <v>0.83945702076920736</v>
          </cell>
        </row>
        <row r="46">
          <cell r="B46">
            <v>4.5</v>
          </cell>
          <cell r="C46">
            <v>103.45692093891826</v>
          </cell>
          <cell r="D46">
            <v>40</v>
          </cell>
          <cell r="E46">
            <v>63.456920938918259</v>
          </cell>
          <cell r="F46">
            <v>0.79851621875937706</v>
          </cell>
        </row>
        <row r="47">
          <cell r="G47">
            <v>288.4814055773889</v>
          </cell>
        </row>
      </sheetData>
      <sheetData sheetId="1" refreshError="1"/>
      <sheetData sheetId="2" refreshError="1"/>
      <sheetData sheetId="3">
        <row r="9">
          <cell r="B9">
            <v>0.02</v>
          </cell>
        </row>
        <row r="13">
          <cell r="C13">
            <v>0.98019867330675525</v>
          </cell>
          <cell r="F13">
            <v>0.93239381990594816</v>
          </cell>
        </row>
        <row r="14">
          <cell r="C14">
            <v>0.96078943915232318</v>
          </cell>
          <cell r="F14">
            <v>0.86935823539880575</v>
          </cell>
        </row>
        <row r="15">
          <cell r="C15">
            <v>0.94176453358424872</v>
          </cell>
          <cell r="F15">
            <v>0.81058424597018708</v>
          </cell>
        </row>
        <row r="16">
          <cell r="C16">
            <v>0.92311634638663576</v>
          </cell>
          <cell r="F16">
            <v>0.75578374145572547</v>
          </cell>
        </row>
        <row r="17">
          <cell r="C17">
            <v>0.90483741803595952</v>
          </cell>
          <cell r="F17">
            <v>0.70468808971871344</v>
          </cell>
        </row>
        <row r="23">
          <cell r="B23">
            <v>0.5</v>
          </cell>
          <cell r="C23">
            <v>1.9801326693244747E-2</v>
          </cell>
          <cell r="E23">
            <v>1.1880796015946849E-2</v>
          </cell>
          <cell r="F23">
            <v>0.97530991202833262</v>
          </cell>
          <cell r="G23">
            <v>1.1587458117139685E-2</v>
          </cell>
          <cell r="I23">
            <v>9.9006633466223737E-3</v>
          </cell>
          <cell r="J23">
            <v>9.6562150976164038E-3</v>
          </cell>
        </row>
        <row r="24">
          <cell r="B24">
            <v>1.5</v>
          </cell>
          <cell r="C24">
            <v>1.9409234154432076E-2</v>
          </cell>
          <cell r="E24">
            <v>1.1645540492659244E-2</v>
          </cell>
          <cell r="F24">
            <v>0.92774348632855286</v>
          </cell>
          <cell r="G24">
            <v>1.080407433684002E-2</v>
          </cell>
          <cell r="I24">
            <v>9.7046170772160378E-3</v>
          </cell>
          <cell r="J24">
            <v>9.0033952807000179E-3</v>
          </cell>
        </row>
        <row r="25">
          <cell r="B25">
            <v>2.5</v>
          </cell>
          <cell r="C25">
            <v>1.9024905568074457E-2</v>
          </cell>
          <cell r="E25">
            <v>1.1414943340844674E-2</v>
          </cell>
          <cell r="F25">
            <v>0.88249690258459546</v>
          </cell>
          <cell r="G25">
            <v>1.007365214147408E-2</v>
          </cell>
          <cell r="I25">
            <v>9.5124527840372286E-3</v>
          </cell>
          <cell r="J25">
            <v>8.3947101178950666E-3</v>
          </cell>
        </row>
        <row r="26">
          <cell r="B26">
            <v>3.5</v>
          </cell>
          <cell r="C26">
            <v>1.8648187197612964E-2</v>
          </cell>
          <cell r="E26">
            <v>1.1188912318567779E-2</v>
          </cell>
          <cell r="F26">
            <v>0.83945702076920736</v>
          </cell>
          <cell r="G26">
            <v>9.3926110005927918E-3</v>
          </cell>
          <cell r="I26">
            <v>9.3240935988064821E-3</v>
          </cell>
          <cell r="J26">
            <v>7.8271758338273271E-3</v>
          </cell>
        </row>
        <row r="27">
          <cell r="B27">
            <v>4.5</v>
          </cell>
          <cell r="C27">
            <v>1.8278928350676238E-2</v>
          </cell>
          <cell r="E27">
            <v>1.0967357010405743E-2</v>
          </cell>
          <cell r="F27">
            <v>0.79851621875937706</v>
          </cell>
          <cell r="G27">
            <v>8.7576124497333405E-3</v>
          </cell>
          <cell r="I27">
            <v>9.1394641753381189E-3</v>
          </cell>
          <cell r="J27">
            <v>7.2980103747777832E-3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lass7"/>
      <sheetName val="CDS"/>
      <sheetName val="ELoss"/>
      <sheetName val="Spread2PD"/>
      <sheetName val="CreditMetrics"/>
      <sheetName val="CreditMetrics_Example"/>
      <sheetName val="LoanCovenants"/>
      <sheetName val="LoanSegmentation"/>
      <sheetName val="CashVsProfit"/>
      <sheetName val="HazardRate1"/>
      <sheetName val="HazardRate2"/>
      <sheetName val="HazardRate_Appendix"/>
      <sheetName val="Prep4NextClass"/>
      <sheetName val="Questions"/>
      <sheetName val="1_Spread2PD"/>
      <sheetName val="2_HazardRates"/>
      <sheetName val="Remember"/>
      <sheetName val="7.1"/>
      <sheetName val="InternalRatings"/>
      <sheetName val="7.1 EL_alt_FX"/>
      <sheetName val="7.1 EL"/>
      <sheetName val="7.2"/>
      <sheetName val="7.2 Sbprm loans hedged by CI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4"/>
      <sheetName val="Options0"/>
      <sheetName val="Options1"/>
      <sheetName val="Options2"/>
      <sheetName val="Futures"/>
      <sheetName val="Swaps"/>
      <sheetName val="OptimalHedging"/>
      <sheetName val="QuizBank4"/>
      <sheetName val="Homework4"/>
      <sheetName val="O_Material"/>
      <sheetName val="O_Discussion"/>
    </sheetNames>
    <sheetDataSet>
      <sheetData sheetId="0"/>
      <sheetData sheetId="1"/>
      <sheetData sheetId="2"/>
      <sheetData sheetId="3">
        <row r="6">
          <cell r="C6">
            <v>2.1837080457267475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6"/>
      <sheetName val="CreditMatrix"/>
      <sheetName val="CreditMatrix_Weighted"/>
      <sheetName val="CreditMatrix_Loss"/>
      <sheetName val="MertonsModel"/>
      <sheetName val="Homework"/>
      <sheetName val="QuizBank"/>
      <sheetName val="O_Material"/>
      <sheetName val="O_Discussion"/>
    </sheetNames>
    <sheetDataSet>
      <sheetData sheetId="0" refreshError="1"/>
      <sheetData sheetId="1">
        <row r="2">
          <cell r="B2">
            <v>0</v>
          </cell>
          <cell r="C2" t="str">
            <v>A</v>
          </cell>
        </row>
        <row r="3">
          <cell r="B3">
            <v>0.2</v>
          </cell>
          <cell r="C3" t="str">
            <v>B</v>
          </cell>
        </row>
        <row r="4">
          <cell r="B4">
            <v>0.4</v>
          </cell>
          <cell r="C4" t="str">
            <v>C</v>
          </cell>
        </row>
        <row r="5">
          <cell r="B5">
            <v>0.6</v>
          </cell>
          <cell r="C5" t="str">
            <v>D</v>
          </cell>
        </row>
        <row r="6">
          <cell r="B6">
            <v>0.8</v>
          </cell>
          <cell r="C6" t="str">
            <v>E</v>
          </cell>
        </row>
        <row r="7">
          <cell r="B7">
            <v>1</v>
          </cell>
          <cell r="C7" t="str">
            <v>F</v>
          </cell>
        </row>
        <row r="10">
          <cell r="D10" t="str">
            <v>D</v>
          </cell>
          <cell r="E10" t="str">
            <v>D</v>
          </cell>
        </row>
        <row r="11">
          <cell r="D11" t="str">
            <v>C</v>
          </cell>
          <cell r="E11" t="str">
            <v>C</v>
          </cell>
        </row>
        <row r="12">
          <cell r="D12" t="str">
            <v>A</v>
          </cell>
          <cell r="E12" t="str">
            <v>C</v>
          </cell>
        </row>
        <row r="13">
          <cell r="D13" t="str">
            <v>A</v>
          </cell>
          <cell r="E13" t="str">
            <v>A</v>
          </cell>
        </row>
        <row r="14">
          <cell r="D14" t="str">
            <v>D</v>
          </cell>
          <cell r="E14" t="str">
            <v>E</v>
          </cell>
        </row>
        <row r="15">
          <cell r="D15" t="str">
            <v>B</v>
          </cell>
          <cell r="E15" t="str">
            <v>C</v>
          </cell>
        </row>
        <row r="16">
          <cell r="D16" t="str">
            <v>A</v>
          </cell>
          <cell r="E16" t="str">
            <v>B</v>
          </cell>
        </row>
        <row r="17">
          <cell r="D17" t="str">
            <v>E</v>
          </cell>
          <cell r="E17" t="str">
            <v>F</v>
          </cell>
        </row>
        <row r="18">
          <cell r="D18" t="str">
            <v>B</v>
          </cell>
          <cell r="E18" t="str">
            <v>B</v>
          </cell>
        </row>
        <row r="19">
          <cell r="D19" t="str">
            <v>C</v>
          </cell>
          <cell r="E19" t="str">
            <v>B</v>
          </cell>
        </row>
        <row r="20">
          <cell r="D20" t="str">
            <v>A</v>
          </cell>
          <cell r="E20" t="str">
            <v>C</v>
          </cell>
        </row>
        <row r="21">
          <cell r="D21" t="str">
            <v>D</v>
          </cell>
          <cell r="E21" t="str">
            <v>D</v>
          </cell>
        </row>
        <row r="22">
          <cell r="D22" t="str">
            <v>E</v>
          </cell>
          <cell r="E22" t="str">
            <v>E</v>
          </cell>
        </row>
        <row r="23">
          <cell r="D23" t="str">
            <v>E</v>
          </cell>
          <cell r="E23" t="str">
            <v>F</v>
          </cell>
        </row>
        <row r="24">
          <cell r="D24" t="str">
            <v>B</v>
          </cell>
          <cell r="E24" t="str">
            <v>A</v>
          </cell>
        </row>
        <row r="25">
          <cell r="D25" t="str">
            <v>B</v>
          </cell>
          <cell r="E25" t="str">
            <v>C</v>
          </cell>
        </row>
        <row r="26">
          <cell r="D26" t="str">
            <v>A</v>
          </cell>
          <cell r="E26" t="str">
            <v>B</v>
          </cell>
        </row>
        <row r="27">
          <cell r="D27" t="str">
            <v>D</v>
          </cell>
          <cell r="E27" t="str">
            <v>E</v>
          </cell>
        </row>
        <row r="28">
          <cell r="D28" t="str">
            <v>B</v>
          </cell>
          <cell r="E28" t="str">
            <v>B</v>
          </cell>
        </row>
        <row r="29">
          <cell r="D29" t="str">
            <v>B</v>
          </cell>
          <cell r="E29" t="str">
            <v>C</v>
          </cell>
        </row>
        <row r="30">
          <cell r="D30" t="str">
            <v>B</v>
          </cell>
          <cell r="E30" t="str">
            <v>C</v>
          </cell>
        </row>
        <row r="31">
          <cell r="D31" t="str">
            <v>C</v>
          </cell>
          <cell r="E31" t="str">
            <v>C</v>
          </cell>
        </row>
        <row r="32">
          <cell r="D32" t="str">
            <v>C</v>
          </cell>
          <cell r="E32" t="str">
            <v>C</v>
          </cell>
        </row>
        <row r="33">
          <cell r="D33" t="str">
            <v>E</v>
          </cell>
          <cell r="E33" t="str">
            <v>E</v>
          </cell>
        </row>
        <row r="34">
          <cell r="D34" t="str">
            <v>D</v>
          </cell>
          <cell r="E34" t="str">
            <v>F</v>
          </cell>
        </row>
        <row r="35">
          <cell r="D35" t="str">
            <v>C</v>
          </cell>
          <cell r="E35" t="str">
            <v>E</v>
          </cell>
        </row>
        <row r="36">
          <cell r="D36" t="str">
            <v>B</v>
          </cell>
          <cell r="E36" t="str">
            <v>C</v>
          </cell>
        </row>
        <row r="37">
          <cell r="D37" t="str">
            <v>C</v>
          </cell>
          <cell r="E37" t="str">
            <v>C</v>
          </cell>
        </row>
        <row r="38">
          <cell r="D38" t="str">
            <v>A</v>
          </cell>
          <cell r="E38" t="str">
            <v>C</v>
          </cell>
        </row>
        <row r="39">
          <cell r="D39" t="str">
            <v>B</v>
          </cell>
          <cell r="E39" t="str">
            <v>C</v>
          </cell>
        </row>
        <row r="40">
          <cell r="D40" t="str">
            <v>A</v>
          </cell>
          <cell r="E40" t="str">
            <v>A</v>
          </cell>
        </row>
        <row r="41">
          <cell r="D41" t="str">
            <v>D</v>
          </cell>
          <cell r="E41" t="str">
            <v>E</v>
          </cell>
        </row>
        <row r="42">
          <cell r="D42" t="str">
            <v>C</v>
          </cell>
          <cell r="E42" t="str">
            <v>C</v>
          </cell>
        </row>
        <row r="43">
          <cell r="D43" t="str">
            <v>C</v>
          </cell>
          <cell r="E43" t="str">
            <v>D</v>
          </cell>
        </row>
        <row r="44">
          <cell r="D44" t="str">
            <v>D</v>
          </cell>
          <cell r="E44" t="str">
            <v>F</v>
          </cell>
        </row>
        <row r="45">
          <cell r="D45" t="str">
            <v>E</v>
          </cell>
          <cell r="E45" t="str">
            <v>F</v>
          </cell>
        </row>
        <row r="46">
          <cell r="D46" t="str">
            <v>D</v>
          </cell>
          <cell r="E46" t="str">
            <v>F</v>
          </cell>
        </row>
        <row r="47">
          <cell r="D47" t="str">
            <v>C</v>
          </cell>
          <cell r="E47" t="str">
            <v>C</v>
          </cell>
        </row>
        <row r="48">
          <cell r="D48" t="str">
            <v>E</v>
          </cell>
          <cell r="E48" t="str">
            <v>F</v>
          </cell>
        </row>
        <row r="49">
          <cell r="D49" t="str">
            <v>E</v>
          </cell>
          <cell r="E49" t="str">
            <v>F</v>
          </cell>
        </row>
        <row r="50">
          <cell r="D50" t="str">
            <v>D</v>
          </cell>
          <cell r="E50" t="str">
            <v>E</v>
          </cell>
        </row>
        <row r="51">
          <cell r="D51" t="str">
            <v>B</v>
          </cell>
          <cell r="E51" t="str">
            <v>C</v>
          </cell>
        </row>
        <row r="52">
          <cell r="D52" t="str">
            <v>D</v>
          </cell>
          <cell r="E52" t="str">
            <v>D</v>
          </cell>
        </row>
        <row r="53">
          <cell r="D53" t="str">
            <v>A</v>
          </cell>
          <cell r="E53" t="str">
            <v>A</v>
          </cell>
        </row>
        <row r="54">
          <cell r="D54" t="str">
            <v>D</v>
          </cell>
          <cell r="E54" t="str">
            <v>E</v>
          </cell>
        </row>
        <row r="55">
          <cell r="D55" t="str">
            <v>D</v>
          </cell>
          <cell r="E55" t="str">
            <v>E</v>
          </cell>
        </row>
        <row r="56">
          <cell r="D56" t="str">
            <v>B</v>
          </cell>
          <cell r="E56" t="str">
            <v>D</v>
          </cell>
        </row>
        <row r="57">
          <cell r="D57" t="str">
            <v>A</v>
          </cell>
          <cell r="E57" t="str">
            <v>A</v>
          </cell>
        </row>
        <row r="58">
          <cell r="D58" t="str">
            <v>A</v>
          </cell>
          <cell r="E58" t="str">
            <v>B</v>
          </cell>
        </row>
        <row r="59">
          <cell r="D59" t="str">
            <v>B</v>
          </cell>
          <cell r="E59" t="str">
            <v>D</v>
          </cell>
        </row>
        <row r="60">
          <cell r="D60" t="str">
            <v>B</v>
          </cell>
          <cell r="E60" t="str">
            <v>C</v>
          </cell>
        </row>
        <row r="61">
          <cell r="D61" t="str">
            <v>B</v>
          </cell>
          <cell r="E61" t="str">
            <v>C</v>
          </cell>
        </row>
        <row r="62">
          <cell r="D62" t="str">
            <v>A</v>
          </cell>
          <cell r="E62" t="str">
            <v>B</v>
          </cell>
        </row>
        <row r="63">
          <cell r="D63" t="str">
            <v>D</v>
          </cell>
          <cell r="E63" t="str">
            <v>D</v>
          </cell>
        </row>
        <row r="64">
          <cell r="D64" t="str">
            <v>C</v>
          </cell>
          <cell r="E64" t="str">
            <v>C</v>
          </cell>
        </row>
        <row r="65">
          <cell r="D65" t="str">
            <v>B</v>
          </cell>
          <cell r="E65" t="str">
            <v>C</v>
          </cell>
        </row>
        <row r="66">
          <cell r="D66" t="str">
            <v>E</v>
          </cell>
          <cell r="E66" t="str">
            <v>F</v>
          </cell>
        </row>
        <row r="67">
          <cell r="D67" t="str">
            <v>D</v>
          </cell>
          <cell r="E67" t="str">
            <v>D</v>
          </cell>
        </row>
        <row r="68">
          <cell r="D68" t="str">
            <v>E</v>
          </cell>
          <cell r="E68" t="str">
            <v>E</v>
          </cell>
        </row>
        <row r="69">
          <cell r="D69" t="str">
            <v>A</v>
          </cell>
          <cell r="E69" t="str">
            <v>C</v>
          </cell>
        </row>
        <row r="70">
          <cell r="D70" t="str">
            <v>B</v>
          </cell>
          <cell r="E70" t="str">
            <v>B</v>
          </cell>
        </row>
        <row r="71">
          <cell r="D71" t="str">
            <v>B</v>
          </cell>
          <cell r="E71" t="str">
            <v>C</v>
          </cell>
        </row>
        <row r="72">
          <cell r="D72" t="str">
            <v>B</v>
          </cell>
          <cell r="E72" t="str">
            <v>C</v>
          </cell>
        </row>
        <row r="73">
          <cell r="D73" t="str">
            <v>E</v>
          </cell>
          <cell r="E73" t="str">
            <v>F</v>
          </cell>
        </row>
        <row r="74">
          <cell r="D74" t="str">
            <v>C</v>
          </cell>
          <cell r="E74" t="str">
            <v>D</v>
          </cell>
        </row>
        <row r="75">
          <cell r="D75" t="str">
            <v>A</v>
          </cell>
          <cell r="E75" t="str">
            <v>A</v>
          </cell>
        </row>
        <row r="76">
          <cell r="D76" t="str">
            <v>A</v>
          </cell>
          <cell r="E76" t="str">
            <v>A</v>
          </cell>
        </row>
        <row r="77">
          <cell r="D77" t="str">
            <v>E</v>
          </cell>
          <cell r="E77" t="str">
            <v>E</v>
          </cell>
        </row>
        <row r="78">
          <cell r="D78" t="str">
            <v>E</v>
          </cell>
          <cell r="E78" t="str">
            <v>E</v>
          </cell>
        </row>
        <row r="79">
          <cell r="D79" t="str">
            <v>D</v>
          </cell>
          <cell r="E79" t="str">
            <v>E</v>
          </cell>
        </row>
        <row r="80">
          <cell r="D80" t="str">
            <v>A</v>
          </cell>
          <cell r="E80" t="str">
            <v>A</v>
          </cell>
        </row>
        <row r="81">
          <cell r="D81" t="str">
            <v>E</v>
          </cell>
          <cell r="E81" t="str">
            <v>E</v>
          </cell>
        </row>
        <row r="82">
          <cell r="D82" t="str">
            <v>E</v>
          </cell>
          <cell r="E82" t="str">
            <v>F</v>
          </cell>
        </row>
        <row r="83">
          <cell r="D83" t="str">
            <v>A</v>
          </cell>
          <cell r="E83" t="str">
            <v>A</v>
          </cell>
        </row>
        <row r="84">
          <cell r="D84" t="str">
            <v>E</v>
          </cell>
          <cell r="E84" t="str">
            <v>E</v>
          </cell>
        </row>
        <row r="85">
          <cell r="D85" t="str">
            <v>B</v>
          </cell>
          <cell r="E85" t="str">
            <v>B</v>
          </cell>
        </row>
        <row r="86">
          <cell r="D86" t="str">
            <v>E</v>
          </cell>
          <cell r="E86" t="str">
            <v>F</v>
          </cell>
        </row>
        <row r="87">
          <cell r="D87" t="str">
            <v>D</v>
          </cell>
          <cell r="E87" t="str">
            <v>E</v>
          </cell>
        </row>
        <row r="88">
          <cell r="D88" t="str">
            <v>B</v>
          </cell>
          <cell r="E88" t="str">
            <v>B</v>
          </cell>
        </row>
        <row r="89">
          <cell r="D89" t="str">
            <v>C</v>
          </cell>
          <cell r="E89" t="str">
            <v>C</v>
          </cell>
        </row>
        <row r="90">
          <cell r="D90" t="str">
            <v>B</v>
          </cell>
          <cell r="E90" t="str">
            <v>B</v>
          </cell>
        </row>
        <row r="91">
          <cell r="D91" t="str">
            <v>E</v>
          </cell>
          <cell r="E91" t="str">
            <v>F</v>
          </cell>
        </row>
        <row r="92">
          <cell r="D92" t="str">
            <v>E</v>
          </cell>
          <cell r="E92" t="str">
            <v>E</v>
          </cell>
        </row>
        <row r="93">
          <cell r="D93" t="str">
            <v>E</v>
          </cell>
          <cell r="E93" t="str">
            <v>E</v>
          </cell>
        </row>
        <row r="94">
          <cell r="D94" t="str">
            <v>D</v>
          </cell>
          <cell r="E94" t="str">
            <v>D</v>
          </cell>
        </row>
        <row r="95">
          <cell r="D95" t="str">
            <v>C</v>
          </cell>
          <cell r="E95" t="str">
            <v>E</v>
          </cell>
        </row>
        <row r="96">
          <cell r="D96" t="str">
            <v>E</v>
          </cell>
          <cell r="E96" t="str">
            <v>F</v>
          </cell>
        </row>
        <row r="97">
          <cell r="D97" t="str">
            <v>B</v>
          </cell>
          <cell r="E97" t="str">
            <v>B</v>
          </cell>
        </row>
        <row r="98">
          <cell r="D98" t="str">
            <v>D</v>
          </cell>
          <cell r="E98" t="str">
            <v>C</v>
          </cell>
        </row>
        <row r="99">
          <cell r="D99" t="str">
            <v>A</v>
          </cell>
          <cell r="E99" t="str">
            <v>C</v>
          </cell>
        </row>
        <row r="100">
          <cell r="D100" t="str">
            <v>B</v>
          </cell>
          <cell r="E100" t="str">
            <v>C</v>
          </cell>
        </row>
        <row r="101">
          <cell r="D101" t="str">
            <v>B</v>
          </cell>
          <cell r="E101" t="str">
            <v>D</v>
          </cell>
        </row>
        <row r="102">
          <cell r="D102" t="str">
            <v>E</v>
          </cell>
          <cell r="E102" t="str">
            <v>D</v>
          </cell>
        </row>
        <row r="103">
          <cell r="D103" t="str">
            <v>E</v>
          </cell>
          <cell r="E103" t="str">
            <v>F</v>
          </cell>
        </row>
        <row r="104">
          <cell r="D104" t="str">
            <v>C</v>
          </cell>
          <cell r="E104" t="str">
            <v>C</v>
          </cell>
        </row>
        <row r="105">
          <cell r="D105" t="str">
            <v>E</v>
          </cell>
          <cell r="E105" t="str">
            <v>E</v>
          </cell>
        </row>
        <row r="106">
          <cell r="D106" t="str">
            <v>D</v>
          </cell>
          <cell r="E106" t="str">
            <v>D</v>
          </cell>
        </row>
        <row r="107">
          <cell r="D107" t="str">
            <v>A</v>
          </cell>
          <cell r="E107" t="str">
            <v>A</v>
          </cell>
        </row>
        <row r="108">
          <cell r="D108" t="str">
            <v>D</v>
          </cell>
          <cell r="E108" t="str">
            <v>E</v>
          </cell>
        </row>
        <row r="109">
          <cell r="D109" t="str">
            <v>D</v>
          </cell>
          <cell r="E109" t="str">
            <v>D</v>
          </cell>
        </row>
      </sheetData>
      <sheetData sheetId="2">
        <row r="10">
          <cell r="F10">
            <v>41</v>
          </cell>
        </row>
        <row r="11">
          <cell r="F11">
            <v>42</v>
          </cell>
        </row>
        <row r="12">
          <cell r="F12">
            <v>44</v>
          </cell>
        </row>
        <row r="13">
          <cell r="F13">
            <v>96</v>
          </cell>
        </row>
        <row r="14">
          <cell r="F14">
            <v>88</v>
          </cell>
        </row>
        <row r="15">
          <cell r="F15">
            <v>28</v>
          </cell>
        </row>
        <row r="16">
          <cell r="F16">
            <v>60</v>
          </cell>
        </row>
        <row r="17">
          <cell r="F17">
            <v>37</v>
          </cell>
        </row>
        <row r="18">
          <cell r="F18">
            <v>80</v>
          </cell>
        </row>
        <row r="19">
          <cell r="F19">
            <v>61</v>
          </cell>
        </row>
        <row r="20">
          <cell r="F20">
            <v>28</v>
          </cell>
        </row>
        <row r="21">
          <cell r="F21">
            <v>24</v>
          </cell>
        </row>
        <row r="22">
          <cell r="F22">
            <v>26</v>
          </cell>
        </row>
        <row r="23">
          <cell r="F23">
            <v>83</v>
          </cell>
        </row>
        <row r="24">
          <cell r="F24">
            <v>57</v>
          </cell>
        </row>
        <row r="25">
          <cell r="F25">
            <v>44</v>
          </cell>
        </row>
        <row r="26">
          <cell r="F26">
            <v>20</v>
          </cell>
        </row>
        <row r="27">
          <cell r="F27">
            <v>23</v>
          </cell>
        </row>
        <row r="28">
          <cell r="F28">
            <v>54</v>
          </cell>
        </row>
        <row r="29">
          <cell r="F29">
            <v>61</v>
          </cell>
        </row>
        <row r="30">
          <cell r="F30">
            <v>40</v>
          </cell>
        </row>
        <row r="31">
          <cell r="F31">
            <v>58</v>
          </cell>
        </row>
        <row r="32">
          <cell r="F32">
            <v>93</v>
          </cell>
        </row>
        <row r="33">
          <cell r="F33">
            <v>81</v>
          </cell>
        </row>
        <row r="34">
          <cell r="F34">
            <v>63</v>
          </cell>
        </row>
        <row r="35">
          <cell r="F35">
            <v>40</v>
          </cell>
        </row>
        <row r="36">
          <cell r="F36">
            <v>61</v>
          </cell>
        </row>
        <row r="37">
          <cell r="F37">
            <v>88</v>
          </cell>
        </row>
        <row r="38">
          <cell r="F38">
            <v>49</v>
          </cell>
        </row>
        <row r="39">
          <cell r="F39">
            <v>75</v>
          </cell>
        </row>
        <row r="40">
          <cell r="F40">
            <v>96</v>
          </cell>
        </row>
        <row r="41">
          <cell r="F41">
            <v>63</v>
          </cell>
        </row>
        <row r="42">
          <cell r="F42">
            <v>27</v>
          </cell>
        </row>
        <row r="43">
          <cell r="F43">
            <v>88</v>
          </cell>
        </row>
        <row r="44">
          <cell r="F44">
            <v>71</v>
          </cell>
        </row>
        <row r="45">
          <cell r="F45">
            <v>70</v>
          </cell>
        </row>
        <row r="46">
          <cell r="F46">
            <v>31</v>
          </cell>
        </row>
        <row r="47">
          <cell r="F47">
            <v>40</v>
          </cell>
        </row>
        <row r="48">
          <cell r="F48">
            <v>49</v>
          </cell>
        </row>
        <row r="49">
          <cell r="F49">
            <v>29</v>
          </cell>
        </row>
        <row r="50">
          <cell r="F50">
            <v>58</v>
          </cell>
        </row>
        <row r="51">
          <cell r="F51">
            <v>50</v>
          </cell>
        </row>
        <row r="52">
          <cell r="F52">
            <v>98</v>
          </cell>
        </row>
        <row r="53">
          <cell r="F53">
            <v>78</v>
          </cell>
        </row>
        <row r="54">
          <cell r="F54">
            <v>38</v>
          </cell>
        </row>
        <row r="55">
          <cell r="F55">
            <v>65</v>
          </cell>
        </row>
        <row r="56">
          <cell r="F56">
            <v>50</v>
          </cell>
        </row>
        <row r="57">
          <cell r="F57">
            <v>63</v>
          </cell>
        </row>
        <row r="58">
          <cell r="F58">
            <v>93</v>
          </cell>
        </row>
        <row r="59">
          <cell r="F59">
            <v>43</v>
          </cell>
        </row>
        <row r="60">
          <cell r="F60">
            <v>87</v>
          </cell>
        </row>
        <row r="61">
          <cell r="F61">
            <v>91</v>
          </cell>
        </row>
        <row r="62">
          <cell r="F62">
            <v>72</v>
          </cell>
        </row>
        <row r="63">
          <cell r="F63">
            <v>66</v>
          </cell>
        </row>
        <row r="64">
          <cell r="F64">
            <v>50</v>
          </cell>
        </row>
        <row r="65">
          <cell r="F65">
            <v>21</v>
          </cell>
        </row>
        <row r="66">
          <cell r="F66">
            <v>59</v>
          </cell>
        </row>
        <row r="67">
          <cell r="F67">
            <v>60</v>
          </cell>
        </row>
        <row r="68">
          <cell r="F68">
            <v>49</v>
          </cell>
        </row>
        <row r="69">
          <cell r="F69">
            <v>87</v>
          </cell>
        </row>
        <row r="70">
          <cell r="F70">
            <v>27</v>
          </cell>
        </row>
        <row r="71">
          <cell r="F71">
            <v>22</v>
          </cell>
        </row>
        <row r="72">
          <cell r="F72">
            <v>28</v>
          </cell>
        </row>
        <row r="73">
          <cell r="F73">
            <v>76</v>
          </cell>
        </row>
        <row r="74">
          <cell r="F74">
            <v>45</v>
          </cell>
        </row>
        <row r="75">
          <cell r="F75">
            <v>57</v>
          </cell>
        </row>
        <row r="76">
          <cell r="F76">
            <v>51</v>
          </cell>
        </row>
        <row r="77">
          <cell r="F77">
            <v>50</v>
          </cell>
        </row>
        <row r="78">
          <cell r="F78">
            <v>61</v>
          </cell>
        </row>
        <row r="79">
          <cell r="F79">
            <v>92</v>
          </cell>
        </row>
        <row r="80">
          <cell r="F80">
            <v>62</v>
          </cell>
        </row>
        <row r="81">
          <cell r="F81">
            <v>75</v>
          </cell>
        </row>
        <row r="82">
          <cell r="F82">
            <v>82</v>
          </cell>
        </row>
        <row r="83">
          <cell r="F83">
            <v>76</v>
          </cell>
        </row>
        <row r="84">
          <cell r="F84">
            <v>24</v>
          </cell>
        </row>
        <row r="85">
          <cell r="F85">
            <v>32</v>
          </cell>
        </row>
        <row r="86">
          <cell r="F86">
            <v>67</v>
          </cell>
        </row>
        <row r="87">
          <cell r="F87">
            <v>92</v>
          </cell>
        </row>
        <row r="88">
          <cell r="F88">
            <v>26</v>
          </cell>
        </row>
        <row r="89">
          <cell r="F89">
            <v>55</v>
          </cell>
        </row>
        <row r="90">
          <cell r="F90">
            <v>100</v>
          </cell>
        </row>
        <row r="91">
          <cell r="F91">
            <v>66</v>
          </cell>
        </row>
        <row r="92">
          <cell r="F92">
            <v>26</v>
          </cell>
        </row>
        <row r="93">
          <cell r="F93">
            <v>99</v>
          </cell>
        </row>
        <row r="94">
          <cell r="F94">
            <v>95</v>
          </cell>
        </row>
        <row r="95">
          <cell r="F95">
            <v>34</v>
          </cell>
        </row>
        <row r="96">
          <cell r="F96">
            <v>70</v>
          </cell>
        </row>
        <row r="97">
          <cell r="F97">
            <v>45</v>
          </cell>
        </row>
        <row r="98">
          <cell r="F98">
            <v>41</v>
          </cell>
        </row>
        <row r="99">
          <cell r="F99">
            <v>29</v>
          </cell>
        </row>
        <row r="100">
          <cell r="F100">
            <v>98</v>
          </cell>
        </row>
        <row r="101">
          <cell r="F101">
            <v>68</v>
          </cell>
        </row>
        <row r="102">
          <cell r="F102">
            <v>77</v>
          </cell>
        </row>
        <row r="103">
          <cell r="F103">
            <v>58</v>
          </cell>
        </row>
        <row r="104">
          <cell r="F104">
            <v>49</v>
          </cell>
        </row>
        <row r="105">
          <cell r="F105">
            <v>20</v>
          </cell>
        </row>
        <row r="106">
          <cell r="F106">
            <v>28</v>
          </cell>
        </row>
        <row r="107">
          <cell r="F107">
            <v>24</v>
          </cell>
        </row>
        <row r="108">
          <cell r="F108">
            <v>85</v>
          </cell>
        </row>
        <row r="109">
          <cell r="F109">
            <v>83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C01"/>
      <sheetName val="MyCo2"/>
      <sheetName val="MyCo3"/>
      <sheetName val="MyCo4"/>
      <sheetName val="MyCo5"/>
      <sheetName val="MyCo6"/>
      <sheetName val="MyCo7"/>
      <sheetName val="FSA0"/>
      <sheetName val="FSA1"/>
      <sheetName val="Sparklines"/>
      <sheetName val="FSA_IS"/>
      <sheetName val="FSA_BS"/>
      <sheetName val="FSA_CF"/>
    </sheetNames>
    <sheetDataSet>
      <sheetData sheetId="0" refreshError="1"/>
      <sheetData sheetId="1" refreshError="1"/>
      <sheetData sheetId="2">
        <row r="5">
          <cell r="L5">
            <v>250</v>
          </cell>
        </row>
        <row r="16">
          <cell r="L16">
            <v>1500</v>
          </cell>
        </row>
      </sheetData>
      <sheetData sheetId="3">
        <row r="7">
          <cell r="O7">
            <v>1</v>
          </cell>
        </row>
      </sheetData>
      <sheetData sheetId="4">
        <row r="12">
          <cell r="V12">
            <v>-300</v>
          </cell>
        </row>
      </sheetData>
      <sheetData sheetId="5"/>
      <sheetData sheetId="6">
        <row r="5">
          <cell r="AK5">
            <v>20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/>
      <sheetData sheetId="1"/>
      <sheetData sheetId="2"/>
      <sheetData sheetId="3"/>
      <sheetData sheetId="4">
        <row r="19">
          <cell r="H19">
            <v>-3.6363636363636376E-2</v>
          </cell>
        </row>
      </sheetData>
      <sheetData sheetId="5"/>
      <sheetData sheetId="6"/>
      <sheetData sheetId="7"/>
      <sheetData sheetId="8"/>
      <sheetData sheetId="9">
        <row r="6">
          <cell r="D6">
            <v>195</v>
          </cell>
          <cell r="E6">
            <v>227</v>
          </cell>
          <cell r="F6">
            <v>163</v>
          </cell>
          <cell r="G6">
            <v>20</v>
          </cell>
          <cell r="H6">
            <v>123</v>
          </cell>
        </row>
        <row r="11">
          <cell r="D11">
            <v>159.9991839144177</v>
          </cell>
          <cell r="E11">
            <v>159.9991839144177</v>
          </cell>
          <cell r="F11">
            <v>119.9177349101093</v>
          </cell>
          <cell r="G11">
            <v>5.7836769981375014</v>
          </cell>
          <cell r="H11">
            <v>239.83546982021861</v>
          </cell>
        </row>
        <row r="43">
          <cell r="D43">
            <v>1.0999712113250716E-2</v>
          </cell>
          <cell r="E43">
            <v>1.0819140096616491E-2</v>
          </cell>
          <cell r="F43">
            <v>8.5042098208072958E-3</v>
          </cell>
          <cell r="G43">
            <v>1.7608708595784714E-3</v>
          </cell>
          <cell r="H43">
            <v>3.4293779776673043E-3</v>
          </cell>
        </row>
        <row r="44">
          <cell r="D44">
            <v>1.0819140096616491E-2</v>
          </cell>
          <cell r="E44">
            <v>1.123772887415129E-2</v>
          </cell>
          <cell r="F44">
            <v>1.0477348259320375E-2</v>
          </cell>
          <cell r="G44">
            <v>1.724420975308462E-3</v>
          </cell>
          <cell r="H44">
            <v>4.1941999689102385E-3</v>
          </cell>
        </row>
        <row r="45">
          <cell r="D45">
            <v>8.5042098208072958E-3</v>
          </cell>
          <cell r="E45">
            <v>1.0477348259320375E-2</v>
          </cell>
          <cell r="F45">
            <v>3.7241292673771638E-2</v>
          </cell>
          <cell r="G45">
            <v>4.1878852934225594E-3</v>
          </cell>
          <cell r="H45">
            <v>9.2891308174304094E-3</v>
          </cell>
        </row>
        <row r="46">
          <cell r="D46">
            <v>1.7608708595784714E-3</v>
          </cell>
          <cell r="E46">
            <v>1.724420975308462E-3</v>
          </cell>
          <cell r="F46">
            <v>4.1878852934225594E-3</v>
          </cell>
          <cell r="G46">
            <v>3.5675601391822981E-3</v>
          </cell>
          <cell r="H46">
            <v>-2.3968930140343772E-3</v>
          </cell>
        </row>
        <row r="47">
          <cell r="D47">
            <v>3.4293779776673043E-3</v>
          </cell>
          <cell r="E47">
            <v>4.1941999689102385E-3</v>
          </cell>
          <cell r="F47">
            <v>9.2891308174304094E-3</v>
          </cell>
          <cell r="G47">
            <v>-2.3968930140343772E-3</v>
          </cell>
          <cell r="H47">
            <v>1.0240970047855456E-2</v>
          </cell>
        </row>
        <row r="50">
          <cell r="D50">
            <v>31199.840863311452</v>
          </cell>
          <cell r="E50">
            <v>36319.814748572819</v>
          </cell>
          <cell r="F50">
            <v>19546.590790347815</v>
          </cell>
          <cell r="G50">
            <v>115.67353996275003</v>
          </cell>
          <cell r="H50">
            <v>29499.762787886888</v>
          </cell>
        </row>
        <row r="52">
          <cell r="D52">
            <v>116681.68273008172</v>
          </cell>
        </row>
        <row r="55">
          <cell r="C55">
            <v>0.26739279151026346</v>
          </cell>
        </row>
        <row r="56">
          <cell r="C56">
            <v>0.31127263421964002</v>
          </cell>
        </row>
        <row r="57">
          <cell r="C57">
            <v>0.16752064534040617</v>
          </cell>
        </row>
        <row r="58">
          <cell r="C58">
            <v>9.9135988834113896E-4</v>
          </cell>
        </row>
        <row r="59">
          <cell r="C59">
            <v>0.2528225690413492</v>
          </cell>
        </row>
        <row r="61">
          <cell r="D61">
            <v>9.1433944000212947E-3</v>
          </cell>
        </row>
      </sheetData>
      <sheetData sheetId="10">
        <row r="10">
          <cell r="C10" t="str">
            <v>PriceLevels</v>
          </cell>
        </row>
      </sheetData>
      <sheetData sheetId="11"/>
      <sheetData sheetId="12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>
        <row r="3">
          <cell r="C3">
            <v>1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C4">
            <v>0.2</v>
          </cell>
          <cell r="D4">
            <v>0.7</v>
          </cell>
          <cell r="E4">
            <v>0.05</v>
          </cell>
          <cell r="F4">
            <v>0.05</v>
          </cell>
          <cell r="G4">
            <v>0</v>
          </cell>
          <cell r="H4">
            <v>0</v>
          </cell>
        </row>
        <row r="5">
          <cell r="C5">
            <v>0.1</v>
          </cell>
          <cell r="D5">
            <v>0.2</v>
          </cell>
          <cell r="E5">
            <v>0.6</v>
          </cell>
          <cell r="F5">
            <v>0.05</v>
          </cell>
          <cell r="G5">
            <v>0.05</v>
          </cell>
          <cell r="H5">
            <v>0</v>
          </cell>
        </row>
        <row r="6">
          <cell r="C6">
            <v>0.1</v>
          </cell>
          <cell r="D6">
            <v>0</v>
          </cell>
          <cell r="E6">
            <v>0</v>
          </cell>
          <cell r="F6">
            <v>0.6</v>
          </cell>
          <cell r="G6">
            <v>0.3</v>
          </cell>
          <cell r="H6">
            <v>0</v>
          </cell>
        </row>
        <row r="7">
          <cell r="C7">
            <v>0.05</v>
          </cell>
          <cell r="D7">
            <v>0</v>
          </cell>
          <cell r="E7">
            <v>0</v>
          </cell>
          <cell r="F7">
            <v>0</v>
          </cell>
          <cell r="G7">
            <v>0.55000000000000004</v>
          </cell>
          <cell r="H7">
            <v>0.4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</v>
          </cell>
        </row>
        <row r="12"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C13">
            <v>0.67101876562500007</v>
          </cell>
          <cell r="D13">
            <v>0.14815299999999992</v>
          </cell>
          <cell r="E13">
            <v>3.8272000000000007E-2</v>
          </cell>
          <cell r="F13">
            <v>4.4510249999999994E-2</v>
          </cell>
          <cell r="G13">
            <v>4.3085859375E-2</v>
          </cell>
          <cell r="H13">
            <v>5.4960124999999999E-2</v>
          </cell>
        </row>
        <row r="14">
          <cell r="C14">
            <v>0.52224385937499984</v>
          </cell>
          <cell r="D14">
            <v>0.15308799999999997</v>
          </cell>
          <cell r="E14">
            <v>7.1609000000000006E-2</v>
          </cell>
          <cell r="F14">
            <v>5.0748500000000009E-2</v>
          </cell>
          <cell r="G14">
            <v>6.2223765624999997E-2</v>
          </cell>
          <cell r="H14">
            <v>0.140086875</v>
          </cell>
        </row>
        <row r="15">
          <cell r="C15">
            <v>0.30513109374999997</v>
          </cell>
          <cell r="D15">
            <v>0</v>
          </cell>
          <cell r="E15">
            <v>0</v>
          </cell>
          <cell r="F15">
            <v>4.6655999999999996E-2</v>
          </cell>
          <cell r="G15">
            <v>0.11385215625</v>
          </cell>
          <cell r="H15">
            <v>0.53436074999999994</v>
          </cell>
        </row>
        <row r="16">
          <cell r="C16">
            <v>0.10803548437500002</v>
          </cell>
          <cell r="D16">
            <v>0</v>
          </cell>
          <cell r="E16">
            <v>0</v>
          </cell>
          <cell r="F16">
            <v>0</v>
          </cell>
          <cell r="G16">
            <v>2.7680640625000016E-2</v>
          </cell>
          <cell r="H16">
            <v>0.86428387500000015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</v>
          </cell>
        </row>
        <row r="21">
          <cell r="C21">
            <v>1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C22">
            <v>0.84342114600735374</v>
          </cell>
          <cell r="D22">
            <v>1.0352896953204995E-5</v>
          </cell>
          <cell r="E22">
            <v>3.1992182250593712E-6</v>
          </cell>
          <cell r="F22">
            <v>4.1876328384128526E-6</v>
          </cell>
          <cell r="G22">
            <v>6.6857073184685395E-6</v>
          </cell>
          <cell r="H22">
            <v>0.156554428537311</v>
          </cell>
        </row>
        <row r="23">
          <cell r="C23">
            <v>0.72725641449500444</v>
          </cell>
          <cell r="D23">
            <v>1.2796872900237485E-5</v>
          </cell>
          <cell r="E23">
            <v>3.9544605030862563E-6</v>
          </cell>
          <cell r="F23">
            <v>5.1760474517663339E-6</v>
          </cell>
          <cell r="G23">
            <v>8.2632168401722577E-6</v>
          </cell>
          <cell r="H23">
            <v>0.27271339490730012</v>
          </cell>
        </row>
        <row r="24">
          <cell r="C24">
            <v>0.33333333254637681</v>
          </cell>
          <cell r="D24">
            <v>0</v>
          </cell>
          <cell r="E24">
            <v>0</v>
          </cell>
          <cell r="F24">
            <v>8.0204967233062296E-10</v>
          </cell>
          <cell r="G24">
            <v>4.6764599586037787E-9</v>
          </cell>
          <cell r="H24">
            <v>0.66666666197511359</v>
          </cell>
        </row>
        <row r="25">
          <cell r="C25">
            <v>0.11111111110859562</v>
          </cell>
          <cell r="D25">
            <v>0</v>
          </cell>
          <cell r="E25">
            <v>0</v>
          </cell>
          <cell r="F25">
            <v>0</v>
          </cell>
          <cell r="G25">
            <v>2.2639679229993673E-11</v>
          </cell>
          <cell r="H25">
            <v>0.88888888886876494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1</v>
          </cell>
        </row>
        <row r="29">
          <cell r="C29">
            <v>10000</v>
          </cell>
          <cell r="D29">
            <v>10000</v>
          </cell>
          <cell r="E29">
            <v>10000</v>
          </cell>
          <cell r="F29">
            <v>10000</v>
          </cell>
          <cell r="G29">
            <v>0</v>
          </cell>
          <cell r="H29">
            <v>0</v>
          </cell>
        </row>
      </sheetData>
      <sheetData sheetId="5">
        <row r="16">
          <cell r="C16">
            <v>8.7526935082926656</v>
          </cell>
        </row>
      </sheetData>
      <sheetData sheetId="6">
        <row r="7">
          <cell r="B7">
            <v>0.02</v>
          </cell>
        </row>
      </sheetData>
      <sheetData sheetId="7"/>
      <sheetData sheetId="8">
        <row r="7">
          <cell r="B7">
            <v>7496</v>
          </cell>
          <cell r="C7">
            <v>118.37012198141548</v>
          </cell>
          <cell r="D7">
            <v>119.53509682578719</v>
          </cell>
          <cell r="E7">
            <v>118.95260940360134</v>
          </cell>
          <cell r="F7">
            <v>1.1649748443717129</v>
          </cell>
          <cell r="H7">
            <v>3.8169099909411921</v>
          </cell>
          <cell r="J7">
            <v>240.52904291504302</v>
          </cell>
        </row>
        <row r="8">
          <cell r="B8">
            <v>2862</v>
          </cell>
          <cell r="C8">
            <v>82.687195324977267</v>
          </cell>
          <cell r="D8">
            <v>83.56007510257713</v>
          </cell>
          <cell r="E8">
            <v>83.123635213777192</v>
          </cell>
          <cell r="F8">
            <v>0.8728797775998629</v>
          </cell>
          <cell r="H8">
            <v>2.667242318781883</v>
          </cell>
          <cell r="J8">
            <v>91.834861369110612</v>
          </cell>
        </row>
        <row r="9">
          <cell r="B9">
            <v>9729</v>
          </cell>
          <cell r="C9">
            <v>10.823358572373195</v>
          </cell>
          <cell r="D9">
            <v>11.413546347445717</v>
          </cell>
          <cell r="E9">
            <v>11.118452459909456</v>
          </cell>
          <cell r="F9">
            <v>0.59018777507252196</v>
          </cell>
          <cell r="H9">
            <v>0.35676503853767705</v>
          </cell>
          <cell r="J9">
            <v>312.18077088053008</v>
          </cell>
        </row>
        <row r="10">
          <cell r="B10">
            <v>3642</v>
          </cell>
          <cell r="C10">
            <v>142.60862846891442</v>
          </cell>
          <cell r="D10">
            <v>143.2524387151652</v>
          </cell>
          <cell r="E10">
            <v>142.93053359203981</v>
          </cell>
          <cell r="F10">
            <v>0.64381024625077998</v>
          </cell>
          <cell r="H10">
            <v>4.5863052892515661</v>
          </cell>
          <cell r="J10">
            <v>116.86323029570259</v>
          </cell>
        </row>
        <row r="11">
          <cell r="B11">
            <v>7568</v>
          </cell>
          <cell r="C11">
            <v>43.354846801191897</v>
          </cell>
          <cell r="D11">
            <v>43.981546257516065</v>
          </cell>
          <cell r="E11">
            <v>43.668196529353978</v>
          </cell>
          <cell r="F11">
            <v>0.62669945632416812</v>
          </cell>
          <cell r="H11">
            <v>1.401209914225122</v>
          </cell>
          <cell r="J11">
            <v>242.83935389288226</v>
          </cell>
        </row>
        <row r="12">
          <cell r="B12">
            <v>7108</v>
          </cell>
          <cell r="C12">
            <v>133.11724994797456</v>
          </cell>
          <cell r="D12">
            <v>134.16325867580534</v>
          </cell>
          <cell r="E12">
            <v>133.64025431188995</v>
          </cell>
          <cell r="F12">
            <v>1.046008727830781</v>
          </cell>
          <cell r="H12">
            <v>4.2882020363609712</v>
          </cell>
          <cell r="J12">
            <v>228.07903375668698</v>
          </cell>
        </row>
        <row r="13">
          <cell r="B13">
            <v>4684</v>
          </cell>
          <cell r="C13">
            <v>45.810122708731427</v>
          </cell>
          <cell r="D13">
            <v>46.333360301400774</v>
          </cell>
          <cell r="E13">
            <v>46.0717415050661</v>
          </cell>
          <cell r="F13">
            <v>0.52323759266934644</v>
          </cell>
          <cell r="H13">
            <v>1.4783340301017627</v>
          </cell>
          <cell r="J13">
            <v>150.2985641694319</v>
          </cell>
        </row>
        <row r="14">
          <cell r="B14">
            <v>9024</v>
          </cell>
          <cell r="C14">
            <v>107.99561305590164</v>
          </cell>
          <cell r="D14">
            <v>109.27873410666952</v>
          </cell>
          <cell r="E14">
            <v>108.63717358128558</v>
          </cell>
          <cell r="F14">
            <v>1.2831210507678747</v>
          </cell>
          <cell r="H14">
            <v>3.4859118711982413</v>
          </cell>
          <cell r="J14">
            <v>289.55897588918731</v>
          </cell>
        </row>
        <row r="15">
          <cell r="B15">
            <v>4927</v>
          </cell>
          <cell r="C15">
            <v>175.53990115064636</v>
          </cell>
          <cell r="D15">
            <v>177.31374338418087</v>
          </cell>
          <cell r="E15">
            <v>176.42682226741363</v>
          </cell>
          <cell r="F15">
            <v>1.7738422335345092</v>
          </cell>
          <cell r="H15">
            <v>5.6611225593014138</v>
          </cell>
          <cell r="J15">
            <v>158.0958637196394</v>
          </cell>
        </row>
        <row r="16">
          <cell r="B16">
            <v>9366</v>
          </cell>
          <cell r="C16">
            <v>78.572439609149754</v>
          </cell>
          <cell r="D16">
            <v>79.507633024223878</v>
          </cell>
          <cell r="E16">
            <v>79.040036316686809</v>
          </cell>
          <cell r="F16">
            <v>0.93519341507412435</v>
          </cell>
          <cell r="H16">
            <v>2.5362092165452133</v>
          </cell>
          <cell r="J16">
            <v>300.53295303392377</v>
          </cell>
        </row>
        <row r="17">
          <cell r="B17">
            <v>4594</v>
          </cell>
          <cell r="C17">
            <v>165.53688402594722</v>
          </cell>
          <cell r="D17">
            <v>167.28425534126472</v>
          </cell>
          <cell r="E17">
            <v>166.41056968360596</v>
          </cell>
          <cell r="F17">
            <v>1.7473713153175083</v>
          </cell>
          <cell r="H17">
            <v>5.3397245273405565</v>
          </cell>
          <cell r="J17">
            <v>147.4106754471328</v>
          </cell>
        </row>
        <row r="18">
          <cell r="B18">
            <v>9764</v>
          </cell>
          <cell r="C18">
            <v>49.31396649686608</v>
          </cell>
          <cell r="D18">
            <v>50.079636133786565</v>
          </cell>
          <cell r="E18">
            <v>49.696801315326326</v>
          </cell>
          <cell r="F18">
            <v>0.76566963692048517</v>
          </cell>
          <cell r="H18">
            <v>1.5946536894763197</v>
          </cell>
          <cell r="J18">
            <v>313.30383871697973</v>
          </cell>
        </row>
        <row r="19">
          <cell r="B19">
            <v>4960</v>
          </cell>
          <cell r="C19">
            <v>13.996170418677014</v>
          </cell>
          <cell r="D19">
            <v>14.575730877700273</v>
          </cell>
          <cell r="E19">
            <v>14.285950648188644</v>
          </cell>
          <cell r="F19">
            <v>0.57956045902325926</v>
          </cell>
          <cell r="H19">
            <v>0.45840261960250173</v>
          </cell>
          <cell r="J19">
            <v>159.15475625114905</v>
          </cell>
        </row>
        <row r="20">
          <cell r="B20">
            <v>6616</v>
          </cell>
          <cell r="C20">
            <v>144.73063673268339</v>
          </cell>
          <cell r="D20">
            <v>146.41362561012136</v>
          </cell>
          <cell r="E20">
            <v>145.57213117140236</v>
          </cell>
          <cell r="F20">
            <v>1.682988877437964</v>
          </cell>
          <cell r="H20">
            <v>4.6710679543437177</v>
          </cell>
          <cell r="J20">
            <v>212.29190874145203</v>
          </cell>
        </row>
        <row r="21">
          <cell r="B21">
            <v>4300</v>
          </cell>
          <cell r="C21">
            <v>57.802855691261044</v>
          </cell>
          <cell r="D21">
            <v>58.572162251312029</v>
          </cell>
          <cell r="E21">
            <v>58.187508971286533</v>
          </cell>
          <cell r="F21">
            <v>0.76930656005098541</v>
          </cell>
          <cell r="H21">
            <v>1.8671005659650519</v>
          </cell>
          <cell r="J21">
            <v>137.97690562095585</v>
          </cell>
        </row>
        <row r="22">
          <cell r="B22">
            <v>6589</v>
          </cell>
          <cell r="C22">
            <v>149.43529033885986</v>
          </cell>
          <cell r="D22">
            <v>150.91378760732434</v>
          </cell>
          <cell r="E22">
            <v>150.1745389730921</v>
          </cell>
          <cell r="F22">
            <v>1.4784972684644799</v>
          </cell>
          <cell r="H22">
            <v>4.8187484164095071</v>
          </cell>
          <cell r="J22">
            <v>211.4255421247623</v>
          </cell>
        </row>
        <row r="23">
          <cell r="B23">
            <v>2821</v>
          </cell>
          <cell r="C23">
            <v>6.8010263925316305</v>
          </cell>
          <cell r="D23">
            <v>7.3676254373529284</v>
          </cell>
          <cell r="E23">
            <v>7.0843259149422799</v>
          </cell>
          <cell r="F23">
            <v>0.56659904482129786</v>
          </cell>
          <cell r="H23">
            <v>0.2273193879428099</v>
          </cell>
          <cell r="J23">
            <v>90.519267617841024</v>
          </cell>
        </row>
        <row r="25">
          <cell r="G25">
            <v>1.918800044017992E-2</v>
          </cell>
        </row>
        <row r="26">
          <cell r="G26">
            <v>1.9338167348831231E-2</v>
          </cell>
        </row>
        <row r="29">
          <cell r="G29">
            <v>3.2087652469989729E-2</v>
          </cell>
        </row>
      </sheetData>
      <sheetData sheetId="9"/>
      <sheetData sheetId="10"/>
      <sheetData sheetId="1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oday"/>
      <sheetName val="Objectives"/>
      <sheetName val="Futures"/>
      <sheetName val="Options"/>
      <sheetName val="O_Intro"/>
      <sheetName val="O_Uses"/>
      <sheetName val="O_Forwards"/>
      <sheetName val="O_Properties"/>
      <sheetName val="O_Payoff"/>
      <sheetName val="O_Types"/>
      <sheetName val="BlackScholes"/>
      <sheetName val="BS_Formula"/>
      <sheetName val="BS_Excel"/>
      <sheetName val="BS_Intuition"/>
      <sheetName val="Greeks"/>
      <sheetName val="O_Greeks"/>
      <sheetName val="O_GreeksBehavior"/>
      <sheetName val="Options_Q"/>
      <sheetName val="TaylorCalc"/>
      <sheetName val="ExpectedShortfall"/>
      <sheetName val="ES1"/>
      <sheetName val="ES2"/>
      <sheetName val="ES3"/>
      <sheetName val="ES_VaR"/>
      <sheetName val="BOPM"/>
      <sheetName val="Prework4NextClass"/>
      <sheetName val="Options1"/>
      <sheetName val="Options2"/>
      <sheetName val="Options3"/>
      <sheetName val="StressTest"/>
      <sheetName val="DiscussionQuestion"/>
      <sheetName val="Rememb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4_1"/>
      <sheetName val="Q4_2"/>
      <sheetName val="Q4_3"/>
      <sheetName val="Q4_4"/>
      <sheetName val="Q4_4_1"/>
      <sheetName val="Q4_4_2"/>
      <sheetName val="Q4_4_3"/>
      <sheetName val="Q4_5"/>
      <sheetName val="A4_1"/>
      <sheetName val="A4_2_1"/>
      <sheetName val="A4_2_2"/>
      <sheetName val="A4_2_3"/>
      <sheetName val="A4_3"/>
      <sheetName val="A4_4_1"/>
      <sheetName val="A4_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C2">
            <v>67</v>
          </cell>
          <cell r="D2">
            <v>775</v>
          </cell>
          <cell r="E2">
            <v>237</v>
          </cell>
        </row>
        <row r="3">
          <cell r="C3">
            <v>72</v>
          </cell>
        </row>
        <row r="5">
          <cell r="C5">
            <v>1.15E-2</v>
          </cell>
          <cell r="D5">
            <v>8.0000000000000002E-3</v>
          </cell>
          <cell r="E5">
            <v>1.2500000000000001E-2</v>
          </cell>
        </row>
        <row r="6">
          <cell r="C6">
            <v>1.7500000000000002E-2</v>
          </cell>
          <cell r="D6">
            <v>0</v>
          </cell>
          <cell r="E6">
            <v>0</v>
          </cell>
        </row>
        <row r="7">
          <cell r="C7">
            <v>1</v>
          </cell>
          <cell r="D7">
            <v>0.5</v>
          </cell>
          <cell r="E7">
            <v>2</v>
          </cell>
        </row>
        <row r="9">
          <cell r="C9">
            <v>-0.2898674981254461</v>
          </cell>
          <cell r="D9">
            <v>0.21878196022681604</v>
          </cell>
          <cell r="E9">
            <v>-0.31731082335539412</v>
          </cell>
        </row>
        <row r="10">
          <cell r="C10">
            <v>-0.48986749812544611</v>
          </cell>
          <cell r="D10">
            <v>2.7863129306448187E-2</v>
          </cell>
          <cell r="E10">
            <v>-0.9112805195520941</v>
          </cell>
        </row>
        <row r="12">
          <cell r="C12">
            <v>0.38595880367242197</v>
          </cell>
          <cell r="D12">
            <v>0.58659004994372632</v>
          </cell>
          <cell r="E12">
            <v>0.37550388277557334</v>
          </cell>
        </row>
        <row r="13">
          <cell r="C13">
            <v>0.3121138317415072</v>
          </cell>
          <cell r="D13">
            <v>0.5111143422154043</v>
          </cell>
          <cell r="E13">
            <v>0.18107379394568301</v>
          </cell>
        </row>
        <row r="14">
          <cell r="C14">
            <v>0.61404119632757803</v>
          </cell>
          <cell r="D14">
            <v>0.41340995005627368</v>
          </cell>
          <cell r="E14">
            <v>0.62449611722442666</v>
          </cell>
        </row>
        <row r="15">
          <cell r="C15">
            <v>0.6878861682584928</v>
          </cell>
          <cell r="D15">
            <v>0.48888565778459575</v>
          </cell>
          <cell r="E15">
            <v>0.81892620605431699</v>
          </cell>
        </row>
        <row r="17">
          <cell r="C17">
            <v>65.837699789559906</v>
          </cell>
          <cell r="D17">
            <v>775</v>
          </cell>
          <cell r="E17">
            <v>237</v>
          </cell>
        </row>
        <row r="18">
          <cell r="C18">
            <v>71.176742801849741</v>
          </cell>
          <cell r="D18">
            <v>756.96607190143357</v>
          </cell>
          <cell r="E18">
            <v>341.35846920991639</v>
          </cell>
        </row>
        <row r="20">
          <cell r="C20">
            <v>3.1953939205575459</v>
          </cell>
          <cell r="D20">
            <v>67.711072787108264</v>
          </cell>
          <cell r="E20">
            <v>27.183347102480703</v>
          </cell>
        </row>
        <row r="24">
          <cell r="C24">
            <v>3000000</v>
          </cell>
          <cell r="D24">
            <v>1000000</v>
          </cell>
          <cell r="E24">
            <v>5000000</v>
          </cell>
        </row>
        <row r="25">
          <cell r="C25">
            <v>447.76119402985074</v>
          </cell>
          <cell r="D25">
            <v>12.903225806451612</v>
          </cell>
          <cell r="E25">
            <v>210.9704641350211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ons0_"/>
      <sheetName val="BOPM3"/>
      <sheetName val="FX0"/>
      <sheetName val="FX1"/>
      <sheetName val="Futures"/>
      <sheetName val="Hedging"/>
      <sheetName val="Reme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R4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4_1"/>
      <sheetName val="Q4_2"/>
      <sheetName val="Q4_3"/>
      <sheetName val="Q4_4"/>
      <sheetName val="Q4_4_1"/>
      <sheetName val="Q4_4_2"/>
      <sheetName val="Q4_4_3"/>
      <sheetName val="Q4_5"/>
      <sheetName val="A4_1"/>
      <sheetName val="A4_2_1"/>
      <sheetName val="A4_2_2"/>
      <sheetName val="A4_2_3"/>
      <sheetName val="A4_3"/>
      <sheetName val="A4_4_1"/>
      <sheetName val="A4_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C2">
            <v>67</v>
          </cell>
        </row>
      </sheetData>
      <sheetData sheetId="9">
        <row r="10">
          <cell r="C10">
            <v>8.8630198331101067</v>
          </cell>
        </row>
        <row r="12">
          <cell r="C12">
            <v>-173480228.81606233</v>
          </cell>
        </row>
        <row r="16">
          <cell r="C16">
            <v>42369</v>
          </cell>
        </row>
        <row r="17">
          <cell r="C17">
            <v>46022</v>
          </cell>
        </row>
        <row r="18">
          <cell r="C18">
            <v>2.2499999999999999E-2</v>
          </cell>
        </row>
        <row r="19">
          <cell r="C19">
            <v>2.7E-2</v>
          </cell>
        </row>
        <row r="20">
          <cell r="C20">
            <v>2</v>
          </cell>
        </row>
        <row r="21">
          <cell r="C21">
            <v>8.9854108339053287</v>
          </cell>
        </row>
        <row r="23">
          <cell r="C23">
            <v>10</v>
          </cell>
        </row>
        <row r="24">
          <cell r="C24">
            <v>100000</v>
          </cell>
        </row>
        <row r="25">
          <cell r="C25">
            <v>96079.326726695508</v>
          </cell>
        </row>
        <row r="27">
          <cell r="C27">
            <v>-863312.22328437958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>
        <row r="23">
          <cell r="D23">
            <v>120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entralLimitTheorem"/>
      <sheetName val="FnS"/>
    </sheetNames>
    <sheetDataSet>
      <sheetData sheetId="0" refreshError="1"/>
      <sheetData sheetId="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1_Intro"/>
      <sheetName val="O2_Uses"/>
      <sheetName val="O3_Greeks"/>
      <sheetName val="O4_RiskNeutrality"/>
      <sheetName val="O5_BOPM1"/>
      <sheetName val="O6_BOPM2"/>
      <sheetName val="O7_BOPM3"/>
      <sheetName val="O8_BlackScholes"/>
      <sheetName val="Futures"/>
      <sheetName val="Hedging"/>
      <sheetName val="Remember"/>
    </sheetNames>
    <sheetDataSet>
      <sheetData sheetId="0">
        <row r="15">
          <cell r="C15">
            <v>40</v>
          </cell>
          <cell r="D15">
            <v>50</v>
          </cell>
          <cell r="E15">
            <v>0</v>
          </cell>
          <cell r="F15">
            <v>5</v>
          </cell>
        </row>
        <row r="16">
          <cell r="C16">
            <v>45</v>
          </cell>
          <cell r="D16">
            <v>50</v>
          </cell>
          <cell r="E16">
            <v>0</v>
          </cell>
          <cell r="F16">
            <v>5</v>
          </cell>
        </row>
        <row r="17">
          <cell r="C17">
            <v>50</v>
          </cell>
          <cell r="D17">
            <v>50</v>
          </cell>
          <cell r="E17">
            <v>0</v>
          </cell>
          <cell r="F17">
            <v>5</v>
          </cell>
        </row>
        <row r="18">
          <cell r="C18">
            <v>55</v>
          </cell>
          <cell r="D18">
            <v>50</v>
          </cell>
          <cell r="E18">
            <v>5</v>
          </cell>
          <cell r="F18">
            <v>5</v>
          </cell>
        </row>
        <row r="19">
          <cell r="C19">
            <v>60</v>
          </cell>
          <cell r="D19">
            <v>50</v>
          </cell>
          <cell r="E19">
            <v>10</v>
          </cell>
          <cell r="F19">
            <v>5</v>
          </cell>
        </row>
        <row r="20">
          <cell r="C20">
            <v>65</v>
          </cell>
          <cell r="D20">
            <v>50</v>
          </cell>
          <cell r="E20">
            <v>15</v>
          </cell>
          <cell r="F20">
            <v>5</v>
          </cell>
        </row>
      </sheetData>
      <sheetData sheetId="1"/>
      <sheetData sheetId="2"/>
      <sheetData sheetId="3"/>
      <sheetData sheetId="4"/>
      <sheetData sheetId="5"/>
      <sheetData sheetId="6">
        <row r="6">
          <cell r="C6">
            <v>2.1837080457267475</v>
          </cell>
        </row>
      </sheetData>
      <sheetData sheetId="7"/>
      <sheetData sheetId="8"/>
      <sheetData sheetId="9"/>
      <sheetData sheetId="10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1"/>
      <sheetName val="Q2"/>
      <sheetName val="Q4"/>
      <sheetName val="Q5"/>
      <sheetName val="Q6"/>
      <sheetName val="Q7"/>
      <sheetName val="A1_1"/>
      <sheetName val="A1_2"/>
      <sheetName val="A1_3"/>
      <sheetName val="A2"/>
      <sheetName val="A4_1a"/>
      <sheetName val="A4_1b"/>
      <sheetName val="A5"/>
      <sheetName val="A6"/>
      <sheetName val="TestBan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">
          <cell r="F3">
            <v>1.385</v>
          </cell>
          <cell r="G3">
            <v>121.9</v>
          </cell>
          <cell r="H3">
            <v>18.899999999999999</v>
          </cell>
        </row>
        <row r="4">
          <cell r="F4">
            <v>5.0000000000000001E-3</v>
          </cell>
          <cell r="G4">
            <v>1.1000000000000001E-3</v>
          </cell>
          <cell r="H4">
            <v>3.85E-2</v>
          </cell>
        </row>
        <row r="5">
          <cell r="F5">
            <v>1.15E-2</v>
          </cell>
          <cell r="G5">
            <v>-7.0000000000000001E-3</v>
          </cell>
          <cell r="H5">
            <v>-1.2999999999999999E-3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colab.research.google.com/drive/1fGoSPxvDYXfRa4jI6cQBSUKSUaQ1uPd5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Yyp0OIhSjLEdyK4KOzme6ZZBVamgWDeV/view?usp=sharing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rive.google.com/file/d/1wtxeLda4Xmeoi91dN700vL4-qmAWQrvM/view?usp=sharing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1g7S9jhp2-KyWKCwZ50-NVUwv1fWNBHJs/view?usp=sharing" TargetMode="External"/><Relationship Id="rId1" Type="http://schemas.openxmlformats.org/officeDocument/2006/relationships/hyperlink" Target="https://drive.google.com/file/d/1Sn4WJPgR0r1JWx-OKj9rMbErid74Tbkx/view?usp=sharing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rive.google.com/file/d/1bltZaKgc99k1guC0fiA8cCoZ5UJqqvQo/view?usp=sharin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qGGnjcohmTRiMR9Yuj5pEQJV4AcVKdHu/view?usp=sharin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drive.google.com/open?id=1693w-07lO1lSEhvQf20CbyHYMWAKTEbH" TargetMode="External"/><Relationship Id="rId1" Type="http://schemas.openxmlformats.org/officeDocument/2006/relationships/hyperlink" Target="https://drive.google.com/open?id=1uP-wV_pI18Yq4y43vFtXquyAM3sFCLVE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1neEGe2HAJPVg9ACYx_fXDrZXASgtDvM/view?usp=sharing" TargetMode="External"/><Relationship Id="rId2" Type="http://schemas.openxmlformats.org/officeDocument/2006/relationships/hyperlink" Target="https://drive.google.com/file/d/11mhhzp6SFb2a5mctRYsH3ObqrFdgH-Ll/view?usp=sharing" TargetMode="External"/><Relationship Id="rId1" Type="http://schemas.openxmlformats.org/officeDocument/2006/relationships/hyperlink" Target="https://drive.google.com/file/d/11nPgBypfEkh3zy3534DATtkXtXEa_56h/view?usp=sharing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nvestopedia.com/articles/optioninvestor/02/120602.asp" TargetMode="External"/><Relationship Id="rId2" Type="http://schemas.openxmlformats.org/officeDocument/2006/relationships/hyperlink" Target="http://www.investopedia.com/articles/optioninvestor/04/121604.asp" TargetMode="External"/><Relationship Id="rId1" Type="http://schemas.openxmlformats.org/officeDocument/2006/relationships/hyperlink" Target="http://www.investopedia.com/university/option-greeks/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drive.google.com/open?id=0B46op8AajwqfZE13aUJHNDFRQTQ" TargetMode="External"/><Relationship Id="rId4" Type="http://schemas.openxmlformats.org/officeDocument/2006/relationships/hyperlink" Target="https://drive.google.com/open?id=0B46op8AajwqfZE13aUJHNDFRQTQ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drive.google.com/file/d/14HGiqKIWY4lkboRLqS-hRtSv00XBkqdx/view?usp=sharing" TargetMode="External"/><Relationship Id="rId1" Type="http://schemas.openxmlformats.org/officeDocument/2006/relationships/hyperlink" Target="https://drive.google.com/file/d/14JS5QDm4TfthKuA5NgFZMj04UZmtzcL8/view?usp=sharing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SiufB7SOx-P1w6RBwn9ui3OFBEydin54" TargetMode="External"/><Relationship Id="rId13" Type="http://schemas.openxmlformats.org/officeDocument/2006/relationships/drawing" Target="../drawings/drawing6.xml"/><Relationship Id="rId3" Type="http://schemas.openxmlformats.org/officeDocument/2006/relationships/hyperlink" Target="https://drive.google.com/open?id=1t1BhA9G3iWu-klbQKsiBAVVbH43EG-uu" TargetMode="External"/><Relationship Id="rId7" Type="http://schemas.openxmlformats.org/officeDocument/2006/relationships/hyperlink" Target="https://drive.google.com/open?id=1vEnfSl0e6-YsnZVUw4mIb-x4CpuztsYx" TargetMode="External"/><Relationship Id="rId12" Type="http://schemas.openxmlformats.org/officeDocument/2006/relationships/hyperlink" Target="https://drive.google.com/open?id=1vEnfSl0e6-YsnZVUw4mIb-x4CpuztsYx" TargetMode="External"/><Relationship Id="rId2" Type="http://schemas.openxmlformats.org/officeDocument/2006/relationships/hyperlink" Target="https://drive.google.com/open?id=19vH310Gp6gTWVQaEet8O09dTXdzV5TBZ" TargetMode="External"/><Relationship Id="rId1" Type="http://schemas.openxmlformats.org/officeDocument/2006/relationships/hyperlink" Target="https://drive.google.com/open?id=192wTldrXkyxAWRmnUm2ldXuCZgzLri4y" TargetMode="External"/><Relationship Id="rId6" Type="http://schemas.openxmlformats.org/officeDocument/2006/relationships/hyperlink" Target="https://drive.google.com/open?id=1t1BhA9G3iWu-klbQKsiBAVVbH43EG-uu" TargetMode="External"/><Relationship Id="rId11" Type="http://schemas.openxmlformats.org/officeDocument/2006/relationships/hyperlink" Target="https://drive.google.com/open?id=1SiufB7SOx-P1w6RBwn9ui3OFBEydin54" TargetMode="External"/><Relationship Id="rId5" Type="http://schemas.openxmlformats.org/officeDocument/2006/relationships/hyperlink" Target="https://drive.google.com/open?id=19vH310Gp6gTWVQaEet8O09dTXdzV5TBZ" TargetMode="External"/><Relationship Id="rId10" Type="http://schemas.openxmlformats.org/officeDocument/2006/relationships/hyperlink" Target="https://drive.google.com/open?id=11u39_Oq7aiLFQZ5dEuYdJLrgRDN1Y9G-" TargetMode="External"/><Relationship Id="rId4" Type="http://schemas.openxmlformats.org/officeDocument/2006/relationships/hyperlink" Target="https://drive.google.com/open?id=192wTldrXkyxAWRmnUm2ldXuCZgzLri4y" TargetMode="External"/><Relationship Id="rId9" Type="http://schemas.openxmlformats.org/officeDocument/2006/relationships/hyperlink" Target="https://drive.google.com/open?id=11u39_Oq7aiLFQZ5dEuYdJLrgRDN1Y9G-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8GrfADQ-_bv2wncwNWW-j-N1BDTi2Yl2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145yt4478BR5_oTE2mCz1o3qPbpnJsgk/view?usp=sharing" TargetMode="External"/><Relationship Id="rId2" Type="http://schemas.openxmlformats.org/officeDocument/2006/relationships/hyperlink" Target="https://drive.google.com/file/d/114ECVlxZA0zsUUgOHrNMr3z3JCzgvZAo/view?usp=sharing" TargetMode="External"/><Relationship Id="rId1" Type="http://schemas.openxmlformats.org/officeDocument/2006/relationships/hyperlink" Target="https://drive.google.com/file/d/1155cJgd8He_bHhIrjSGwDhqdy1KNIaYN/view?usp=sharing" TargetMode="External"/><Relationship Id="rId4" Type="http://schemas.openxmlformats.org/officeDocument/2006/relationships/drawing" Target="../drawings/drawing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XP0xfvx7LA9IoDVDpzkALRaFdLdCWPh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507D2-F727-BE42-AAE1-812456E6D2B6}">
  <sheetPr>
    <tabColor theme="1"/>
  </sheetPr>
  <dimension ref="B2:I16"/>
  <sheetViews>
    <sheetView tabSelected="1" workbookViewId="0"/>
  </sheetViews>
  <sheetFormatPr baseColWidth="10" defaultColWidth="11" defaultRowHeight="26" x14ac:dyDescent="0.3"/>
  <cols>
    <col min="1" max="1" width="11" style="9"/>
    <col min="2" max="2" width="12.1640625" style="9" bestFit="1" customWidth="1"/>
    <col min="3" max="3" width="28.6640625" style="9" bestFit="1" customWidth="1"/>
    <col min="4" max="4" width="41.33203125" style="9" bestFit="1" customWidth="1"/>
    <col min="5" max="5" width="24" style="9" bestFit="1" customWidth="1"/>
    <col min="6" max="6" width="35" style="9" bestFit="1" customWidth="1"/>
    <col min="7" max="7" width="22.1640625" style="9" bestFit="1" customWidth="1"/>
    <col min="8" max="8" width="35.6640625" style="9" bestFit="1" customWidth="1"/>
    <col min="9" max="9" width="22" style="9" bestFit="1" customWidth="1"/>
    <col min="10" max="16384" width="11" style="9"/>
  </cols>
  <sheetData>
    <row r="2" spans="2:9" x14ac:dyDescent="0.3">
      <c r="B2" s="10" t="s">
        <v>178</v>
      </c>
      <c r="C2" s="10" t="s">
        <v>179</v>
      </c>
      <c r="D2" s="10" t="s">
        <v>180</v>
      </c>
      <c r="E2" s="10" t="s">
        <v>181</v>
      </c>
      <c r="F2" s="10" t="s">
        <v>182</v>
      </c>
      <c r="G2" s="10" t="s">
        <v>183</v>
      </c>
      <c r="H2" s="10" t="s">
        <v>184</v>
      </c>
      <c r="I2" s="10" t="s">
        <v>185</v>
      </c>
    </row>
    <row r="3" spans="2:9" x14ac:dyDescent="0.3">
      <c r="B3" s="10">
        <v>1</v>
      </c>
      <c r="C3" s="10" t="s">
        <v>186</v>
      </c>
      <c r="D3" s="10" t="s">
        <v>187</v>
      </c>
      <c r="E3" s="10" t="s">
        <v>188</v>
      </c>
      <c r="F3" s="10" t="s">
        <v>189</v>
      </c>
      <c r="G3" s="10" t="s">
        <v>301</v>
      </c>
      <c r="H3" s="10" t="s">
        <v>191</v>
      </c>
      <c r="I3" s="10" t="s">
        <v>302</v>
      </c>
    </row>
    <row r="4" spans="2:9" x14ac:dyDescent="0.3">
      <c r="B4" s="10">
        <v>2</v>
      </c>
      <c r="C4" s="10" t="s">
        <v>192</v>
      </c>
      <c r="D4" s="10" t="s">
        <v>193</v>
      </c>
      <c r="E4" s="10" t="s">
        <v>194</v>
      </c>
      <c r="F4" s="10" t="s">
        <v>195</v>
      </c>
      <c r="G4" s="10" t="s">
        <v>190</v>
      </c>
      <c r="H4" s="10" t="s">
        <v>197</v>
      </c>
      <c r="I4" s="10"/>
    </row>
    <row r="5" spans="2:9" x14ac:dyDescent="0.3">
      <c r="B5" s="10">
        <v>3</v>
      </c>
      <c r="C5" s="10" t="s">
        <v>198</v>
      </c>
      <c r="D5" s="10" t="s">
        <v>199</v>
      </c>
      <c r="E5" s="10" t="s">
        <v>200</v>
      </c>
      <c r="F5" s="10" t="s">
        <v>201</v>
      </c>
      <c r="G5" s="10" t="s">
        <v>196</v>
      </c>
      <c r="H5" s="10" t="s">
        <v>202</v>
      </c>
      <c r="I5" s="10"/>
    </row>
    <row r="6" spans="2:9" x14ac:dyDescent="0.3">
      <c r="B6" s="10">
        <v>4</v>
      </c>
      <c r="C6" s="10" t="s">
        <v>203</v>
      </c>
      <c r="D6" s="10" t="s">
        <v>204</v>
      </c>
      <c r="E6" s="10" t="s">
        <v>205</v>
      </c>
      <c r="F6" s="10" t="s">
        <v>206</v>
      </c>
      <c r="G6" s="10"/>
      <c r="H6" s="10"/>
      <c r="I6" s="10"/>
    </row>
    <row r="7" spans="2:9" x14ac:dyDescent="0.3">
      <c r="B7" s="10">
        <v>5</v>
      </c>
      <c r="C7" s="10" t="s">
        <v>207</v>
      </c>
      <c r="D7" s="10" t="s">
        <v>208</v>
      </c>
      <c r="E7" s="10" t="s">
        <v>209</v>
      </c>
      <c r="F7" s="10" t="s">
        <v>210</v>
      </c>
      <c r="G7" s="10"/>
      <c r="H7" s="10"/>
      <c r="I7" s="10"/>
    </row>
    <row r="8" spans="2:9" x14ac:dyDescent="0.3">
      <c r="B8" s="10">
        <v>6</v>
      </c>
      <c r="C8" s="10" t="s">
        <v>211</v>
      </c>
      <c r="D8" s="10" t="s">
        <v>212</v>
      </c>
      <c r="E8" s="10" t="s">
        <v>213</v>
      </c>
      <c r="F8" s="10" t="s">
        <v>214</v>
      </c>
      <c r="G8" s="10"/>
      <c r="H8" s="10"/>
      <c r="I8" s="10"/>
    </row>
    <row r="9" spans="2:9" x14ac:dyDescent="0.3">
      <c r="B9" s="10">
        <v>7</v>
      </c>
      <c r="C9" s="10" t="s">
        <v>215</v>
      </c>
      <c r="D9" s="10" t="s">
        <v>216</v>
      </c>
      <c r="E9" s="10" t="s">
        <v>217</v>
      </c>
      <c r="F9" s="10" t="s">
        <v>218</v>
      </c>
      <c r="G9" s="10"/>
      <c r="H9" s="10"/>
      <c r="I9" s="10"/>
    </row>
    <row r="10" spans="2:9" x14ac:dyDescent="0.3">
      <c r="B10" s="10">
        <v>8</v>
      </c>
      <c r="C10" s="10" t="s">
        <v>219</v>
      </c>
      <c r="D10" s="10" t="s">
        <v>220</v>
      </c>
      <c r="E10" s="10" t="s">
        <v>221</v>
      </c>
      <c r="F10" s="10" t="s">
        <v>222</v>
      </c>
      <c r="G10" s="10"/>
      <c r="H10" s="10"/>
      <c r="I10" s="10"/>
    </row>
    <row r="11" spans="2:9" x14ac:dyDescent="0.3">
      <c r="B11" s="10">
        <v>9</v>
      </c>
      <c r="C11" s="10" t="s">
        <v>223</v>
      </c>
      <c r="D11" s="10" t="s">
        <v>224</v>
      </c>
      <c r="E11" s="10" t="s">
        <v>225</v>
      </c>
      <c r="F11" s="10"/>
      <c r="G11" s="10"/>
      <c r="H11" s="10" t="s">
        <v>226</v>
      </c>
      <c r="I11" s="10"/>
    </row>
    <row r="12" spans="2:9" x14ac:dyDescent="0.3">
      <c r="B12" s="10">
        <v>10</v>
      </c>
      <c r="C12" s="10" t="s">
        <v>227</v>
      </c>
      <c r="D12" s="10" t="s">
        <v>228</v>
      </c>
      <c r="E12" s="10" t="s">
        <v>229</v>
      </c>
      <c r="F12" s="10"/>
      <c r="G12" s="10"/>
      <c r="H12" s="10"/>
      <c r="I12" s="10"/>
    </row>
    <row r="13" spans="2:9" x14ac:dyDescent="0.3">
      <c r="B13" s="10">
        <v>11</v>
      </c>
      <c r="C13" s="10"/>
      <c r="D13" s="10" t="s">
        <v>230</v>
      </c>
      <c r="E13" s="10" t="s">
        <v>231</v>
      </c>
      <c r="F13" s="10"/>
      <c r="G13" s="10"/>
      <c r="H13" s="10"/>
      <c r="I13" s="10"/>
    </row>
    <row r="14" spans="2:9" x14ac:dyDescent="0.3">
      <c r="B14" s="10">
        <v>12</v>
      </c>
      <c r="C14" s="10"/>
      <c r="D14" s="10"/>
      <c r="E14" s="10"/>
      <c r="F14" s="10"/>
      <c r="G14" s="10"/>
      <c r="H14" s="10"/>
      <c r="I14" s="10"/>
    </row>
    <row r="16" spans="2:9" x14ac:dyDescent="0.3">
      <c r="B16" s="10" t="s">
        <v>232</v>
      </c>
      <c r="C16" s="10" t="s">
        <v>233</v>
      </c>
      <c r="D16" s="10" t="s">
        <v>234</v>
      </c>
      <c r="E16" s="10" t="s">
        <v>235</v>
      </c>
      <c r="F16" s="10" t="s">
        <v>222</v>
      </c>
      <c r="G16" s="10" t="s">
        <v>236</v>
      </c>
      <c r="H16" s="10" t="s">
        <v>191</v>
      </c>
      <c r="I16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8B458-4E8C-F24D-8EA9-CAD647EB50A1}">
  <sheetPr>
    <tabColor theme="1"/>
  </sheetPr>
  <dimension ref="B2:B3"/>
  <sheetViews>
    <sheetView workbookViewId="0">
      <selection activeCell="B4" sqref="B4"/>
    </sheetView>
  </sheetViews>
  <sheetFormatPr baseColWidth="10" defaultColWidth="11" defaultRowHeight="26" x14ac:dyDescent="0.3"/>
  <cols>
    <col min="1" max="1" width="11" style="9"/>
    <col min="2" max="2" width="12.1640625" style="9" bestFit="1" customWidth="1"/>
    <col min="3" max="3" width="28.6640625" style="9" bestFit="1" customWidth="1"/>
    <col min="4" max="4" width="41.33203125" style="9" bestFit="1" customWidth="1"/>
    <col min="5" max="5" width="24" style="9" bestFit="1" customWidth="1"/>
    <col min="6" max="6" width="35" style="9" bestFit="1" customWidth="1"/>
    <col min="7" max="7" width="22.1640625" style="9" bestFit="1" customWidth="1"/>
    <col min="8" max="8" width="35.6640625" style="9" bestFit="1" customWidth="1"/>
    <col min="9" max="9" width="10.1640625" style="9" bestFit="1" customWidth="1"/>
    <col min="10" max="16384" width="11" style="9"/>
  </cols>
  <sheetData>
    <row r="2" spans="2:2" x14ac:dyDescent="0.3">
      <c r="B2" s="9" t="s">
        <v>299</v>
      </c>
    </row>
    <row r="3" spans="2:2" x14ac:dyDescent="0.3">
      <c r="B3" s="21" t="s">
        <v>300</v>
      </c>
    </row>
  </sheetData>
  <hyperlinks>
    <hyperlink ref="B3" r:id="rId1" xr:uid="{548A82C3-B73E-B945-A2AE-1FC92449AAF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F798D-149C-F843-AC78-D45705C00818}">
  <sheetPr>
    <tabColor rgb="FF002060"/>
  </sheetPr>
  <dimension ref="A1"/>
  <sheetViews>
    <sheetView workbookViewId="0"/>
  </sheetViews>
  <sheetFormatPr baseColWidth="10" defaultRowHeight="26" x14ac:dyDescent="0.3"/>
  <cols>
    <col min="1" max="16384" width="10.83203125" style="9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58C53-12E7-AB45-ADCF-05BFBE6B125B}">
  <sheetPr>
    <tabColor rgb="FFFF0000"/>
  </sheetPr>
  <dimension ref="A1:G24"/>
  <sheetViews>
    <sheetView workbookViewId="0">
      <selection activeCell="Q17" sqref="Q17"/>
    </sheetView>
  </sheetViews>
  <sheetFormatPr baseColWidth="10" defaultRowHeight="26" x14ac:dyDescent="0.3"/>
  <cols>
    <col min="1" max="6" width="10.83203125" style="9"/>
    <col min="7" max="7" width="12" style="9" customWidth="1"/>
    <col min="8" max="16384" width="10.83203125" style="9"/>
  </cols>
  <sheetData>
    <row r="1" spans="1:7" x14ac:dyDescent="0.3">
      <c r="A1" s="21" t="s">
        <v>70</v>
      </c>
    </row>
    <row r="2" spans="1:7" x14ac:dyDescent="0.3">
      <c r="B2" s="9" t="s">
        <v>54</v>
      </c>
    </row>
    <row r="4" spans="1:7" x14ac:dyDescent="0.3">
      <c r="C4" s="10" t="s">
        <v>64</v>
      </c>
      <c r="D4" s="10" t="s">
        <v>65</v>
      </c>
    </row>
    <row r="5" spans="1:7" x14ac:dyDescent="0.3">
      <c r="B5" s="9">
        <v>1</v>
      </c>
      <c r="C5" s="9">
        <v>26.480948975022592</v>
      </c>
      <c r="D5" s="15"/>
      <c r="G5" s="14" t="s">
        <v>47</v>
      </c>
    </row>
    <row r="6" spans="1:7" ht="30" x14ac:dyDescent="0.4">
      <c r="B6" s="9">
        <v>2</v>
      </c>
      <c r="C6" s="9">
        <v>26.520549994738591</v>
      </c>
      <c r="D6" s="15"/>
      <c r="G6" s="9" t="s">
        <v>50</v>
      </c>
    </row>
    <row r="7" spans="1:7" ht="30" x14ac:dyDescent="0.4">
      <c r="B7" s="9">
        <v>3</v>
      </c>
      <c r="C7" s="9">
        <v>26.382978118665029</v>
      </c>
      <c r="D7" s="15"/>
      <c r="G7" s="9" t="s">
        <v>63</v>
      </c>
    </row>
    <row r="8" spans="1:7" ht="29" x14ac:dyDescent="0.3">
      <c r="B8" s="9">
        <v>4</v>
      </c>
      <c r="C8" s="9">
        <v>21.759195384409203</v>
      </c>
      <c r="D8" s="15"/>
      <c r="G8" s="9" t="s">
        <v>48</v>
      </c>
    </row>
    <row r="9" spans="1:7" x14ac:dyDescent="0.3">
      <c r="B9" s="9">
        <v>5</v>
      </c>
      <c r="C9" s="9">
        <v>17.265858032568751</v>
      </c>
      <c r="D9" s="15"/>
      <c r="G9" s="15"/>
    </row>
    <row r="10" spans="1:7" ht="29" x14ac:dyDescent="0.3">
      <c r="B10" s="9">
        <v>6</v>
      </c>
      <c r="C10" s="9">
        <v>21.494153510479009</v>
      </c>
      <c r="D10" s="15"/>
      <c r="G10" s="9" t="s">
        <v>49</v>
      </c>
    </row>
    <row r="11" spans="1:7" x14ac:dyDescent="0.3">
      <c r="B11" s="9">
        <v>7</v>
      </c>
      <c r="C11" s="9">
        <v>22.292452053510157</v>
      </c>
      <c r="D11" s="15"/>
      <c r="G11" s="15"/>
    </row>
    <row r="12" spans="1:7" x14ac:dyDescent="0.3">
      <c r="B12" s="9">
        <v>8</v>
      </c>
      <c r="C12" s="9">
        <v>13.958085206200188</v>
      </c>
      <c r="D12" s="15"/>
    </row>
    <row r="13" spans="1:7" x14ac:dyDescent="0.3">
      <c r="B13" s="9">
        <v>9</v>
      </c>
      <c r="C13" s="9">
        <v>26.381720817828374</v>
      </c>
      <c r="D13" s="15"/>
    </row>
    <row r="14" spans="1:7" x14ac:dyDescent="0.3">
      <c r="B14" s="9">
        <v>10</v>
      </c>
      <c r="C14" s="9">
        <v>21.391428616864015</v>
      </c>
      <c r="D14" s="15"/>
    </row>
    <row r="15" spans="1:7" x14ac:dyDescent="0.3">
      <c r="B15" s="9">
        <v>11</v>
      </c>
      <c r="C15" s="9">
        <v>25.486991789245632</v>
      </c>
      <c r="D15" s="15"/>
    </row>
    <row r="16" spans="1:7" x14ac:dyDescent="0.3">
      <c r="B16" s="9">
        <v>12</v>
      </c>
      <c r="C16" s="9">
        <v>21.366940876155013</v>
      </c>
      <c r="D16" s="15"/>
    </row>
    <row r="17" spans="2:4" x14ac:dyDescent="0.3">
      <c r="B17" s="9">
        <v>13</v>
      </c>
      <c r="C17" s="9">
        <v>18.470927041621849</v>
      </c>
      <c r="D17" s="15"/>
    </row>
    <row r="18" spans="2:4" x14ac:dyDescent="0.3">
      <c r="B18" s="9">
        <v>14</v>
      </c>
      <c r="C18" s="9">
        <v>21.945862908682109</v>
      </c>
      <c r="D18" s="15"/>
    </row>
    <row r="19" spans="2:4" x14ac:dyDescent="0.3">
      <c r="B19" s="9">
        <v>15</v>
      </c>
      <c r="C19" s="9">
        <v>11.99581828804693</v>
      </c>
      <c r="D19" s="15"/>
    </row>
    <row r="20" spans="2:4" x14ac:dyDescent="0.3">
      <c r="B20" s="9">
        <v>16</v>
      </c>
      <c r="C20" s="9">
        <v>18.721831216241146</v>
      </c>
      <c r="D20" s="15"/>
    </row>
    <row r="21" spans="2:4" x14ac:dyDescent="0.3">
      <c r="B21" s="9">
        <v>17</v>
      </c>
      <c r="C21" s="9">
        <v>23.800709647601412</v>
      </c>
      <c r="D21" s="15"/>
    </row>
    <row r="22" spans="2:4" x14ac:dyDescent="0.3">
      <c r="B22" s="9">
        <v>18</v>
      </c>
      <c r="C22" s="9">
        <v>17.61931390973055</v>
      </c>
      <c r="D22" s="15"/>
    </row>
    <row r="23" spans="2:4" x14ac:dyDescent="0.3">
      <c r="B23" s="9">
        <v>19</v>
      </c>
      <c r="C23" s="9">
        <v>11.849995380640118</v>
      </c>
      <c r="D23" s="15"/>
    </row>
    <row r="24" spans="2:4" x14ac:dyDescent="0.3">
      <c r="B24" s="9">
        <v>20</v>
      </c>
      <c r="C24" s="9">
        <v>24.6987980788412</v>
      </c>
      <c r="D24" s="15"/>
    </row>
  </sheetData>
  <hyperlinks>
    <hyperlink ref="A1" r:id="rId1" xr:uid="{13294093-6796-C34A-B343-59040364980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5ADB-4206-6744-9F8F-9D186FD3B417}">
  <sheetPr>
    <tabColor rgb="FFFF0000"/>
  </sheetPr>
  <dimension ref="A1:X24"/>
  <sheetViews>
    <sheetView workbookViewId="0"/>
  </sheetViews>
  <sheetFormatPr baseColWidth="10" defaultRowHeight="26" x14ac:dyDescent="0.3"/>
  <cols>
    <col min="1" max="5" width="10.83203125" style="9"/>
    <col min="6" max="6" width="20" style="10" bestFit="1" customWidth="1"/>
    <col min="7" max="9" width="10.83203125" style="9"/>
    <col min="10" max="24" width="5.83203125" style="9" customWidth="1"/>
    <col min="25" max="16384" width="10.83203125" style="9"/>
  </cols>
  <sheetData>
    <row r="1" spans="1:24" x14ac:dyDescent="0.3">
      <c r="A1" s="21" t="s">
        <v>69</v>
      </c>
    </row>
    <row r="2" spans="1:24" x14ac:dyDescent="0.3">
      <c r="B2" s="9" t="s">
        <v>53</v>
      </c>
    </row>
    <row r="4" spans="1:24" x14ac:dyDescent="0.3">
      <c r="C4" s="10" t="s">
        <v>64</v>
      </c>
      <c r="D4" s="10" t="s">
        <v>65</v>
      </c>
    </row>
    <row r="5" spans="1:24" x14ac:dyDescent="0.3">
      <c r="B5" s="9">
        <v>1</v>
      </c>
      <c r="C5" s="9">
        <v>52.107462805728758</v>
      </c>
      <c r="D5" s="15"/>
      <c r="F5" s="10" t="s">
        <v>51</v>
      </c>
      <c r="H5" s="14"/>
      <c r="K5" s="9" t="s">
        <v>51</v>
      </c>
    </row>
    <row r="6" spans="1:24" x14ac:dyDescent="0.3">
      <c r="B6" s="9">
        <v>2</v>
      </c>
      <c r="C6" s="9">
        <v>18.821255513062439</v>
      </c>
      <c r="D6" s="15"/>
      <c r="F6" s="17"/>
      <c r="J6" s="16"/>
      <c r="K6" s="15">
        <v>5</v>
      </c>
      <c r="L6" s="15">
        <v>10</v>
      </c>
      <c r="M6" s="15">
        <v>15</v>
      </c>
      <c r="N6" s="15">
        <v>20</v>
      </c>
      <c r="O6" s="15">
        <v>25</v>
      </c>
      <c r="P6" s="15">
        <v>30</v>
      </c>
      <c r="Q6" s="15">
        <v>35</v>
      </c>
      <c r="R6" s="15">
        <v>40</v>
      </c>
      <c r="S6" s="15">
        <v>45</v>
      </c>
      <c r="T6" s="15">
        <v>50</v>
      </c>
      <c r="U6" s="15">
        <v>55</v>
      </c>
      <c r="V6" s="15">
        <v>60</v>
      </c>
      <c r="W6" s="15">
        <v>65</v>
      </c>
      <c r="X6" s="15">
        <v>70</v>
      </c>
    </row>
    <row r="7" spans="1:24" x14ac:dyDescent="0.3">
      <c r="B7" s="9">
        <v>3</v>
      </c>
      <c r="C7" s="9">
        <v>3.5163404995259278</v>
      </c>
      <c r="D7" s="15"/>
      <c r="F7" s="10" t="s">
        <v>52</v>
      </c>
      <c r="I7" s="9" t="s">
        <v>0</v>
      </c>
      <c r="J7" s="15">
        <v>5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1:24" x14ac:dyDescent="0.3">
      <c r="B8" s="9">
        <v>4</v>
      </c>
      <c r="C8" s="9">
        <v>15.460376649536038</v>
      </c>
      <c r="D8" s="15"/>
      <c r="F8" s="17"/>
      <c r="J8" s="15">
        <v>10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</row>
    <row r="9" spans="1:24" x14ac:dyDescent="0.3">
      <c r="B9" s="9">
        <v>5</v>
      </c>
      <c r="C9" s="9">
        <v>33.740694084707521</v>
      </c>
      <c r="D9" s="15"/>
      <c r="F9" s="10" t="s">
        <v>4</v>
      </c>
      <c r="J9" s="15">
        <v>15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</row>
    <row r="10" spans="1:24" x14ac:dyDescent="0.3">
      <c r="B10" s="9">
        <v>6</v>
      </c>
      <c r="C10" s="9">
        <v>5.7739127123932796</v>
      </c>
      <c r="D10" s="15"/>
      <c r="F10" s="17"/>
      <c r="J10" s="15">
        <v>20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</row>
    <row r="11" spans="1:24" x14ac:dyDescent="0.3">
      <c r="B11" s="9">
        <v>7</v>
      </c>
      <c r="C11" s="9">
        <v>39.183952719338279</v>
      </c>
      <c r="D11" s="15"/>
      <c r="J11" s="15">
        <v>25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</row>
    <row r="12" spans="1:24" x14ac:dyDescent="0.3">
      <c r="B12" s="9">
        <v>8</v>
      </c>
      <c r="C12" s="9">
        <v>59.449134908535562</v>
      </c>
      <c r="D12" s="15"/>
      <c r="J12" s="15">
        <v>30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</row>
    <row r="13" spans="1:24" x14ac:dyDescent="0.3">
      <c r="B13" s="9">
        <v>9</v>
      </c>
      <c r="C13" s="9">
        <v>3.306765501075084</v>
      </c>
      <c r="D13" s="15"/>
      <c r="J13" s="15">
        <v>35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</row>
    <row r="14" spans="1:24" x14ac:dyDescent="0.3">
      <c r="B14" s="9">
        <v>10</v>
      </c>
      <c r="C14" s="9">
        <v>46.4952120608841</v>
      </c>
      <c r="D14" s="15"/>
      <c r="J14" s="15">
        <v>40</v>
      </c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</row>
    <row r="15" spans="1:24" x14ac:dyDescent="0.3">
      <c r="B15" s="9">
        <v>11</v>
      </c>
      <c r="C15" s="9">
        <v>-15.61988071312139</v>
      </c>
      <c r="D15" s="15"/>
      <c r="J15" s="15">
        <v>45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</row>
    <row r="16" spans="1:24" x14ac:dyDescent="0.3">
      <c r="B16" s="9">
        <v>12</v>
      </c>
      <c r="C16" s="9">
        <v>-9.9413736737116984</v>
      </c>
      <c r="D16" s="15"/>
      <c r="J16" s="15">
        <v>50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</row>
    <row r="17" spans="2:24" x14ac:dyDescent="0.3">
      <c r="B17" s="9">
        <v>13</v>
      </c>
      <c r="C17" s="9">
        <v>-6.1910041790125234</v>
      </c>
      <c r="D17" s="15"/>
      <c r="J17" s="15">
        <v>55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</row>
    <row r="18" spans="2:24" x14ac:dyDescent="0.3">
      <c r="B18" s="9">
        <v>14</v>
      </c>
      <c r="C18" s="9">
        <v>25.476335658261636</v>
      </c>
      <c r="D18" s="15"/>
      <c r="J18" s="15">
        <v>60</v>
      </c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</row>
    <row r="19" spans="2:24" x14ac:dyDescent="0.3">
      <c r="B19" s="9">
        <v>15</v>
      </c>
      <c r="C19" s="9">
        <v>8.9556928213761555</v>
      </c>
      <c r="D19" s="15"/>
      <c r="J19" s="15">
        <v>65</v>
      </c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</row>
    <row r="20" spans="2:24" x14ac:dyDescent="0.3">
      <c r="B20" s="9">
        <v>16</v>
      </c>
      <c r="C20" s="9">
        <v>26.072851661274349</v>
      </c>
      <c r="D20" s="15"/>
      <c r="J20" s="15">
        <v>70</v>
      </c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</row>
    <row r="21" spans="2:24" x14ac:dyDescent="0.3">
      <c r="B21" s="9">
        <v>17</v>
      </c>
      <c r="C21" s="9">
        <v>27.005621311837615</v>
      </c>
      <c r="D21" s="15"/>
    </row>
    <row r="22" spans="2:24" x14ac:dyDescent="0.3">
      <c r="B22" s="9">
        <v>18</v>
      </c>
      <c r="C22" s="9">
        <v>74.26656333735842</v>
      </c>
      <c r="D22" s="15"/>
    </row>
    <row r="23" spans="2:24" x14ac:dyDescent="0.3">
      <c r="B23" s="9">
        <v>19</v>
      </c>
      <c r="C23" s="9">
        <v>30.417824786013497</v>
      </c>
      <c r="D23" s="15"/>
    </row>
    <row r="24" spans="2:24" x14ac:dyDescent="0.3">
      <c r="B24" s="9">
        <v>20</v>
      </c>
      <c r="C24" s="9">
        <v>-3.5260340163490795</v>
      </c>
      <c r="D24" s="15"/>
    </row>
  </sheetData>
  <conditionalFormatting sqref="K7:X2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hyperlinks>
    <hyperlink ref="A1" r:id="rId1" xr:uid="{31B95C9D-A7AB-0143-86E3-6284D3D9961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AF0AC-CDF0-594E-A893-0DFBBB10EFC1}">
  <sheetPr>
    <tabColor rgb="FFFF0000"/>
  </sheetPr>
  <dimension ref="A1:G20"/>
  <sheetViews>
    <sheetView workbookViewId="0"/>
  </sheetViews>
  <sheetFormatPr baseColWidth="10" defaultRowHeight="26" x14ac:dyDescent="0.3"/>
  <cols>
    <col min="1" max="2" width="10.83203125" style="9"/>
    <col min="3" max="3" width="18.83203125" style="9" customWidth="1"/>
    <col min="4" max="4" width="20" style="9" bestFit="1" customWidth="1"/>
    <col min="5" max="5" width="10.83203125" style="9"/>
    <col min="6" max="6" width="18" style="9" bestFit="1" customWidth="1"/>
    <col min="7" max="7" width="17.1640625" style="9" bestFit="1" customWidth="1"/>
    <col min="8" max="16384" width="10.83203125" style="9"/>
  </cols>
  <sheetData>
    <row r="1" spans="1:7" x14ac:dyDescent="0.3">
      <c r="A1" s="21" t="s">
        <v>67</v>
      </c>
    </row>
    <row r="2" spans="1:7" x14ac:dyDescent="0.3">
      <c r="A2" s="21" t="s">
        <v>68</v>
      </c>
    </row>
    <row r="4" spans="1:7" x14ac:dyDescent="0.3">
      <c r="B4" s="9" t="s">
        <v>44</v>
      </c>
    </row>
    <row r="6" spans="1:7" x14ac:dyDescent="0.3">
      <c r="B6" s="9" t="s">
        <v>37</v>
      </c>
    </row>
    <row r="7" spans="1:7" x14ac:dyDescent="0.3">
      <c r="C7" s="9" t="s">
        <v>40</v>
      </c>
    </row>
    <row r="8" spans="1:7" x14ac:dyDescent="0.3">
      <c r="C8" s="9" t="s">
        <v>39</v>
      </c>
    </row>
    <row r="9" spans="1:7" x14ac:dyDescent="0.3">
      <c r="C9" s="9" t="s">
        <v>38</v>
      </c>
    </row>
    <row r="11" spans="1:7" x14ac:dyDescent="0.3">
      <c r="B11" s="9" t="s">
        <v>41</v>
      </c>
    </row>
    <row r="13" spans="1:7" x14ac:dyDescent="0.3">
      <c r="C13" s="12" t="s">
        <v>45</v>
      </c>
      <c r="D13" s="12"/>
      <c r="F13" s="12" t="s">
        <v>46</v>
      </c>
      <c r="G13" s="12"/>
    </row>
    <row r="14" spans="1:7" s="11" customFormat="1" x14ac:dyDescent="0.3">
      <c r="C14" s="13" t="s">
        <v>3</v>
      </c>
      <c r="D14" s="13" t="s">
        <v>14</v>
      </c>
      <c r="E14" s="9"/>
      <c r="F14" s="13" t="s">
        <v>3</v>
      </c>
      <c r="G14" s="13" t="s">
        <v>14</v>
      </c>
    </row>
    <row r="15" spans="1:7" x14ac:dyDescent="0.3">
      <c r="C15" s="9">
        <f ca="1">RAND()*100</f>
        <v>57.397857029222912</v>
      </c>
      <c r="D15" s="9">
        <f ca="1">LOG(C15)</f>
        <v>1.7588956781513392</v>
      </c>
      <c r="F15" s="9">
        <v>2</v>
      </c>
      <c r="G15" s="9">
        <f>LOG(F15,2)</f>
        <v>1</v>
      </c>
    </row>
    <row r="16" spans="1:7" x14ac:dyDescent="0.3">
      <c r="C16" s="9">
        <f t="shared" ref="C16:C17" ca="1" si="0">RAND()*100</f>
        <v>42.515545699486744</v>
      </c>
      <c r="D16" s="9">
        <f t="shared" ref="D16:D17" ca="1" si="1">LOG(C16)</f>
        <v>1.6285477577452729</v>
      </c>
      <c r="F16" s="9">
        <v>4</v>
      </c>
      <c r="G16" s="9">
        <f t="shared" ref="G16:G17" si="2">LOG(F16,2)</f>
        <v>2</v>
      </c>
    </row>
    <row r="17" spans="3:7" x14ac:dyDescent="0.3">
      <c r="C17" s="9">
        <f t="shared" ca="1" si="0"/>
        <v>83.115280554100295</v>
      </c>
      <c r="D17" s="9">
        <f t="shared" ca="1" si="1"/>
        <v>1.9196808751710925</v>
      </c>
      <c r="F17" s="9">
        <v>8</v>
      </c>
      <c r="G17" s="9">
        <f t="shared" si="2"/>
        <v>3</v>
      </c>
    </row>
    <row r="19" spans="3:7" x14ac:dyDescent="0.3">
      <c r="C19" s="10" t="s">
        <v>42</v>
      </c>
      <c r="D19" s="10" t="s">
        <v>43</v>
      </c>
      <c r="F19" s="10" t="s">
        <v>42</v>
      </c>
      <c r="G19" s="10" t="s">
        <v>43</v>
      </c>
    </row>
    <row r="20" spans="3:7" x14ac:dyDescent="0.3">
      <c r="C20" s="9">
        <f ca="1">LOG(PRODUCT(C15:C17))</f>
        <v>5.3071243110677049</v>
      </c>
      <c r="D20" s="9">
        <f ca="1">SUM(D15:D17)</f>
        <v>5.3071243110677049</v>
      </c>
      <c r="F20" s="9">
        <f>LOG(PRODUCT(F15:F17),2)</f>
        <v>6</v>
      </c>
      <c r="G20" s="9">
        <f>SUM(G15:G17)</f>
        <v>6</v>
      </c>
    </row>
  </sheetData>
  <phoneticPr fontId="14" type="noConversion"/>
  <hyperlinks>
    <hyperlink ref="A2" r:id="rId1" xr:uid="{502D26CC-8465-BA41-BD28-3D88F13ABB2F}"/>
    <hyperlink ref="A1" r:id="rId2" xr:uid="{52106399-756A-074D-A31B-8C0FE87A68E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D804-419E-904E-AE8F-511AE4C75947}">
  <sheetPr>
    <tabColor rgb="FFFF0000"/>
  </sheetPr>
  <dimension ref="A1:I1031"/>
  <sheetViews>
    <sheetView workbookViewId="0"/>
  </sheetViews>
  <sheetFormatPr baseColWidth="10" defaultRowHeight="26" x14ac:dyDescent="0.3"/>
  <cols>
    <col min="1" max="2" width="10.83203125" style="9"/>
    <col min="3" max="3" width="11.5" style="9" bestFit="1" customWidth="1"/>
    <col min="4" max="4" width="10.83203125" style="9"/>
    <col min="5" max="5" width="11.5" style="9" bestFit="1" customWidth="1"/>
    <col min="6" max="6" width="10.83203125" style="9"/>
    <col min="7" max="7" width="12.5" style="9" bestFit="1" customWidth="1"/>
    <col min="8" max="16384" width="10.83203125" style="9"/>
  </cols>
  <sheetData>
    <row r="1" spans="1:7" x14ac:dyDescent="0.3">
      <c r="A1" s="21" t="s">
        <v>66</v>
      </c>
    </row>
    <row r="3" spans="1:7" x14ac:dyDescent="0.3">
      <c r="B3" s="9" t="s">
        <v>60</v>
      </c>
      <c r="C3" s="15">
        <v>150</v>
      </c>
      <c r="F3" s="11" t="s">
        <v>4</v>
      </c>
      <c r="G3" s="9">
        <f ca="1">PRODUCT(E32:E1031)</f>
        <v>0</v>
      </c>
    </row>
    <row r="4" spans="1:7" x14ac:dyDescent="0.3">
      <c r="B4" s="9" t="s">
        <v>0</v>
      </c>
      <c r="C4" s="15">
        <v>15</v>
      </c>
      <c r="F4" s="11" t="s">
        <v>18</v>
      </c>
      <c r="G4" s="9">
        <f t="array" aca="1" ref="G4" ca="1">SUM(LOG(E32:E1031))</f>
        <v>-4107.1836637589695</v>
      </c>
    </row>
    <row r="28" spans="2:9" x14ac:dyDescent="0.3">
      <c r="B28" s="9" t="s">
        <v>60</v>
      </c>
      <c r="C28" s="9">
        <v>100</v>
      </c>
      <c r="D28" s="9">
        <f>C3</f>
        <v>150</v>
      </c>
    </row>
    <row r="29" spans="2:9" x14ac:dyDescent="0.3">
      <c r="B29" s="9" t="s">
        <v>0</v>
      </c>
      <c r="C29" s="9">
        <v>10</v>
      </c>
      <c r="D29" s="9">
        <f>C4</f>
        <v>15</v>
      </c>
    </row>
    <row r="31" spans="2:9" x14ac:dyDescent="0.3">
      <c r="C31" s="20" t="s">
        <v>61</v>
      </c>
      <c r="D31" s="20" t="s">
        <v>62</v>
      </c>
      <c r="E31" s="20" t="s">
        <v>28</v>
      </c>
    </row>
    <row r="32" spans="2:9" x14ac:dyDescent="0.3">
      <c r="B32" s="9">
        <v>1</v>
      </c>
      <c r="C32" s="9">
        <f ca="1">_xlfn.NORM.INV(RAND(),$C$28,$C$29)</f>
        <v>102.12023505047628</v>
      </c>
      <c r="D32" s="9">
        <f>_xlfn.NORM.INV(B32/1001,$D$28,$D$29)</f>
        <v>103.64206293112096</v>
      </c>
      <c r="E32" s="9">
        <f ca="1">_xlfn.NORM.DIST(C32,$D$28,$D$29,0)</f>
        <v>1.6306352393445655E-4</v>
      </c>
      <c r="G32" s="9">
        <v>0</v>
      </c>
      <c r="H32" s="9" cm="1">
        <f t="array" aca="1" ref="H32:H73" ca="1">FREQUENCY(C32:C1031,G32:G72)</f>
        <v>0</v>
      </c>
      <c r="I32" s="9" cm="1">
        <f t="array" ref="I32:I73">FREQUENCY(D32:D1031,G32:G72)</f>
        <v>0</v>
      </c>
    </row>
    <row r="33" spans="2:9" x14ac:dyDescent="0.3">
      <c r="B33" s="9">
        <v>2</v>
      </c>
      <c r="C33" s="9">
        <f t="shared" ref="C33:C96" ca="1" si="0">_xlfn.NORM.INV(RAND(),$C$28,$C$29)</f>
        <v>86.049768168413635</v>
      </c>
      <c r="D33" s="9">
        <f t="shared" ref="D33:D96" si="1">_xlfn.NORM.INV(B33/1001,$D$28,$D$29)</f>
        <v>106.82284477850783</v>
      </c>
      <c r="E33" s="9">
        <f t="shared" ref="E33:E96" ca="1" si="2">_xlfn.NORM.DIST(C33,$D$28,$D$29,0)</f>
        <v>3.0055193338325588E-6</v>
      </c>
      <c r="G33" s="9">
        <v>5</v>
      </c>
      <c r="H33" s="9">
        <f ca="1"/>
        <v>0</v>
      </c>
      <c r="I33" s="9">
        <v>0</v>
      </c>
    </row>
    <row r="34" spans="2:9" x14ac:dyDescent="0.3">
      <c r="B34" s="9">
        <v>3</v>
      </c>
      <c r="C34" s="9">
        <f t="shared" ca="1" si="0"/>
        <v>119.74079423149109</v>
      </c>
      <c r="D34" s="9">
        <f t="shared" si="1"/>
        <v>108.77836345155636</v>
      </c>
      <c r="E34" s="9">
        <f t="shared" ca="1" si="2"/>
        <v>3.4766057885091749E-3</v>
      </c>
      <c r="G34" s="9">
        <v>10</v>
      </c>
      <c r="H34" s="9">
        <f ca="1"/>
        <v>0</v>
      </c>
      <c r="I34" s="9">
        <v>0</v>
      </c>
    </row>
    <row r="35" spans="2:9" x14ac:dyDescent="0.3">
      <c r="B35" s="9">
        <v>4</v>
      </c>
      <c r="C35" s="9">
        <f t="shared" ca="1" si="0"/>
        <v>111.49732558217244</v>
      </c>
      <c r="D35" s="9">
        <f t="shared" si="1"/>
        <v>110.21389112826722</v>
      </c>
      <c r="E35" s="9">
        <f t="shared" ca="1" si="2"/>
        <v>9.8651180927012642E-4</v>
      </c>
      <c r="G35" s="9">
        <v>15</v>
      </c>
      <c r="H35" s="9">
        <f ca="1"/>
        <v>0</v>
      </c>
      <c r="I35" s="9">
        <v>0</v>
      </c>
    </row>
    <row r="36" spans="2:9" x14ac:dyDescent="0.3">
      <c r="B36" s="9">
        <v>5</v>
      </c>
      <c r="C36" s="9">
        <f t="shared" ca="1" si="0"/>
        <v>105.85974676134106</v>
      </c>
      <c r="D36" s="9">
        <f t="shared" si="1"/>
        <v>111.35737650745077</v>
      </c>
      <c r="E36" s="9">
        <f t="shared" ca="1" si="2"/>
        <v>3.503135421446253E-4</v>
      </c>
      <c r="G36" s="9">
        <v>20</v>
      </c>
      <c r="H36" s="9">
        <f ca="1"/>
        <v>0</v>
      </c>
      <c r="I36" s="9">
        <v>0</v>
      </c>
    </row>
    <row r="37" spans="2:9" x14ac:dyDescent="0.3">
      <c r="B37" s="9">
        <v>6</v>
      </c>
      <c r="C37" s="9">
        <f t="shared" ca="1" si="0"/>
        <v>89.016502753761614</v>
      </c>
      <c r="D37" s="9">
        <f t="shared" si="1"/>
        <v>112.31254480211156</v>
      </c>
      <c r="E37" s="9">
        <f t="shared" ca="1" si="2"/>
        <v>6.8490257061224122E-6</v>
      </c>
      <c r="G37" s="9">
        <v>25</v>
      </c>
      <c r="H37" s="9">
        <f ca="1"/>
        <v>0</v>
      </c>
      <c r="I37" s="9">
        <v>0</v>
      </c>
    </row>
    <row r="38" spans="2:9" x14ac:dyDescent="0.3">
      <c r="B38" s="9">
        <v>7</v>
      </c>
      <c r="C38" s="9">
        <f t="shared" ca="1" si="0"/>
        <v>96.897401777927328</v>
      </c>
      <c r="D38" s="9">
        <f t="shared" si="1"/>
        <v>113.13566393386674</v>
      </c>
      <c r="E38" s="9">
        <f t="shared" ca="1" si="2"/>
        <v>5.0506832706439447E-5</v>
      </c>
      <c r="G38" s="9">
        <v>30</v>
      </c>
      <c r="H38" s="9">
        <f ca="1"/>
        <v>0</v>
      </c>
      <c r="I38" s="9">
        <v>0</v>
      </c>
    </row>
    <row r="39" spans="2:9" x14ac:dyDescent="0.3">
      <c r="B39" s="9">
        <v>8</v>
      </c>
      <c r="C39" s="9">
        <f t="shared" ca="1" si="0"/>
        <v>100.91395214694566</v>
      </c>
      <c r="D39" s="9">
        <f t="shared" si="1"/>
        <v>113.86079531778066</v>
      </c>
      <c r="E39" s="9">
        <f t="shared" ca="1" si="2"/>
        <v>1.2573927336007669E-4</v>
      </c>
      <c r="G39" s="9">
        <v>35</v>
      </c>
      <c r="H39" s="9">
        <f ca="1"/>
        <v>0</v>
      </c>
      <c r="I39" s="9">
        <v>0</v>
      </c>
    </row>
    <row r="40" spans="2:9" x14ac:dyDescent="0.3">
      <c r="B40" s="9">
        <v>9</v>
      </c>
      <c r="C40" s="9">
        <f t="shared" ca="1" si="0"/>
        <v>103.82218914165711</v>
      </c>
      <c r="D40" s="9">
        <f t="shared" si="1"/>
        <v>114.5101771375156</v>
      </c>
      <c r="E40" s="9">
        <f t="shared" ca="1" si="2"/>
        <v>2.3272951512900116E-4</v>
      </c>
      <c r="G40" s="9">
        <v>40</v>
      </c>
      <c r="H40" s="9">
        <f ca="1"/>
        <v>0</v>
      </c>
      <c r="I40" s="9">
        <v>0</v>
      </c>
    </row>
    <row r="41" spans="2:9" x14ac:dyDescent="0.3">
      <c r="B41" s="9">
        <v>10</v>
      </c>
      <c r="C41" s="9">
        <f t="shared" ca="1" si="0"/>
        <v>90.346030244212642</v>
      </c>
      <c r="D41" s="9">
        <f t="shared" si="1"/>
        <v>115.09915699350913</v>
      </c>
      <c r="E41" s="9">
        <f t="shared" ca="1" si="2"/>
        <v>9.7818680540723619E-6</v>
      </c>
      <c r="G41" s="9">
        <v>45</v>
      </c>
      <c r="H41" s="9">
        <f ca="1"/>
        <v>0</v>
      </c>
      <c r="I41" s="9">
        <v>0</v>
      </c>
    </row>
    <row r="42" spans="2:9" x14ac:dyDescent="0.3">
      <c r="B42" s="9">
        <v>11</v>
      </c>
      <c r="C42" s="9">
        <f t="shared" ca="1" si="0"/>
        <v>95.435636973332294</v>
      </c>
      <c r="D42" s="9">
        <f t="shared" si="1"/>
        <v>115.63878758464671</v>
      </c>
      <c r="E42" s="9">
        <f t="shared" ca="1" si="2"/>
        <v>3.5600757188704658E-5</v>
      </c>
      <c r="G42" s="9">
        <v>50</v>
      </c>
      <c r="H42" s="9">
        <f ca="1"/>
        <v>0</v>
      </c>
      <c r="I42" s="9">
        <v>0</v>
      </c>
    </row>
    <row r="43" spans="2:9" x14ac:dyDescent="0.3">
      <c r="B43" s="9">
        <v>12</v>
      </c>
      <c r="C43" s="9">
        <f t="shared" ca="1" si="0"/>
        <v>103.07276322440352</v>
      </c>
      <c r="D43" s="9">
        <f t="shared" si="1"/>
        <v>116.13730160523568</v>
      </c>
      <c r="E43" s="9">
        <f t="shared" ca="1" si="2"/>
        <v>1.9930186767318594E-4</v>
      </c>
      <c r="G43" s="9">
        <v>55</v>
      </c>
      <c r="H43" s="9">
        <f ca="1"/>
        <v>0</v>
      </c>
      <c r="I43" s="9">
        <v>0</v>
      </c>
    </row>
    <row r="44" spans="2:9" x14ac:dyDescent="0.3">
      <c r="B44" s="9">
        <v>13</v>
      </c>
      <c r="C44" s="9">
        <f t="shared" ca="1" si="0"/>
        <v>114.45133610367647</v>
      </c>
      <c r="D44" s="9">
        <f t="shared" si="1"/>
        <v>116.60100157139905</v>
      </c>
      <c r="E44" s="9">
        <f t="shared" ca="1" si="2"/>
        <v>1.6040435261647512E-3</v>
      </c>
      <c r="G44" s="9">
        <v>60</v>
      </c>
      <c r="H44" s="9">
        <f ca="1"/>
        <v>0</v>
      </c>
      <c r="I44" s="9">
        <v>0</v>
      </c>
    </row>
    <row r="45" spans="2:9" x14ac:dyDescent="0.3">
      <c r="B45" s="9">
        <v>14</v>
      </c>
      <c r="C45" s="9">
        <f t="shared" ca="1" si="0"/>
        <v>98.226020535788962</v>
      </c>
      <c r="D45" s="9">
        <f t="shared" si="1"/>
        <v>117.03482318025537</v>
      </c>
      <c r="E45" s="9">
        <f t="shared" ca="1" si="2"/>
        <v>6.8837955326447471E-5</v>
      </c>
      <c r="G45" s="9">
        <v>65</v>
      </c>
      <c r="H45" s="9">
        <f ca="1"/>
        <v>0</v>
      </c>
      <c r="I45" s="9">
        <v>0</v>
      </c>
    </row>
    <row r="46" spans="2:9" x14ac:dyDescent="0.3">
      <c r="B46" s="9">
        <v>15</v>
      </c>
      <c r="C46" s="9">
        <f t="shared" ca="1" si="0"/>
        <v>92.106674980750853</v>
      </c>
      <c r="D46" s="9">
        <f t="shared" si="1"/>
        <v>117.44270641089328</v>
      </c>
      <c r="E46" s="9">
        <f t="shared" ca="1" si="2"/>
        <v>1.5493791877968629E-5</v>
      </c>
      <c r="G46" s="9">
        <v>70</v>
      </c>
      <c r="H46" s="9">
        <f ca="1"/>
        <v>1</v>
      </c>
      <c r="I46" s="9">
        <v>0</v>
      </c>
    </row>
    <row r="47" spans="2:9" x14ac:dyDescent="0.3">
      <c r="B47" s="9">
        <v>16</v>
      </c>
      <c r="C47" s="9">
        <f t="shared" ca="1" si="0"/>
        <v>87.622955483099162</v>
      </c>
      <c r="D47" s="9">
        <f t="shared" si="1"/>
        <v>117.82784824155183</v>
      </c>
      <c r="E47" s="9">
        <f t="shared" ca="1" si="2"/>
        <v>4.6743353115948722E-6</v>
      </c>
      <c r="G47" s="9">
        <v>75</v>
      </c>
      <c r="H47" s="9">
        <f ca="1"/>
        <v>4</v>
      </c>
      <c r="I47" s="9">
        <v>0</v>
      </c>
    </row>
    <row r="48" spans="2:9" x14ac:dyDescent="0.3">
      <c r="B48" s="9">
        <v>17</v>
      </c>
      <c r="C48" s="9">
        <f t="shared" ca="1" si="0"/>
        <v>89.764979622382413</v>
      </c>
      <c r="D48" s="9">
        <f t="shared" si="1"/>
        <v>118.19287968416063</v>
      </c>
      <c r="E48" s="9">
        <f t="shared" ca="1" si="2"/>
        <v>8.3789866256334043E-6</v>
      </c>
      <c r="G48" s="9">
        <v>80</v>
      </c>
      <c r="H48" s="9">
        <f ca="1"/>
        <v>17</v>
      </c>
      <c r="I48" s="9">
        <v>0</v>
      </c>
    </row>
    <row r="49" spans="2:9" x14ac:dyDescent="0.3">
      <c r="B49" s="9">
        <v>18</v>
      </c>
      <c r="C49" s="9">
        <f t="shared" ca="1" si="0"/>
        <v>100.63943533703682</v>
      </c>
      <c r="D49" s="9">
        <f t="shared" si="1"/>
        <v>118.53999285947444</v>
      </c>
      <c r="E49" s="9">
        <f t="shared" ca="1" si="2"/>
        <v>1.1841014381428619E-4</v>
      </c>
      <c r="G49" s="9">
        <v>85</v>
      </c>
      <c r="H49" s="9">
        <f ca="1"/>
        <v>47</v>
      </c>
      <c r="I49" s="9">
        <v>0</v>
      </c>
    </row>
    <row r="50" spans="2:9" x14ac:dyDescent="0.3">
      <c r="B50" s="9">
        <v>19</v>
      </c>
      <c r="C50" s="9">
        <f t="shared" ca="1" si="0"/>
        <v>86.425634994743447</v>
      </c>
      <c r="D50" s="9">
        <f t="shared" si="1"/>
        <v>118.87103416684877</v>
      </c>
      <c r="E50" s="9">
        <f t="shared" ca="1" si="2"/>
        <v>3.3433273438436279E-6</v>
      </c>
      <c r="G50" s="9">
        <v>90</v>
      </c>
      <c r="H50" s="9">
        <f ca="1"/>
        <v>98</v>
      </c>
      <c r="I50" s="9">
        <v>0</v>
      </c>
    </row>
    <row r="51" spans="2:9" x14ac:dyDescent="0.3">
      <c r="B51" s="9">
        <v>20</v>
      </c>
      <c r="C51" s="9">
        <f t="shared" ca="1" si="0"/>
        <v>117.82967772297371</v>
      </c>
      <c r="D51" s="9">
        <f t="shared" si="1"/>
        <v>119.18757388037839</v>
      </c>
      <c r="E51" s="9">
        <f t="shared" ca="1" si="2"/>
        <v>2.6669164314936356E-3</v>
      </c>
      <c r="G51" s="9">
        <v>95</v>
      </c>
      <c r="H51" s="9">
        <f ca="1"/>
        <v>138</v>
      </c>
      <c r="I51" s="9">
        <v>0</v>
      </c>
    </row>
    <row r="52" spans="2:9" x14ac:dyDescent="0.3">
      <c r="B52" s="9">
        <v>21</v>
      </c>
      <c r="C52" s="9">
        <f t="shared" ca="1" si="0"/>
        <v>98.143283232552619</v>
      </c>
      <c r="D52" s="9">
        <f t="shared" si="1"/>
        <v>119.49095900161682</v>
      </c>
      <c r="E52" s="9">
        <f t="shared" ca="1" si="2"/>
        <v>6.7538760279516294E-5</v>
      </c>
      <c r="G52" s="9">
        <v>100</v>
      </c>
      <c r="H52" s="9">
        <f ca="1"/>
        <v>196</v>
      </c>
      <c r="I52" s="9">
        <v>0</v>
      </c>
    </row>
    <row r="53" spans="2:9" x14ac:dyDescent="0.3">
      <c r="B53" s="9">
        <v>22</v>
      </c>
      <c r="C53" s="9">
        <f t="shared" ca="1" si="0"/>
        <v>88.408958560660409</v>
      </c>
      <c r="D53" s="9">
        <f t="shared" si="1"/>
        <v>119.78235399278479</v>
      </c>
      <c r="E53" s="9">
        <f t="shared" ca="1" si="2"/>
        <v>5.804414475904261E-6</v>
      </c>
      <c r="G53" s="9">
        <v>105</v>
      </c>
      <c r="H53" s="9">
        <f ca="1"/>
        <v>211</v>
      </c>
      <c r="I53" s="9">
        <v>1</v>
      </c>
    </row>
    <row r="54" spans="2:9" x14ac:dyDescent="0.3">
      <c r="B54" s="9">
        <v>23</v>
      </c>
      <c r="C54" s="9">
        <f t="shared" ca="1" si="0"/>
        <v>98.638182468306923</v>
      </c>
      <c r="D54" s="9">
        <f t="shared" si="1"/>
        <v>120.0627725876212</v>
      </c>
      <c r="E54" s="9">
        <f t="shared" ca="1" si="2"/>
        <v>7.5657678424439996E-5</v>
      </c>
      <c r="G54" s="9">
        <v>110</v>
      </c>
      <c r="H54" s="9">
        <f ca="1"/>
        <v>137</v>
      </c>
      <c r="I54" s="9">
        <v>2</v>
      </c>
    </row>
    <row r="55" spans="2:9" x14ac:dyDescent="0.3">
      <c r="B55" s="9">
        <v>24</v>
      </c>
      <c r="C55" s="9">
        <f t="shared" ca="1" si="0"/>
        <v>110.37521673229099</v>
      </c>
      <c r="D55" s="9">
        <f t="shared" si="1"/>
        <v>120.33310293278198</v>
      </c>
      <c r="E55" s="9">
        <f t="shared" ca="1" si="2"/>
        <v>8.1188491809106923E-4</v>
      </c>
      <c r="G55" s="9">
        <v>115</v>
      </c>
      <c r="H55" s="9">
        <f ca="1"/>
        <v>87</v>
      </c>
      <c r="I55" s="9">
        <v>6</v>
      </c>
    </row>
    <row r="56" spans="2:9" x14ac:dyDescent="0.3">
      <c r="B56" s="9">
        <v>25</v>
      </c>
      <c r="C56" s="9">
        <f t="shared" ca="1" si="0"/>
        <v>110.38620241768307</v>
      </c>
      <c r="D56" s="9">
        <f t="shared" si="1"/>
        <v>120.59412767465486</v>
      </c>
      <c r="E56" s="9">
        <f t="shared" ca="1" si="2"/>
        <v>8.1345696654798233E-4</v>
      </c>
      <c r="G56" s="9">
        <v>120</v>
      </c>
      <c r="H56" s="9">
        <f ca="1"/>
        <v>45</v>
      </c>
      <c r="I56" s="9">
        <v>13</v>
      </c>
    </row>
    <row r="57" spans="2:9" x14ac:dyDescent="0.3">
      <c r="B57" s="9">
        <v>26</v>
      </c>
      <c r="C57" s="9">
        <f t="shared" ca="1" si="0"/>
        <v>98.602089679483626</v>
      </c>
      <c r="D57" s="9">
        <f t="shared" si="1"/>
        <v>120.84654016716215</v>
      </c>
      <c r="E57" s="9">
        <f t="shared" ca="1" si="2"/>
        <v>7.5036673002912993E-5</v>
      </c>
      <c r="G57" s="9">
        <v>125</v>
      </c>
      <c r="H57" s="9">
        <f ca="1"/>
        <v>15</v>
      </c>
      <c r="I57" s="9">
        <v>25</v>
      </c>
    </row>
    <row r="58" spans="2:9" x14ac:dyDescent="0.3">
      <c r="B58" s="9">
        <v>27</v>
      </c>
      <c r="C58" s="9">
        <f t="shared" ca="1" si="0"/>
        <v>96.876725937196881</v>
      </c>
      <c r="D58" s="9">
        <f t="shared" si="1"/>
        <v>121.0909576684698</v>
      </c>
      <c r="E58" s="9">
        <f t="shared" ca="1" si="2"/>
        <v>5.0260925243983524E-5</v>
      </c>
      <c r="G58" s="9">
        <v>130</v>
      </c>
      <c r="H58" s="9">
        <f ca="1"/>
        <v>4</v>
      </c>
      <c r="I58" s="9">
        <v>44</v>
      </c>
    </row>
    <row r="59" spans="2:9" x14ac:dyDescent="0.3">
      <c r="B59" s="9">
        <v>28</v>
      </c>
      <c r="C59" s="9">
        <f t="shared" ca="1" si="0"/>
        <v>96.314174067196092</v>
      </c>
      <c r="D59" s="9">
        <f t="shared" si="1"/>
        <v>121.32793217568761</v>
      </c>
      <c r="E59" s="9">
        <f t="shared" ca="1" si="2"/>
        <v>4.3978648491082514E-5</v>
      </c>
      <c r="G59" s="9">
        <v>135</v>
      </c>
      <c r="H59" s="9">
        <f ca="1"/>
        <v>0</v>
      </c>
      <c r="I59" s="9">
        <v>67</v>
      </c>
    </row>
    <row r="60" spans="2:9" x14ac:dyDescent="0.3">
      <c r="B60" s="9">
        <v>29</v>
      </c>
      <c r="C60" s="9">
        <f t="shared" ca="1" si="0"/>
        <v>97.882651307976516</v>
      </c>
      <c r="D60" s="9">
        <f t="shared" si="1"/>
        <v>121.5579593887623</v>
      </c>
      <c r="E60" s="9">
        <f t="shared" ca="1" si="2"/>
        <v>6.3591622920059374E-5</v>
      </c>
      <c r="G60" s="9">
        <v>140</v>
      </c>
      <c r="H60" s="9">
        <f ca="1"/>
        <v>0</v>
      </c>
      <c r="I60" s="9">
        <v>94</v>
      </c>
    </row>
    <row r="61" spans="2:9" x14ac:dyDescent="0.3">
      <c r="B61" s="9">
        <v>30</v>
      </c>
      <c r="C61" s="9">
        <f t="shared" ca="1" si="0"/>
        <v>116.00200431177241</v>
      </c>
      <c r="D61" s="9">
        <f t="shared" si="1"/>
        <v>121.78148617935602</v>
      </c>
      <c r="E61" s="9">
        <f t="shared" ca="1" si="2"/>
        <v>2.0384312575592481E-3</v>
      </c>
      <c r="G61" s="9">
        <v>145</v>
      </c>
      <c r="H61" s="9">
        <f ca="1"/>
        <v>0</v>
      </c>
      <c r="I61" s="9">
        <v>117</v>
      </c>
    </row>
    <row r="62" spans="2:9" x14ac:dyDescent="0.3">
      <c r="B62" s="9">
        <v>31</v>
      </c>
      <c r="C62" s="9">
        <f t="shared" ca="1" si="0"/>
        <v>103.72189235520295</v>
      </c>
      <c r="D62" s="9">
        <f t="shared" si="1"/>
        <v>121.99891685511999</v>
      </c>
      <c r="E62" s="9">
        <f t="shared" ca="1" si="2"/>
        <v>2.2798279446856036E-4</v>
      </c>
      <c r="G62" s="9">
        <v>150</v>
      </c>
      <c r="H62" s="9">
        <f ca="1"/>
        <v>0</v>
      </c>
      <c r="I62" s="9">
        <v>131</v>
      </c>
    </row>
    <row r="63" spans="2:9" x14ac:dyDescent="0.3">
      <c r="B63" s="9">
        <v>32</v>
      </c>
      <c r="C63" s="9">
        <f t="shared" ca="1" si="0"/>
        <v>81.756352381146698</v>
      </c>
      <c r="D63" s="9">
        <f t="shared" si="1"/>
        <v>122.21061844589318</v>
      </c>
      <c r="E63" s="9">
        <f t="shared" ca="1" si="2"/>
        <v>8.5146117402799401E-7</v>
      </c>
      <c r="G63" s="9">
        <v>155</v>
      </c>
      <c r="H63" s="9">
        <f ca="1"/>
        <v>0</v>
      </c>
      <c r="I63" s="9">
        <v>131</v>
      </c>
    </row>
    <row r="64" spans="2:9" x14ac:dyDescent="0.3">
      <c r="B64" s="9">
        <v>33</v>
      </c>
      <c r="C64" s="9">
        <f t="shared" ca="1" si="0"/>
        <v>85.566345677296994</v>
      </c>
      <c r="D64" s="9">
        <f t="shared" si="1"/>
        <v>122.41692519006986</v>
      </c>
      <c r="E64" s="9">
        <f t="shared" ca="1" si="2"/>
        <v>2.6183154059600876E-6</v>
      </c>
      <c r="G64" s="9">
        <v>160</v>
      </c>
      <c r="H64" s="9">
        <f ca="1"/>
        <v>0</v>
      </c>
      <c r="I64" s="9">
        <v>117</v>
      </c>
    </row>
    <row r="65" spans="2:9" x14ac:dyDescent="0.3">
      <c r="B65" s="9">
        <v>34</v>
      </c>
      <c r="C65" s="9">
        <f t="shared" ca="1" si="0"/>
        <v>111.14594385488607</v>
      </c>
      <c r="D65" s="9">
        <f t="shared" si="1"/>
        <v>122.61814236252393</v>
      </c>
      <c r="E65" s="9">
        <f t="shared" ca="1" si="2"/>
        <v>9.2868668927826041E-4</v>
      </c>
      <c r="G65" s="9">
        <v>165</v>
      </c>
      <c r="H65" s="9">
        <f ca="1"/>
        <v>0</v>
      </c>
      <c r="I65" s="9">
        <v>94</v>
      </c>
    </row>
    <row r="66" spans="2:9" x14ac:dyDescent="0.3">
      <c r="B66" s="9">
        <v>35</v>
      </c>
      <c r="C66" s="9">
        <f t="shared" ca="1" si="0"/>
        <v>95.681550267645775</v>
      </c>
      <c r="D66" s="9">
        <f t="shared" si="1"/>
        <v>122.81454955709505</v>
      </c>
      <c r="E66" s="9">
        <f t="shared" ca="1" si="2"/>
        <v>3.7783350091596413E-5</v>
      </c>
      <c r="G66" s="9">
        <v>170</v>
      </c>
      <c r="H66" s="9">
        <f ca="1"/>
        <v>0</v>
      </c>
      <c r="I66" s="9">
        <v>67</v>
      </c>
    </row>
    <row r="67" spans="2:9" x14ac:dyDescent="0.3">
      <c r="B67" s="9">
        <v>36</v>
      </c>
      <c r="C67" s="9">
        <f t="shared" ca="1" si="0"/>
        <v>111.77010792411257</v>
      </c>
      <c r="D67" s="9">
        <f t="shared" si="1"/>
        <v>123.00640351459786</v>
      </c>
      <c r="E67" s="9">
        <f t="shared" ca="1" si="2"/>
        <v>1.0334823201976454E-3</v>
      </c>
      <c r="G67" s="9">
        <v>175</v>
      </c>
      <c r="H67" s="9">
        <f ca="1"/>
        <v>0</v>
      </c>
      <c r="I67" s="9">
        <v>44</v>
      </c>
    </row>
    <row r="68" spans="2:9" x14ac:dyDescent="0.3">
      <c r="B68" s="9">
        <v>37</v>
      </c>
      <c r="C68" s="9">
        <f t="shared" ca="1" si="0"/>
        <v>95.944311396133401</v>
      </c>
      <c r="D68" s="9">
        <f t="shared" si="1"/>
        <v>123.19394057006035</v>
      </c>
      <c r="E68" s="9">
        <f t="shared" ca="1" si="2"/>
        <v>4.0251596478016493E-5</v>
      </c>
      <c r="G68" s="9">
        <v>180</v>
      </c>
      <c r="H68" s="9">
        <f ca="1"/>
        <v>0</v>
      </c>
      <c r="I68" s="9">
        <v>25</v>
      </c>
    </row>
    <row r="69" spans="2:9" x14ac:dyDescent="0.3">
      <c r="B69" s="9">
        <v>38</v>
      </c>
      <c r="C69" s="9">
        <f t="shared" ca="1" si="0"/>
        <v>76.163410476303994</v>
      </c>
      <c r="D69" s="9">
        <f t="shared" si="1"/>
        <v>123.37737877928946</v>
      </c>
      <c r="E69" s="9">
        <f t="shared" ca="1" si="2"/>
        <v>1.4563052503738548E-7</v>
      </c>
      <c r="G69" s="9">
        <v>185</v>
      </c>
      <c r="H69" s="9">
        <f ca="1"/>
        <v>0</v>
      </c>
      <c r="I69" s="9">
        <v>13</v>
      </c>
    </row>
    <row r="70" spans="2:9" x14ac:dyDescent="0.3">
      <c r="B70" s="9">
        <v>39</v>
      </c>
      <c r="C70" s="9">
        <f t="shared" ca="1" si="0"/>
        <v>103.054567510672</v>
      </c>
      <c r="D70" s="9">
        <f t="shared" si="1"/>
        <v>123.55691977405677</v>
      </c>
      <c r="E70" s="9">
        <f t="shared" ca="1" si="2"/>
        <v>1.9854680474997417E-4</v>
      </c>
      <c r="G70" s="9">
        <v>190</v>
      </c>
      <c r="H70" s="9">
        <f ca="1"/>
        <v>0</v>
      </c>
      <c r="I70" s="9">
        <v>6</v>
      </c>
    </row>
    <row r="71" spans="2:9" x14ac:dyDescent="0.3">
      <c r="B71" s="9">
        <v>40</v>
      </c>
      <c r="C71" s="9">
        <f t="shared" ca="1" si="0"/>
        <v>91.943894273497008</v>
      </c>
      <c r="D71" s="9">
        <f t="shared" si="1"/>
        <v>123.73275038655845</v>
      </c>
      <c r="E71" s="9">
        <f t="shared" ca="1" si="2"/>
        <v>1.4857376313561609E-5</v>
      </c>
      <c r="G71" s="9">
        <v>195</v>
      </c>
      <c r="H71" s="9">
        <f ca="1"/>
        <v>0</v>
      </c>
      <c r="I71" s="9">
        <v>2</v>
      </c>
    </row>
    <row r="72" spans="2:9" x14ac:dyDescent="0.3">
      <c r="B72" s="9">
        <v>41</v>
      </c>
      <c r="C72" s="9">
        <f t="shared" ca="1" si="0"/>
        <v>93.728175991395815</v>
      </c>
      <c r="D72" s="9">
        <f t="shared" si="1"/>
        <v>123.90504407685714</v>
      </c>
      <c r="E72" s="9">
        <f t="shared" ca="1" si="2"/>
        <v>2.3378452459956158E-5</v>
      </c>
      <c r="G72" s="9">
        <v>200</v>
      </c>
      <c r="H72" s="9">
        <f ca="1"/>
        <v>0</v>
      </c>
      <c r="I72" s="9">
        <v>1</v>
      </c>
    </row>
    <row r="73" spans="2:9" x14ac:dyDescent="0.3">
      <c r="B73" s="9">
        <v>42</v>
      </c>
      <c r="C73" s="9">
        <f t="shared" ca="1" si="0"/>
        <v>106.83425484220083</v>
      </c>
      <c r="D73" s="9">
        <f t="shared" si="1"/>
        <v>124.07396219139162</v>
      </c>
      <c r="E73" s="9">
        <f t="shared" ca="1" si="2"/>
        <v>4.2322169601972411E-4</v>
      </c>
      <c r="H73" s="9">
        <f ca="1"/>
        <v>0</v>
      </c>
      <c r="I73" s="9">
        <v>0</v>
      </c>
    </row>
    <row r="74" spans="2:9" x14ac:dyDescent="0.3">
      <c r="B74" s="9">
        <v>43</v>
      </c>
      <c r="C74" s="9">
        <f t="shared" ca="1" si="0"/>
        <v>101.88748123583562</v>
      </c>
      <c r="D74" s="9">
        <f t="shared" si="1"/>
        <v>124.23965507606817</v>
      </c>
      <c r="E74" s="9">
        <f t="shared" ca="1" si="2"/>
        <v>1.5516509610923515E-4</v>
      </c>
    </row>
    <row r="75" spans="2:9" x14ac:dyDescent="0.3">
      <c r="B75" s="9">
        <v>44</v>
      </c>
      <c r="C75" s="9">
        <f t="shared" ca="1" si="0"/>
        <v>100.21961955273918</v>
      </c>
      <c r="D75" s="9">
        <f t="shared" si="1"/>
        <v>124.40226306370664</v>
      </c>
      <c r="E75" s="9">
        <f t="shared" ca="1" si="2"/>
        <v>1.079494896470543E-4</v>
      </c>
    </row>
    <row r="76" spans="2:9" x14ac:dyDescent="0.3">
      <c r="B76" s="9">
        <v>45</v>
      </c>
      <c r="C76" s="9">
        <f t="shared" ca="1" si="0"/>
        <v>95.887449265031933</v>
      </c>
      <c r="D76" s="9">
        <f t="shared" si="1"/>
        <v>124.56191735254055</v>
      </c>
      <c r="E76" s="9">
        <f t="shared" ca="1" si="2"/>
        <v>3.9705173612265975E-5</v>
      </c>
    </row>
    <row r="77" spans="2:9" x14ac:dyDescent="0.3">
      <c r="B77" s="9">
        <v>46</v>
      </c>
      <c r="C77" s="9">
        <f t="shared" ca="1" si="0"/>
        <v>100.2928866901705</v>
      </c>
      <c r="D77" s="9">
        <f t="shared" si="1"/>
        <v>124.71874078993126</v>
      </c>
      <c r="E77" s="9">
        <f t="shared" ca="1" si="2"/>
        <v>1.0971230946280595E-4</v>
      </c>
    </row>
    <row r="78" spans="2:9" x14ac:dyDescent="0.3">
      <c r="B78" s="9">
        <v>47</v>
      </c>
      <c r="C78" s="9">
        <f t="shared" ca="1" si="0"/>
        <v>103.09752561988628</v>
      </c>
      <c r="D78" s="9">
        <f t="shared" si="1"/>
        <v>124.87284857335032</v>
      </c>
      <c r="E78" s="9">
        <f t="shared" ca="1" si="2"/>
        <v>2.0033356795871038E-4</v>
      </c>
    </row>
    <row r="79" spans="2:9" x14ac:dyDescent="0.3">
      <c r="B79" s="9">
        <v>48</v>
      </c>
      <c r="C79" s="9">
        <f t="shared" ca="1" si="0"/>
        <v>88.277487754701284</v>
      </c>
      <c r="D79" s="9">
        <f t="shared" si="1"/>
        <v>125.0243488789279</v>
      </c>
      <c r="E79" s="9">
        <f t="shared" ca="1" si="2"/>
        <v>5.5990211282985517E-6</v>
      </c>
    </row>
    <row r="80" spans="2:9" x14ac:dyDescent="0.3">
      <c r="B80" s="9">
        <v>49</v>
      </c>
      <c r="C80" s="9">
        <f t="shared" ca="1" si="0"/>
        <v>83.304060540472079</v>
      </c>
      <c r="D80" s="9">
        <f t="shared" si="1"/>
        <v>125.17334342639772</v>
      </c>
      <c r="E80" s="9">
        <f t="shared" ca="1" si="2"/>
        <v>1.3543251547043971E-6</v>
      </c>
    </row>
    <row r="81" spans="2:5" x14ac:dyDescent="0.3">
      <c r="B81" s="9">
        <v>50</v>
      </c>
      <c r="C81" s="9">
        <f t="shared" ca="1" si="0"/>
        <v>93.477323920874937</v>
      </c>
      <c r="D81" s="9">
        <f t="shared" si="1"/>
        <v>125.31992798803464</v>
      </c>
      <c r="E81" s="9">
        <f t="shared" ca="1" si="2"/>
        <v>2.1953741414178676E-5</v>
      </c>
    </row>
    <row r="82" spans="2:5" x14ac:dyDescent="0.3">
      <c r="B82" s="9">
        <v>51</v>
      </c>
      <c r="C82" s="9">
        <f t="shared" ca="1" si="0"/>
        <v>108.12149960360775</v>
      </c>
      <c r="D82" s="9">
        <f t="shared" si="1"/>
        <v>125.46419284814047</v>
      </c>
      <c r="E82" s="9">
        <f t="shared" ca="1" si="2"/>
        <v>5.3978393810904049E-4</v>
      </c>
    </row>
    <row r="83" spans="2:5" x14ac:dyDescent="0.3">
      <c r="B83" s="9">
        <v>52</v>
      </c>
      <c r="C83" s="9">
        <f t="shared" ca="1" si="0"/>
        <v>89.007837110598757</v>
      </c>
      <c r="D83" s="9">
        <f t="shared" si="1"/>
        <v>125.60622321875452</v>
      </c>
      <c r="E83" s="9">
        <f t="shared" ca="1" si="2"/>
        <v>6.8329570222230481E-6</v>
      </c>
    </row>
    <row r="84" spans="2:5" x14ac:dyDescent="0.3">
      <c r="B84" s="9">
        <v>53</v>
      </c>
      <c r="C84" s="9">
        <f t="shared" ca="1" si="0"/>
        <v>92.914241884862605</v>
      </c>
      <c r="D84" s="9">
        <f t="shared" si="1"/>
        <v>125.74609961651669</v>
      </c>
      <c r="E84" s="9">
        <f t="shared" ca="1" si="2"/>
        <v>1.9044533238040304E-5</v>
      </c>
    </row>
    <row r="85" spans="2:5" x14ac:dyDescent="0.3">
      <c r="B85" s="9">
        <v>54</v>
      </c>
      <c r="C85" s="9">
        <f t="shared" ca="1" si="0"/>
        <v>84.071519006091066</v>
      </c>
      <c r="D85" s="9">
        <f t="shared" si="1"/>
        <v>125.88389820497449</v>
      </c>
      <c r="E85" s="9">
        <f t="shared" ca="1" si="2"/>
        <v>1.6980649966521251E-6</v>
      </c>
    </row>
    <row r="86" spans="2:5" x14ac:dyDescent="0.3">
      <c r="B86" s="9">
        <v>55</v>
      </c>
      <c r="C86" s="9">
        <f t="shared" ca="1" si="0"/>
        <v>109.14047652356658</v>
      </c>
      <c r="D86" s="9">
        <f t="shared" si="1"/>
        <v>126.01969110608127</v>
      </c>
      <c r="E86" s="9">
        <f t="shared" ca="1" si="2"/>
        <v>6.5100697721054966E-4</v>
      </c>
    </row>
    <row r="87" spans="2:5" x14ac:dyDescent="0.3">
      <c r="B87" s="9">
        <v>56</v>
      </c>
      <c r="C87" s="9">
        <f t="shared" ca="1" si="0"/>
        <v>97.750072092078085</v>
      </c>
      <c r="D87" s="9">
        <f t="shared" si="1"/>
        <v>126.15354668416566</v>
      </c>
      <c r="E87" s="9">
        <f t="shared" ca="1" si="2"/>
        <v>6.1666017508946823E-5</v>
      </c>
    </row>
    <row r="88" spans="2:5" x14ac:dyDescent="0.3">
      <c r="B88" s="9">
        <v>57</v>
      </c>
      <c r="C88" s="9">
        <f t="shared" ca="1" si="0"/>
        <v>103.01527670140364</v>
      </c>
      <c r="D88" s="9">
        <f t="shared" si="1"/>
        <v>126.28552980525144</v>
      </c>
      <c r="E88" s="9">
        <f t="shared" ca="1" si="2"/>
        <v>1.9692511889238319E-4</v>
      </c>
    </row>
    <row r="89" spans="2:5" x14ac:dyDescent="0.3">
      <c r="B89" s="9">
        <v>58</v>
      </c>
      <c r="C89" s="9">
        <f t="shared" ca="1" si="0"/>
        <v>114.14102160796696</v>
      </c>
      <c r="D89" s="9">
        <f t="shared" si="1"/>
        <v>126.41570207426052</v>
      </c>
      <c r="E89" s="9">
        <f t="shared" ca="1" si="2"/>
        <v>1.5269706546577708E-3</v>
      </c>
    </row>
    <row r="90" spans="2:5" x14ac:dyDescent="0.3">
      <c r="B90" s="9">
        <v>59</v>
      </c>
      <c r="C90" s="9">
        <f t="shared" ca="1" si="0"/>
        <v>105.61218904540341</v>
      </c>
      <c r="D90" s="9">
        <f t="shared" si="1"/>
        <v>126.54412205233272</v>
      </c>
      <c r="E90" s="9">
        <f t="shared" ca="1" si="2"/>
        <v>3.3366143074636665E-4</v>
      </c>
    </row>
    <row r="91" spans="2:5" x14ac:dyDescent="0.3">
      <c r="B91" s="9">
        <v>60</v>
      </c>
      <c r="C91" s="9">
        <f t="shared" ca="1" si="0"/>
        <v>84.686396687826587</v>
      </c>
      <c r="D91" s="9">
        <f t="shared" si="1"/>
        <v>126.67084545623656</v>
      </c>
      <c r="E91" s="9">
        <f t="shared" ca="1" si="2"/>
        <v>2.0315882440706687E-6</v>
      </c>
    </row>
    <row r="92" spans="2:5" x14ac:dyDescent="0.3">
      <c r="B92" s="9">
        <v>61</v>
      </c>
      <c r="C92" s="9">
        <f t="shared" ca="1" si="0"/>
        <v>104.54016348536888</v>
      </c>
      <c r="D92" s="9">
        <f t="shared" si="1"/>
        <v>126.79592534161964</v>
      </c>
      <c r="E92" s="9">
        <f t="shared" ca="1" si="2"/>
        <v>2.6936965883919928E-4</v>
      </c>
    </row>
    <row r="93" spans="2:5" x14ac:dyDescent="0.3">
      <c r="B93" s="9">
        <v>62</v>
      </c>
      <c r="C93" s="9">
        <f t="shared" ca="1" si="0"/>
        <v>119.31058037586374</v>
      </c>
      <c r="D93" s="9">
        <f t="shared" si="1"/>
        <v>126.91941227165083</v>
      </c>
      <c r="E93" s="9">
        <f t="shared" ca="1" si="2"/>
        <v>3.2798172592298168E-3</v>
      </c>
    </row>
    <row r="94" spans="2:5" x14ac:dyDescent="0.3">
      <c r="B94" s="9">
        <v>63</v>
      </c>
      <c r="C94" s="9">
        <f t="shared" ca="1" si="0"/>
        <v>107.4784542169341</v>
      </c>
      <c r="D94" s="9">
        <f t="shared" si="1"/>
        <v>127.04135447243486</v>
      </c>
      <c r="E94" s="9">
        <f t="shared" ca="1" si="2"/>
        <v>4.7845499117718407E-4</v>
      </c>
    </row>
    <row r="95" spans="2:5" x14ac:dyDescent="0.3">
      <c r="B95" s="9">
        <v>64</v>
      </c>
      <c r="C95" s="9">
        <f t="shared" ca="1" si="0"/>
        <v>97.765707449573242</v>
      </c>
      <c r="D95" s="9">
        <f t="shared" si="1"/>
        <v>127.16179797642937</v>
      </c>
      <c r="E95" s="9">
        <f t="shared" ca="1" si="2"/>
        <v>6.1890292302234628E-5</v>
      </c>
    </row>
    <row r="96" spans="2:5" x14ac:dyDescent="0.3">
      <c r="B96" s="9">
        <v>65</v>
      </c>
      <c r="C96" s="9">
        <f t="shared" ca="1" si="0"/>
        <v>104.45272733038134</v>
      </c>
      <c r="D96" s="9">
        <f t="shared" si="1"/>
        <v>127.28078675496344</v>
      </c>
      <c r="E96" s="9">
        <f t="shared" ca="1" si="2"/>
        <v>2.6464828493737218E-4</v>
      </c>
    </row>
    <row r="97" spans="2:5" x14ac:dyDescent="0.3">
      <c r="B97" s="9">
        <v>66</v>
      </c>
      <c r="C97" s="9">
        <f t="shared" ref="C97:C160" ca="1" si="3">_xlfn.NORM.INV(RAND(),$C$28,$C$29)</f>
        <v>100.30054986896693</v>
      </c>
      <c r="D97" s="9">
        <f t="shared" ref="D97:D160" si="4">_xlfn.NORM.INV(B97/1001,$D$28,$D$29)</f>
        <v>127.39836284083972</v>
      </c>
      <c r="E97" s="9">
        <f t="shared" ref="E97:E160" ca="1" si="5">_xlfn.NORM.DIST(C97,$D$28,$D$29,0)</f>
        <v>1.0989819025117561E-4</v>
      </c>
    </row>
    <row r="98" spans="2:5" x14ac:dyDescent="0.3">
      <c r="B98" s="9">
        <v>67</v>
      </c>
      <c r="C98" s="9">
        <f t="shared" ca="1" si="3"/>
        <v>111.58320259937221</v>
      </c>
      <c r="D98" s="9">
        <f t="shared" si="4"/>
        <v>127.51456644190102</v>
      </c>
      <c r="E98" s="9">
        <f t="shared" ca="1" si="5"/>
        <v>1.0010997655946806E-3</v>
      </c>
    </row>
    <row r="99" spans="2:5" x14ac:dyDescent="0.3">
      <c r="B99" s="9">
        <v>68</v>
      </c>
      <c r="C99" s="9">
        <f t="shared" ca="1" si="3"/>
        <v>106.62774729173535</v>
      </c>
      <c r="D99" s="9">
        <f t="shared" si="4"/>
        <v>127.62943604635181</v>
      </c>
      <c r="E99" s="9">
        <f t="shared" ca="1" si="5"/>
        <v>4.0674374505711501E-4</v>
      </c>
    </row>
    <row r="100" spans="2:5" x14ac:dyDescent="0.3">
      <c r="B100" s="9">
        <v>69</v>
      </c>
      <c r="C100" s="9">
        <f t="shared" ca="1" si="3"/>
        <v>98.770550849381522</v>
      </c>
      <c r="D100" s="9">
        <f t="shared" si="4"/>
        <v>127.74300852054516</v>
      </c>
      <c r="E100" s="9">
        <f t="shared" ca="1" si="5"/>
        <v>7.7975631123155864E-5</v>
      </c>
    </row>
    <row r="101" spans="2:5" x14ac:dyDescent="0.3">
      <c r="B101" s="9">
        <v>70</v>
      </c>
      <c r="C101" s="9">
        <f t="shared" ca="1" si="3"/>
        <v>98.644439741165002</v>
      </c>
      <c r="D101" s="9">
        <f t="shared" si="4"/>
        <v>127.85531919987537</v>
      </c>
      <c r="E101" s="9">
        <f t="shared" ca="1" si="5"/>
        <v>7.5765816764965263E-5</v>
      </c>
    </row>
    <row r="102" spans="2:5" x14ac:dyDescent="0.3">
      <c r="B102" s="9">
        <v>71</v>
      </c>
      <c r="C102" s="9">
        <f t="shared" ca="1" si="3"/>
        <v>106.66545551039462</v>
      </c>
      <c r="D102" s="9">
        <f t="shared" si="4"/>
        <v>127.96640197335356</v>
      </c>
      <c r="E102" s="9">
        <f t="shared" ca="1" si="5"/>
        <v>4.0970977963338304E-4</v>
      </c>
    </row>
    <row r="103" spans="2:5" x14ac:dyDescent="0.3">
      <c r="B103" s="9">
        <v>72</v>
      </c>
      <c r="C103" s="9">
        <f t="shared" ca="1" si="3"/>
        <v>95.868820251611851</v>
      </c>
      <c r="D103" s="9">
        <f t="shared" si="4"/>
        <v>128.07628936238791</v>
      </c>
      <c r="E103" s="9">
        <f t="shared" ca="1" si="5"/>
        <v>3.9527650661772944E-5</v>
      </c>
    </row>
    <row r="104" spans="2:5" x14ac:dyDescent="0.3">
      <c r="B104" s="9">
        <v>73</v>
      </c>
      <c r="C104" s="9">
        <f t="shared" ca="1" si="3"/>
        <v>86.40452567276435</v>
      </c>
      <c r="D104" s="9">
        <f t="shared" si="4"/>
        <v>128.18501259424028</v>
      </c>
      <c r="E104" s="9">
        <f t="shared" ca="1" si="5"/>
        <v>3.3234421399562789E-6</v>
      </c>
    </row>
    <row r="105" spans="2:5" x14ac:dyDescent="0.3">
      <c r="B105" s="9">
        <v>74</v>
      </c>
      <c r="C105" s="9">
        <f t="shared" ca="1" si="3"/>
        <v>94.867824221797051</v>
      </c>
      <c r="D105" s="9">
        <f t="shared" si="4"/>
        <v>128.29260167058689</v>
      </c>
      <c r="E105" s="9">
        <f t="shared" ca="1" si="5"/>
        <v>3.0998882131831588E-5</v>
      </c>
    </row>
    <row r="106" spans="2:5" x14ac:dyDescent="0.3">
      <c r="B106" s="9">
        <v>75</v>
      </c>
      <c r="C106" s="9">
        <f t="shared" ca="1" si="3"/>
        <v>111.02273538195958</v>
      </c>
      <c r="D106" s="9">
        <f t="shared" si="4"/>
        <v>128.39908543157105</v>
      </c>
      <c r="E106" s="9">
        <f t="shared" ca="1" si="5"/>
        <v>9.091057959018169E-4</v>
      </c>
    </row>
    <row r="107" spans="2:5" x14ac:dyDescent="0.3">
      <c r="B107" s="9">
        <v>76</v>
      </c>
      <c r="C107" s="9">
        <f t="shared" ca="1" si="3"/>
        <v>120.08681045302274</v>
      </c>
      <c r="D107" s="9">
        <f t="shared" si="4"/>
        <v>128.50449161570003</v>
      </c>
      <c r="E107" s="9">
        <f t="shared" ca="1" si="5"/>
        <v>3.6412408811019744E-3</v>
      </c>
    </row>
    <row r="108" spans="2:5" x14ac:dyDescent="0.3">
      <c r="B108" s="9">
        <v>77</v>
      </c>
      <c r="C108" s="9">
        <f t="shared" ca="1" si="3"/>
        <v>112.5050821712656</v>
      </c>
      <c r="D108" s="9">
        <f t="shared" si="4"/>
        <v>128.60884691590729</v>
      </c>
      <c r="E108" s="9">
        <f t="shared" ca="1" si="5"/>
        <v>1.1695435164787798E-3</v>
      </c>
    </row>
    <row r="109" spans="2:5" x14ac:dyDescent="0.3">
      <c r="B109" s="9">
        <v>78</v>
      </c>
      <c r="C109" s="9">
        <f t="shared" ca="1" si="3"/>
        <v>86.16206738318148</v>
      </c>
      <c r="D109" s="9">
        <f t="shared" si="4"/>
        <v>128.71217703207151</v>
      </c>
      <c r="E109" s="9">
        <f t="shared" ca="1" si="5"/>
        <v>3.1029100584113233E-6</v>
      </c>
    </row>
    <row r="110" spans="2:5" x14ac:dyDescent="0.3">
      <c r="B110" s="9">
        <v>79</v>
      </c>
      <c r="C110" s="9">
        <f t="shared" ca="1" si="3"/>
        <v>101.8199460070505</v>
      </c>
      <c r="D110" s="9">
        <f t="shared" si="4"/>
        <v>128.81450672025898</v>
      </c>
      <c r="E110" s="9">
        <f t="shared" ca="1" si="5"/>
        <v>1.529388643244769E-4</v>
      </c>
    </row>
    <row r="111" spans="2:5" x14ac:dyDescent="0.3">
      <c r="B111" s="9">
        <v>80</v>
      </c>
      <c r="C111" s="9">
        <f t="shared" ca="1" si="3"/>
        <v>99.671455478563487</v>
      </c>
      <c r="D111" s="9">
        <f t="shared" si="4"/>
        <v>128.91585983893293</v>
      </c>
      <c r="E111" s="9">
        <f t="shared" ca="1" si="5"/>
        <v>9.5556386178913152E-5</v>
      </c>
    </row>
    <row r="112" spans="2:5" x14ac:dyDescent="0.3">
      <c r="B112" s="9">
        <v>81</v>
      </c>
      <c r="C112" s="9">
        <f t="shared" ca="1" si="3"/>
        <v>84.399337765232488</v>
      </c>
      <c r="D112" s="9">
        <f t="shared" si="4"/>
        <v>129.01625939235166</v>
      </c>
      <c r="E112" s="9">
        <f t="shared" ca="1" si="5"/>
        <v>1.8688187041340371E-6</v>
      </c>
    </row>
    <row r="113" spans="2:5" x14ac:dyDescent="0.3">
      <c r="B113" s="9">
        <v>82</v>
      </c>
      <c r="C113" s="9">
        <f t="shared" ca="1" si="3"/>
        <v>97.003677229425307</v>
      </c>
      <c r="D113" s="9">
        <f t="shared" si="4"/>
        <v>129.11572757135914</v>
      </c>
      <c r="E113" s="9">
        <f t="shared" ca="1" si="5"/>
        <v>5.1788378106087536E-5</v>
      </c>
    </row>
    <row r="114" spans="2:5" x14ac:dyDescent="0.3">
      <c r="B114" s="9">
        <v>83</v>
      </c>
      <c r="C114" s="9">
        <f t="shared" ca="1" si="3"/>
        <v>100.93840794578897</v>
      </c>
      <c r="D114" s="9">
        <f t="shared" si="4"/>
        <v>129.21428579175489</v>
      </c>
      <c r="E114" s="9">
        <f t="shared" ca="1" si="5"/>
        <v>1.264117526513048E-4</v>
      </c>
    </row>
    <row r="115" spans="2:5" x14ac:dyDescent="0.3">
      <c r="B115" s="9">
        <v>84</v>
      </c>
      <c r="C115" s="9">
        <f t="shared" ca="1" si="3"/>
        <v>104.17916426543671</v>
      </c>
      <c r="D115" s="9">
        <f t="shared" si="4"/>
        <v>129.31195473041373</v>
      </c>
      <c r="E115" s="9">
        <f t="shared" ca="1" si="5"/>
        <v>2.5034936621630812E-4</v>
      </c>
    </row>
    <row r="116" spans="2:5" x14ac:dyDescent="0.3">
      <c r="B116" s="9">
        <v>85</v>
      </c>
      <c r="C116" s="9">
        <f t="shared" ca="1" si="3"/>
        <v>100.59821126896368</v>
      </c>
      <c r="D116" s="9">
        <f t="shared" si="4"/>
        <v>129.40875435931287</v>
      </c>
      <c r="E116" s="9">
        <f t="shared" ca="1" si="5"/>
        <v>1.1734365695701719E-4</v>
      </c>
    </row>
    <row r="117" spans="2:5" x14ac:dyDescent="0.3">
      <c r="B117" s="9">
        <v>86</v>
      </c>
      <c r="C117" s="9">
        <f t="shared" ca="1" si="3"/>
        <v>79.468274036787875</v>
      </c>
      <c r="D117" s="9">
        <f t="shared" si="4"/>
        <v>129.50470397761063</v>
      </c>
      <c r="E117" s="9">
        <f t="shared" ca="1" si="5"/>
        <v>4.2045357291764677E-7</v>
      </c>
    </row>
    <row r="118" spans="2:5" x14ac:dyDescent="0.3">
      <c r="B118" s="9">
        <v>87</v>
      </c>
      <c r="C118" s="9">
        <f t="shared" ca="1" si="3"/>
        <v>96.704239712150695</v>
      </c>
      <c r="D118" s="9">
        <f t="shared" si="4"/>
        <v>129.59982224190941</v>
      </c>
      <c r="E118" s="9">
        <f t="shared" ca="1" si="5"/>
        <v>4.8251997964786366E-5</v>
      </c>
    </row>
    <row r="119" spans="2:5" x14ac:dyDescent="0.3">
      <c r="B119" s="9">
        <v>88</v>
      </c>
      <c r="C119" s="9">
        <f t="shared" ca="1" si="3"/>
        <v>88.898335659778525</v>
      </c>
      <c r="D119" s="9">
        <f t="shared" si="4"/>
        <v>129.69412719482608</v>
      </c>
      <c r="E119" s="9">
        <f t="shared" ca="1" si="5"/>
        <v>6.6329366147091619E-6</v>
      </c>
    </row>
    <row r="120" spans="2:5" x14ac:dyDescent="0.3">
      <c r="B120" s="9">
        <v>89</v>
      </c>
      <c r="C120" s="9">
        <f t="shared" ca="1" si="3"/>
        <v>99.813567145510675</v>
      </c>
      <c r="D120" s="9">
        <f t="shared" si="4"/>
        <v>129.7876362919815</v>
      </c>
      <c r="E120" s="9">
        <f t="shared" ca="1" si="5"/>
        <v>9.8638288392180674E-5</v>
      </c>
    </row>
    <row r="121" spans="2:5" x14ac:dyDescent="0.3">
      <c r="B121" s="9">
        <v>90</v>
      </c>
      <c r="C121" s="9">
        <f t="shared" ca="1" si="3"/>
        <v>96.294307811339081</v>
      </c>
      <c r="D121" s="9">
        <f t="shared" si="4"/>
        <v>129.88036642751456</v>
      </c>
      <c r="E121" s="9">
        <f t="shared" ca="1" si="5"/>
        <v>4.3770637504126456E-5</v>
      </c>
    </row>
    <row r="122" spans="2:5" x14ac:dyDescent="0.3">
      <c r="B122" s="9">
        <v>91</v>
      </c>
      <c r="C122" s="9">
        <f t="shared" ca="1" si="3"/>
        <v>94.816749436220348</v>
      </c>
      <c r="D122" s="9">
        <f t="shared" si="4"/>
        <v>129.97233395821596</v>
      </c>
      <c r="E122" s="9">
        <f t="shared" ca="1" si="5"/>
        <v>3.0613172654880505E-5</v>
      </c>
    </row>
    <row r="123" spans="2:5" x14ac:dyDescent="0.3">
      <c r="B123" s="9">
        <v>92</v>
      </c>
      <c r="C123" s="9">
        <f t="shared" ca="1" si="3"/>
        <v>114.06861729901252</v>
      </c>
      <c r="D123" s="9">
        <f t="shared" si="4"/>
        <v>130.06355472637111</v>
      </c>
      <c r="E123" s="9">
        <f t="shared" ca="1" si="5"/>
        <v>1.5094341561232819E-3</v>
      </c>
    </row>
    <row r="124" spans="2:5" x14ac:dyDescent="0.3">
      <c r="B124" s="9">
        <v>93</v>
      </c>
      <c r="C124" s="9">
        <f t="shared" ca="1" si="3"/>
        <v>94.797749672307006</v>
      </c>
      <c r="D124" s="9">
        <f t="shared" si="4"/>
        <v>130.15404408139472</v>
      </c>
      <c r="E124" s="9">
        <f t="shared" ca="1" si="5"/>
        <v>3.047082693693137E-5</v>
      </c>
    </row>
    <row r="125" spans="2:5" x14ac:dyDescent="0.3">
      <c r="B125" s="9">
        <v>94</v>
      </c>
      <c r="C125" s="9">
        <f t="shared" ca="1" si="3"/>
        <v>105.5103200797697</v>
      </c>
      <c r="D125" s="9">
        <f t="shared" si="4"/>
        <v>130.24381690033263</v>
      </c>
      <c r="E125" s="9">
        <f t="shared" ca="1" si="5"/>
        <v>3.2701535071223172E-4</v>
      </c>
    </row>
    <row r="126" spans="2:5" x14ac:dyDescent="0.3">
      <c r="B126" s="9">
        <v>95</v>
      </c>
      <c r="C126" s="9">
        <f t="shared" ca="1" si="3"/>
        <v>123.84096710922125</v>
      </c>
      <c r="D126" s="9">
        <f t="shared" si="4"/>
        <v>130.33288760730235</v>
      </c>
      <c r="E126" s="9">
        <f t="shared" ca="1" si="5"/>
        <v>5.8130825245092457E-3</v>
      </c>
    </row>
    <row r="127" spans="2:5" x14ac:dyDescent="0.3">
      <c r="B127" s="9">
        <v>96</v>
      </c>
      <c r="C127" s="9">
        <f t="shared" ca="1" si="3"/>
        <v>98.532561679342948</v>
      </c>
      <c r="D127" s="9">
        <f t="shared" si="4"/>
        <v>130.421270191937</v>
      </c>
      <c r="E127" s="9">
        <f t="shared" ca="1" si="5"/>
        <v>7.385351359011343E-5</v>
      </c>
    </row>
    <row r="128" spans="2:5" x14ac:dyDescent="0.3">
      <c r="B128" s="9">
        <v>97</v>
      </c>
      <c r="C128" s="9">
        <f t="shared" ca="1" si="3"/>
        <v>102.97548363934258</v>
      </c>
      <c r="D128" s="9">
        <f t="shared" si="4"/>
        <v>130.50897822689456</v>
      </c>
      <c r="E128" s="9">
        <f t="shared" ca="1" si="5"/>
        <v>1.9529483748412208E-4</v>
      </c>
    </row>
    <row r="129" spans="2:5" x14ac:dyDescent="0.3">
      <c r="B129" s="9">
        <v>98</v>
      </c>
      <c r="C129" s="9">
        <f t="shared" ca="1" si="3"/>
        <v>93.961036131627424</v>
      </c>
      <c r="D129" s="9">
        <f t="shared" si="4"/>
        <v>130.596024884488</v>
      </c>
      <c r="E129" s="9">
        <f t="shared" ca="1" si="5"/>
        <v>2.4777398507197798E-5</v>
      </c>
    </row>
    <row r="130" spans="2:5" x14ac:dyDescent="0.3">
      <c r="B130" s="9">
        <v>99</v>
      </c>
      <c r="C130" s="9">
        <f t="shared" ca="1" si="3"/>
        <v>93.250162011267093</v>
      </c>
      <c r="D130" s="9">
        <f t="shared" si="4"/>
        <v>130.6824229524895</v>
      </c>
      <c r="E130" s="9">
        <f t="shared" ca="1" si="5"/>
        <v>2.0733632306180853E-5</v>
      </c>
    </row>
    <row r="131" spans="2:5" x14ac:dyDescent="0.3">
      <c r="B131" s="9">
        <v>100</v>
      </c>
      <c r="C131" s="9">
        <f t="shared" ca="1" si="3"/>
        <v>93.953441825742672</v>
      </c>
      <c r="D131" s="9">
        <f t="shared" si="4"/>
        <v>130.76818484915759</v>
      </c>
      <c r="E131" s="9">
        <f t="shared" ca="1" si="5"/>
        <v>2.4730574334838269E-5</v>
      </c>
    </row>
    <row r="132" spans="2:5" x14ac:dyDescent="0.3">
      <c r="B132" s="9">
        <v>101</v>
      </c>
      <c r="C132" s="9">
        <f t="shared" ca="1" si="3"/>
        <v>115.37523427650075</v>
      </c>
      <c r="D132" s="9">
        <f t="shared" si="4"/>
        <v>130.85332263753273</v>
      </c>
      <c r="E132" s="9">
        <f t="shared" ca="1" si="5"/>
        <v>1.8526206573035995E-3</v>
      </c>
    </row>
    <row r="133" spans="2:5" x14ac:dyDescent="0.3">
      <c r="B133" s="9">
        <v>102</v>
      </c>
      <c r="C133" s="9">
        <f t="shared" ca="1" si="3"/>
        <v>98.431913901408578</v>
      </c>
      <c r="D133" s="9">
        <f t="shared" si="4"/>
        <v>130.93784803904384</v>
      </c>
      <c r="E133" s="9">
        <f t="shared" ca="1" si="5"/>
        <v>7.217101288678891E-5</v>
      </c>
    </row>
    <row r="134" spans="2:5" x14ac:dyDescent="0.3">
      <c r="B134" s="9">
        <v>103</v>
      </c>
      <c r="C134" s="9">
        <f t="shared" ca="1" si="3"/>
        <v>104.35999731399146</v>
      </c>
      <c r="D134" s="9">
        <f t="shared" si="4"/>
        <v>131.02177244646546</v>
      </c>
      <c r="E134" s="9">
        <f t="shared" ca="1" si="5"/>
        <v>2.5972179959389633E-4</v>
      </c>
    </row>
    <row r="135" spans="2:5" x14ac:dyDescent="0.3">
      <c r="B135" s="9">
        <v>104</v>
      </c>
      <c r="C135" s="9">
        <f t="shared" ca="1" si="3"/>
        <v>100.33644474054955</v>
      </c>
      <c r="D135" s="9">
        <f t="shared" si="4"/>
        <v>131.10510693626253</v>
      </c>
      <c r="E135" s="9">
        <f t="shared" ca="1" si="5"/>
        <v>1.1077268530642291E-4</v>
      </c>
    </row>
    <row r="136" spans="2:5" x14ac:dyDescent="0.3">
      <c r="B136" s="9">
        <v>105</v>
      </c>
      <c r="C136" s="9">
        <f t="shared" ca="1" si="3"/>
        <v>98.662807449621098</v>
      </c>
      <c r="D136" s="9">
        <f t="shared" si="4"/>
        <v>131.18786228035725</v>
      </c>
      <c r="E136" s="9">
        <f t="shared" ca="1" si="5"/>
        <v>7.6084065060365758E-5</v>
      </c>
    </row>
    <row r="137" spans="2:5" x14ac:dyDescent="0.3">
      <c r="B137" s="9">
        <v>106</v>
      </c>
      <c r="C137" s="9">
        <f t="shared" ca="1" si="3"/>
        <v>100.46176506642276</v>
      </c>
      <c r="D137" s="9">
        <f t="shared" si="4"/>
        <v>131.27004895735055</v>
      </c>
      <c r="E137" s="9">
        <f t="shared" ca="1" si="5"/>
        <v>1.1387563018611476E-4</v>
      </c>
    </row>
    <row r="138" spans="2:5" x14ac:dyDescent="0.3">
      <c r="B138" s="9">
        <v>107</v>
      </c>
      <c r="C138" s="9">
        <f t="shared" ca="1" si="3"/>
        <v>97.389605341866499</v>
      </c>
      <c r="D138" s="9">
        <f t="shared" si="4"/>
        <v>131.351677163228</v>
      </c>
      <c r="E138" s="9">
        <f t="shared" ca="1" si="5"/>
        <v>5.6697832807536511E-5</v>
      </c>
    </row>
    <row r="139" spans="2:5" x14ac:dyDescent="0.3">
      <c r="B139" s="9">
        <v>108</v>
      </c>
      <c r="C139" s="9">
        <f t="shared" ca="1" si="3"/>
        <v>78.625039660076709</v>
      </c>
      <c r="D139" s="9">
        <f t="shared" si="4"/>
        <v>131.43275682157883</v>
      </c>
      <c r="E139" s="9">
        <f t="shared" ca="1" si="5"/>
        <v>3.2228028851457943E-7</v>
      </c>
    </row>
    <row r="140" spans="2:5" x14ac:dyDescent="0.3">
      <c r="B140" s="9">
        <v>109</v>
      </c>
      <c r="C140" s="9">
        <f t="shared" ca="1" si="3"/>
        <v>93.656320241131681</v>
      </c>
      <c r="D140" s="9">
        <f t="shared" si="4"/>
        <v>131.51329759335414</v>
      </c>
      <c r="E140" s="9">
        <f t="shared" ca="1" si="5"/>
        <v>2.2961809560273208E-5</v>
      </c>
    </row>
    <row r="141" spans="2:5" x14ac:dyDescent="0.3">
      <c r="B141" s="9">
        <v>110</v>
      </c>
      <c r="C141" s="9">
        <f t="shared" ca="1" si="3"/>
        <v>95.150743937403774</v>
      </c>
      <c r="D141" s="9">
        <f t="shared" si="4"/>
        <v>131.59330888618928</v>
      </c>
      <c r="E141" s="9">
        <f t="shared" ca="1" si="5"/>
        <v>3.321819016038194E-5</v>
      </c>
    </row>
    <row r="142" spans="2:5" x14ac:dyDescent="0.3">
      <c r="B142" s="9">
        <v>111</v>
      </c>
      <c r="C142" s="9">
        <f t="shared" ca="1" si="3"/>
        <v>95.25492316231464</v>
      </c>
      <c r="D142" s="9">
        <f t="shared" si="4"/>
        <v>131.67279986331391</v>
      </c>
      <c r="E142" s="9">
        <f t="shared" ca="1" si="5"/>
        <v>3.4071788981577411E-5</v>
      </c>
    </row>
    <row r="143" spans="2:5" x14ac:dyDescent="0.3">
      <c r="B143" s="9">
        <v>112</v>
      </c>
      <c r="C143" s="9">
        <f t="shared" ca="1" si="3"/>
        <v>101.23146501340689</v>
      </c>
      <c r="D143" s="9">
        <f t="shared" si="4"/>
        <v>131.75177945207105</v>
      </c>
      <c r="E143" s="9">
        <f t="shared" ca="1" si="5"/>
        <v>1.3472762482438316E-4</v>
      </c>
    </row>
    <row r="144" spans="2:5" x14ac:dyDescent="0.3">
      <c r="B144" s="9">
        <v>113</v>
      </c>
      <c r="C144" s="9">
        <f t="shared" ca="1" si="3"/>
        <v>95.94195922843879</v>
      </c>
      <c r="D144" s="9">
        <f t="shared" si="4"/>
        <v>131.83025635206585</v>
      </c>
      <c r="E144" s="9">
        <f t="shared" ca="1" si="5"/>
        <v>4.0228856134616165E-5</v>
      </c>
    </row>
    <row r="145" spans="2:5" x14ac:dyDescent="0.3">
      <c r="B145" s="9">
        <v>114</v>
      </c>
      <c r="C145" s="9">
        <f t="shared" ca="1" si="3"/>
        <v>120.7322608273943</v>
      </c>
      <c r="D145" s="9">
        <f t="shared" si="4"/>
        <v>131.90823904296329</v>
      </c>
      <c r="E145" s="9">
        <f t="shared" ca="1" si="5"/>
        <v>3.9638261288350452E-3</v>
      </c>
    </row>
    <row r="146" spans="2:5" x14ac:dyDescent="0.3">
      <c r="B146" s="9">
        <v>115</v>
      </c>
      <c r="C146" s="9">
        <f t="shared" ca="1" si="3"/>
        <v>91.124131018429395</v>
      </c>
      <c r="D146" s="9">
        <f t="shared" si="4"/>
        <v>131.98573579195306</v>
      </c>
      <c r="E146" s="9">
        <f t="shared" ca="1" si="5"/>
        <v>1.2006905450287467E-5</v>
      </c>
    </row>
    <row r="147" spans="2:5" x14ac:dyDescent="0.3">
      <c r="B147" s="9">
        <v>116</v>
      </c>
      <c r="C147" s="9">
        <f t="shared" ca="1" si="3"/>
        <v>100.73096472547498</v>
      </c>
      <c r="D147" s="9">
        <f t="shared" si="4"/>
        <v>132.06275466089829</v>
      </c>
      <c r="E147" s="9">
        <f t="shared" ca="1" si="5"/>
        <v>1.2080957184321169E-4</v>
      </c>
    </row>
    <row r="148" spans="2:5" x14ac:dyDescent="0.3">
      <c r="B148" s="9">
        <v>117</v>
      </c>
      <c r="C148" s="9">
        <f t="shared" ca="1" si="3"/>
        <v>99.536276224564062</v>
      </c>
      <c r="D148" s="9">
        <f t="shared" si="4"/>
        <v>132.13930351318419</v>
      </c>
      <c r="E148" s="9">
        <f t="shared" ca="1" si="5"/>
        <v>9.2706507913662981E-5</v>
      </c>
    </row>
    <row r="149" spans="2:5" x14ac:dyDescent="0.3">
      <c r="B149" s="9">
        <v>118</v>
      </c>
      <c r="C149" s="9">
        <f t="shared" ca="1" si="3"/>
        <v>102.58733460643651</v>
      </c>
      <c r="D149" s="9">
        <f t="shared" si="4"/>
        <v>132.21539002028189</v>
      </c>
      <c r="E149" s="9">
        <f t="shared" ca="1" si="5"/>
        <v>1.8001736004637581E-4</v>
      </c>
    </row>
    <row r="150" spans="2:5" x14ac:dyDescent="0.3">
      <c r="B150" s="9">
        <v>119</v>
      </c>
      <c r="C150" s="9">
        <f t="shared" ca="1" si="3"/>
        <v>88.385869660161248</v>
      </c>
      <c r="D150" s="9">
        <f t="shared" si="4"/>
        <v>132.29102166804142</v>
      </c>
      <c r="E150" s="9">
        <f t="shared" ca="1" si="5"/>
        <v>5.7678376410192502E-6</v>
      </c>
    </row>
    <row r="151" spans="2:5" x14ac:dyDescent="0.3">
      <c r="B151" s="9">
        <v>120</v>
      </c>
      <c r="C151" s="9">
        <f t="shared" ca="1" si="3"/>
        <v>86.835412719869055</v>
      </c>
      <c r="D151" s="9">
        <f t="shared" si="4"/>
        <v>132.36620576272719</v>
      </c>
      <c r="E151" s="9">
        <f t="shared" ca="1" si="5"/>
        <v>3.7523307772405262E-6</v>
      </c>
    </row>
    <row r="152" spans="2:5" x14ac:dyDescent="0.3">
      <c r="B152" s="9">
        <v>121</v>
      </c>
      <c r="C152" s="9">
        <f t="shared" ca="1" si="3"/>
        <v>100.57078260419618</v>
      </c>
      <c r="D152" s="9">
        <f t="shared" si="4"/>
        <v>132.44094943680875</v>
      </c>
      <c r="E152" s="9">
        <f t="shared" ca="1" si="5"/>
        <v>1.1663890295853453E-4</v>
      </c>
    </row>
    <row r="153" spans="2:5" x14ac:dyDescent="0.3">
      <c r="B153" s="9">
        <v>122</v>
      </c>
      <c r="C153" s="9">
        <f t="shared" ca="1" si="3"/>
        <v>107.39438664459527</v>
      </c>
      <c r="D153" s="9">
        <f t="shared" si="4"/>
        <v>132.51525965451845</v>
      </c>
      <c r="E153" s="9">
        <f t="shared" ca="1" si="5"/>
        <v>4.7090621643724811E-4</v>
      </c>
    </row>
    <row r="154" spans="2:5" x14ac:dyDescent="0.3">
      <c r="B154" s="9">
        <v>123</v>
      </c>
      <c r="C154" s="9">
        <f t="shared" ca="1" si="3"/>
        <v>102.87282203407189</v>
      </c>
      <c r="D154" s="9">
        <f t="shared" si="4"/>
        <v>132.58914321718731</v>
      </c>
      <c r="E154" s="9">
        <f t="shared" ca="1" si="5"/>
        <v>1.9114473730918538E-4</v>
      </c>
    </row>
    <row r="155" spans="2:5" x14ac:dyDescent="0.3">
      <c r="B155" s="9">
        <v>124</v>
      </c>
      <c r="C155" s="9">
        <f t="shared" ca="1" si="3"/>
        <v>98.437396467980889</v>
      </c>
      <c r="D155" s="9">
        <f t="shared" si="4"/>
        <v>132.66260676836987</v>
      </c>
      <c r="E155" s="9">
        <f t="shared" ca="1" si="5"/>
        <v>7.2261752096914442E-5</v>
      </c>
    </row>
    <row r="156" spans="2:5" x14ac:dyDescent="0.3">
      <c r="B156" s="9">
        <v>125</v>
      </c>
      <c r="C156" s="9">
        <f t="shared" ca="1" si="3"/>
        <v>89.330957207903879</v>
      </c>
      <c r="D156" s="9">
        <f t="shared" si="4"/>
        <v>132.73565679876768</v>
      </c>
      <c r="E156" s="9">
        <f t="shared" ca="1" si="5"/>
        <v>7.4567204917548639E-6</v>
      </c>
    </row>
    <row r="157" spans="2:5" x14ac:dyDescent="0.3">
      <c r="B157" s="9">
        <v>126</v>
      </c>
      <c r="C157" s="9">
        <f t="shared" ca="1" si="3"/>
        <v>101.44202007383669</v>
      </c>
      <c r="D157" s="9">
        <f t="shared" si="4"/>
        <v>132.8082996509612</v>
      </c>
      <c r="E157" s="9">
        <f t="shared" ca="1" si="5"/>
        <v>1.4100484279583447E-4</v>
      </c>
    </row>
    <row r="158" spans="2:5" x14ac:dyDescent="0.3">
      <c r="B158" s="9">
        <v>127</v>
      </c>
      <c r="C158" s="9">
        <f t="shared" ca="1" si="3"/>
        <v>115.3569906462954</v>
      </c>
      <c r="D158" s="9">
        <f t="shared" si="4"/>
        <v>132.88054152395858</v>
      </c>
      <c r="E158" s="9">
        <f t="shared" ca="1" si="5"/>
        <v>1.847425402719574E-3</v>
      </c>
    </row>
    <row r="159" spans="2:5" x14ac:dyDescent="0.3">
      <c r="B159" s="9">
        <v>128</v>
      </c>
      <c r="C159" s="9">
        <f t="shared" ca="1" si="3"/>
        <v>102.39238934799252</v>
      </c>
      <c r="D159" s="9">
        <f t="shared" si="4"/>
        <v>132.95238847757054</v>
      </c>
      <c r="E159" s="9">
        <f t="shared" ca="1" si="5"/>
        <v>1.7275758982710464E-4</v>
      </c>
    </row>
    <row r="160" spans="2:5" x14ac:dyDescent="0.3">
      <c r="B160" s="9">
        <v>129</v>
      </c>
      <c r="C160" s="9">
        <f t="shared" ca="1" si="3"/>
        <v>100.06954226352889</v>
      </c>
      <c r="D160" s="9">
        <f t="shared" si="4"/>
        <v>133.02384643661844</v>
      </c>
      <c r="E160" s="9">
        <f t="shared" ca="1" si="5"/>
        <v>1.0441876049095708E-4</v>
      </c>
    </row>
    <row r="161" spans="2:5" x14ac:dyDescent="0.3">
      <c r="B161" s="9">
        <v>130</v>
      </c>
      <c r="C161" s="9">
        <f t="shared" ref="C161:C224" ca="1" si="6">_xlfn.NORM.INV(RAND(),$C$28,$C$29)</f>
        <v>96.002364387750362</v>
      </c>
      <c r="D161" s="9">
        <f t="shared" ref="D161:D224" si="7">_xlfn.NORM.INV(B161/1001,$D$28,$D$29)</f>
        <v>133.09492119498378</v>
      </c>
      <c r="E161" s="9">
        <f t="shared" ref="E161:E224" ca="1" si="8">_xlfn.NORM.DIST(C161,$D$28,$D$29,0)</f>
        <v>4.0816616444420117E-5</v>
      </c>
    </row>
    <row r="162" spans="2:5" x14ac:dyDescent="0.3">
      <c r="B162" s="9">
        <v>131</v>
      </c>
      <c r="C162" s="9">
        <f t="shared" ca="1" si="6"/>
        <v>99.999738634634227</v>
      </c>
      <c r="D162" s="9">
        <f t="shared" si="7"/>
        <v>133.16561841950596</v>
      </c>
      <c r="E162" s="9">
        <f t="shared" ca="1" si="8"/>
        <v>1.0281262808368119E-4</v>
      </c>
    </row>
    <row r="163" spans="2:5" x14ac:dyDescent="0.3">
      <c r="B163" s="9">
        <v>132</v>
      </c>
      <c r="C163" s="9">
        <f t="shared" ca="1" si="6"/>
        <v>118.10441425398476</v>
      </c>
      <c r="D163" s="9">
        <f t="shared" si="7"/>
        <v>133.2359436537354</v>
      </c>
      <c r="E163" s="9">
        <f t="shared" ca="1" si="8"/>
        <v>2.7732967887333917E-3</v>
      </c>
    </row>
    <row r="164" spans="2:5" x14ac:dyDescent="0.3">
      <c r="B164" s="9">
        <v>133</v>
      </c>
      <c r="C164" s="9">
        <f t="shared" ca="1" si="6"/>
        <v>96.706208198756926</v>
      </c>
      <c r="D164" s="9">
        <f t="shared" si="7"/>
        <v>133.30590232154793</v>
      </c>
      <c r="E164" s="9">
        <f t="shared" ca="1" si="8"/>
        <v>4.827450152028997E-5</v>
      </c>
    </row>
    <row r="165" spans="2:5" x14ac:dyDescent="0.3">
      <c r="B165" s="9">
        <v>134</v>
      </c>
      <c r="C165" s="9">
        <f t="shared" ca="1" si="6"/>
        <v>87.547088109542898</v>
      </c>
      <c r="D165" s="9">
        <f t="shared" si="7"/>
        <v>133.37549973062707</v>
      </c>
      <c r="E165" s="9">
        <f t="shared" ca="1" si="8"/>
        <v>4.5769890589127554E-6</v>
      </c>
    </row>
    <row r="166" spans="2:5" x14ac:dyDescent="0.3">
      <c r="B166" s="9">
        <v>135</v>
      </c>
      <c r="C166" s="9">
        <f t="shared" ca="1" si="6"/>
        <v>92.578530464140741</v>
      </c>
      <c r="D166" s="9">
        <f t="shared" si="7"/>
        <v>133.44474107581993</v>
      </c>
      <c r="E166" s="9">
        <f t="shared" ca="1" si="8"/>
        <v>1.7485199728655377E-5</v>
      </c>
    </row>
    <row r="167" spans="2:5" x14ac:dyDescent="0.3">
      <c r="B167" s="9">
        <v>136</v>
      </c>
      <c r="C167" s="9">
        <f t="shared" ca="1" si="6"/>
        <v>95.010362662539009</v>
      </c>
      <c r="D167" s="9">
        <f t="shared" si="7"/>
        <v>133.51363144237189</v>
      </c>
      <c r="E167" s="9">
        <f t="shared" ca="1" si="8"/>
        <v>3.209924334623107E-5</v>
      </c>
    </row>
    <row r="168" spans="2:5" x14ac:dyDescent="0.3">
      <c r="B168" s="9">
        <v>137</v>
      </c>
      <c r="C168" s="9">
        <f t="shared" ca="1" si="6"/>
        <v>112.68570751365516</v>
      </c>
      <c r="D168" s="9">
        <f t="shared" si="7"/>
        <v>133.58217580904551</v>
      </c>
      <c r="E168" s="9">
        <f t="shared" ca="1" si="8"/>
        <v>1.2051947336197922E-3</v>
      </c>
    </row>
    <row r="169" spans="2:5" x14ac:dyDescent="0.3">
      <c r="B169" s="9">
        <v>138</v>
      </c>
      <c r="C169" s="9">
        <f t="shared" ca="1" si="6"/>
        <v>108.35274513134362</v>
      </c>
      <c r="D169" s="9">
        <f t="shared" si="7"/>
        <v>133.65037905112888</v>
      </c>
      <c r="E169" s="9">
        <f t="shared" ca="1" si="8"/>
        <v>5.6345702848375502E-4</v>
      </c>
    </row>
    <row r="170" spans="2:5" x14ac:dyDescent="0.3">
      <c r="B170" s="9">
        <v>139</v>
      </c>
      <c r="C170" s="9">
        <f t="shared" ca="1" si="6"/>
        <v>80.981924444544561</v>
      </c>
      <c r="D170" s="9">
        <f t="shared" si="7"/>
        <v>133.71824594333751</v>
      </c>
      <c r="E170" s="9">
        <f t="shared" ca="1" si="8"/>
        <v>6.7231918554270008E-7</v>
      </c>
    </row>
    <row r="171" spans="2:5" x14ac:dyDescent="0.3">
      <c r="B171" s="9">
        <v>140</v>
      </c>
      <c r="C171" s="9">
        <f t="shared" ca="1" si="6"/>
        <v>100.86294783361475</v>
      </c>
      <c r="D171" s="9">
        <f t="shared" si="7"/>
        <v>133.78578116261488</v>
      </c>
      <c r="E171" s="9">
        <f t="shared" ca="1" si="8"/>
        <v>1.2434719481488595E-4</v>
      </c>
    </row>
    <row r="172" spans="2:5" x14ac:dyDescent="0.3">
      <c r="B172" s="9">
        <v>141</v>
      </c>
      <c r="C172" s="9">
        <f t="shared" ca="1" si="6"/>
        <v>102.98043106340651</v>
      </c>
      <c r="D172" s="9">
        <f t="shared" si="7"/>
        <v>133.85298929083544</v>
      </c>
      <c r="E172" s="9">
        <f t="shared" ca="1" si="8"/>
        <v>1.9549686634315493E-4</v>
      </c>
    </row>
    <row r="173" spans="2:5" x14ac:dyDescent="0.3">
      <c r="B173" s="9">
        <v>142</v>
      </c>
      <c r="C173" s="9">
        <f t="shared" ca="1" si="6"/>
        <v>86.843997940468526</v>
      </c>
      <c r="D173" s="9">
        <f t="shared" si="7"/>
        <v>133.91987481741435</v>
      </c>
      <c r="E173" s="9">
        <f t="shared" ca="1" si="8"/>
        <v>3.7613847175936863E-6</v>
      </c>
    </row>
    <row r="174" spans="2:5" x14ac:dyDescent="0.3">
      <c r="B174" s="9">
        <v>143</v>
      </c>
      <c r="C174" s="9">
        <f t="shared" ca="1" si="6"/>
        <v>102.33679897737227</v>
      </c>
      <c r="D174" s="9">
        <f t="shared" si="7"/>
        <v>133.98644214182787</v>
      </c>
      <c r="E174" s="9">
        <f t="shared" ca="1" si="8"/>
        <v>1.7073628918112406E-4</v>
      </c>
    </row>
    <row r="175" spans="2:5" x14ac:dyDescent="0.3">
      <c r="B175" s="9">
        <v>144</v>
      </c>
      <c r="C175" s="9">
        <f t="shared" ca="1" si="6"/>
        <v>92.222595204163326</v>
      </c>
      <c r="D175" s="9">
        <f t="shared" si="7"/>
        <v>134.05269557604777</v>
      </c>
      <c r="E175" s="9">
        <f t="shared" ca="1" si="8"/>
        <v>1.5962404796119205E-5</v>
      </c>
    </row>
    <row r="176" spans="2:5" x14ac:dyDescent="0.3">
      <c r="B176" s="9">
        <v>145</v>
      </c>
      <c r="C176" s="9">
        <f t="shared" ca="1" si="6"/>
        <v>93.590458738044873</v>
      </c>
      <c r="D176" s="9">
        <f t="shared" si="7"/>
        <v>134.11863934689359</v>
      </c>
      <c r="E176" s="9">
        <f t="shared" ca="1" si="8"/>
        <v>2.2585993217974467E-5</v>
      </c>
    </row>
    <row r="177" spans="2:5" x14ac:dyDescent="0.3">
      <c r="B177" s="9">
        <v>146</v>
      </c>
      <c r="C177" s="9">
        <f t="shared" ca="1" si="6"/>
        <v>100.51497331060898</v>
      </c>
      <c r="D177" s="9">
        <f t="shared" si="7"/>
        <v>134.18427759830593</v>
      </c>
      <c r="E177" s="9">
        <f t="shared" ca="1" si="8"/>
        <v>1.152167864973521E-4</v>
      </c>
    </row>
    <row r="178" spans="2:5" x14ac:dyDescent="0.3">
      <c r="B178" s="9">
        <v>147</v>
      </c>
      <c r="C178" s="9">
        <f t="shared" ca="1" si="6"/>
        <v>94.818635842670588</v>
      </c>
      <c r="D178" s="9">
        <f t="shared" si="7"/>
        <v>134.24961439354388</v>
      </c>
      <c r="E178" s="9">
        <f t="shared" ca="1" si="8"/>
        <v>3.0627339117448495E-5</v>
      </c>
    </row>
    <row r="179" spans="2:5" x14ac:dyDescent="0.3">
      <c r="B179" s="9">
        <v>148</v>
      </c>
      <c r="C179" s="9">
        <f t="shared" ca="1" si="6"/>
        <v>97.08969843919914</v>
      </c>
      <c r="D179" s="9">
        <f t="shared" si="7"/>
        <v>134.31465371730977</v>
      </c>
      <c r="E179" s="9">
        <f t="shared" ca="1" si="8"/>
        <v>5.2847514798766947E-5</v>
      </c>
    </row>
    <row r="180" spans="2:5" x14ac:dyDescent="0.3">
      <c r="B180" s="9">
        <v>149</v>
      </c>
      <c r="C180" s="9">
        <f t="shared" ca="1" si="6"/>
        <v>113.90169626987968</v>
      </c>
      <c r="D180" s="9">
        <f t="shared" si="7"/>
        <v>134.37939947780404</v>
      </c>
      <c r="E180" s="9">
        <f t="shared" ca="1" si="8"/>
        <v>1.4696385307992387E-3</v>
      </c>
    </row>
    <row r="181" spans="2:5" x14ac:dyDescent="0.3">
      <c r="B181" s="9">
        <v>150</v>
      </c>
      <c r="C181" s="9">
        <f t="shared" ca="1" si="6"/>
        <v>90.65684608409569</v>
      </c>
      <c r="D181" s="9">
        <f t="shared" si="7"/>
        <v>134.44385550871294</v>
      </c>
      <c r="E181" s="9">
        <f t="shared" ca="1" si="8"/>
        <v>1.0619819387028544E-5</v>
      </c>
    </row>
    <row r="182" spans="2:5" x14ac:dyDescent="0.3">
      <c r="B182" s="9">
        <v>151</v>
      </c>
      <c r="C182" s="9">
        <f t="shared" ca="1" si="6"/>
        <v>87.2426220578471</v>
      </c>
      <c r="D182" s="9">
        <f t="shared" si="7"/>
        <v>134.50802557113172</v>
      </c>
      <c r="E182" s="9">
        <f t="shared" ca="1" si="8"/>
        <v>4.2052140159345252E-6</v>
      </c>
    </row>
    <row r="183" spans="2:5" x14ac:dyDescent="0.3">
      <c r="B183" s="9">
        <v>152</v>
      </c>
      <c r="C183" s="9">
        <f t="shared" ca="1" si="6"/>
        <v>109.64256534202532</v>
      </c>
      <c r="D183" s="9">
        <f t="shared" si="7"/>
        <v>134.57191335542592</v>
      </c>
      <c r="E183" s="9">
        <f t="shared" ca="1" si="8"/>
        <v>7.1275548180727249E-4</v>
      </c>
    </row>
    <row r="184" spans="2:5" x14ac:dyDescent="0.3">
      <c r="B184" s="9">
        <v>153</v>
      </c>
      <c r="C184" s="9">
        <f t="shared" ca="1" si="6"/>
        <v>97.184954728882303</v>
      </c>
      <c r="D184" s="9">
        <f t="shared" si="7"/>
        <v>134.63552248303307</v>
      </c>
      <c r="E184" s="9">
        <f t="shared" ca="1" si="8"/>
        <v>5.4043576697421253E-5</v>
      </c>
    </row>
    <row r="185" spans="2:5" x14ac:dyDescent="0.3">
      <c r="B185" s="9">
        <v>154</v>
      </c>
      <c r="C185" s="9">
        <f t="shared" ca="1" si="6"/>
        <v>104.13892482510258</v>
      </c>
      <c r="D185" s="9">
        <f t="shared" si="7"/>
        <v>134.69885650820703</v>
      </c>
      <c r="E185" s="9">
        <f t="shared" ca="1" si="8"/>
        <v>2.4830532074907654E-4</v>
      </c>
    </row>
    <row r="186" spans="2:5" x14ac:dyDescent="0.3">
      <c r="B186" s="9">
        <v>155</v>
      </c>
      <c r="C186" s="9">
        <f t="shared" ca="1" si="6"/>
        <v>103.53085160817207</v>
      </c>
      <c r="D186" s="9">
        <f t="shared" si="7"/>
        <v>134.76191891970694</v>
      </c>
      <c r="E186" s="9">
        <f t="shared" ca="1" si="8"/>
        <v>2.1918052548138781E-4</v>
      </c>
    </row>
    <row r="187" spans="2:5" x14ac:dyDescent="0.3">
      <c r="B187" s="9">
        <v>156</v>
      </c>
      <c r="C187" s="9">
        <f t="shared" ca="1" si="6"/>
        <v>112.33254396239339</v>
      </c>
      <c r="D187" s="9">
        <f t="shared" si="7"/>
        <v>134.82471314243381</v>
      </c>
      <c r="E187" s="9">
        <f t="shared" ca="1" si="8"/>
        <v>1.1363199088701037E-3</v>
      </c>
    </row>
    <row r="188" spans="2:5" x14ac:dyDescent="0.3">
      <c r="B188" s="9">
        <v>157</v>
      </c>
      <c r="C188" s="9">
        <f t="shared" ca="1" si="6"/>
        <v>98.012801169651382</v>
      </c>
      <c r="D188" s="9">
        <f t="shared" si="7"/>
        <v>134.88724253901552</v>
      </c>
      <c r="E188" s="9">
        <f t="shared" ca="1" si="8"/>
        <v>6.553543987784975E-5</v>
      </c>
    </row>
    <row r="189" spans="2:5" x14ac:dyDescent="0.3">
      <c r="B189" s="9">
        <v>158</v>
      </c>
      <c r="C189" s="9">
        <f t="shared" ca="1" si="6"/>
        <v>107.18116089398647</v>
      </c>
      <c r="D189" s="9">
        <f t="shared" si="7"/>
        <v>134.94951041134249</v>
      </c>
      <c r="E189" s="9">
        <f t="shared" ca="1" si="8"/>
        <v>4.5222591313835345E-4</v>
      </c>
    </row>
    <row r="190" spans="2:5" x14ac:dyDescent="0.3">
      <c r="B190" s="9">
        <v>159</v>
      </c>
      <c r="C190" s="9">
        <f t="shared" ca="1" si="6"/>
        <v>87.558415797042471</v>
      </c>
      <c r="D190" s="9">
        <f t="shared" si="7"/>
        <v>135.01152000205704</v>
      </c>
      <c r="E190" s="9">
        <f t="shared" ca="1" si="8"/>
        <v>4.5914014086834665E-6</v>
      </c>
    </row>
    <row r="191" spans="2:5" x14ac:dyDescent="0.3">
      <c r="B191" s="9">
        <v>160</v>
      </c>
      <c r="C191" s="9">
        <f t="shared" ca="1" si="6"/>
        <v>108.12564050440375</v>
      </c>
      <c r="D191" s="9">
        <f t="shared" si="7"/>
        <v>135.07327449599578</v>
      </c>
      <c r="E191" s="9">
        <f t="shared" ca="1" si="8"/>
        <v>5.4020010668118256E-4</v>
      </c>
    </row>
    <row r="192" spans="2:5" x14ac:dyDescent="0.3">
      <c r="B192" s="9">
        <v>161</v>
      </c>
      <c r="C192" s="9">
        <f t="shared" ca="1" si="6"/>
        <v>91.262116642224001</v>
      </c>
      <c r="D192" s="9">
        <f t="shared" si="7"/>
        <v>135.13477702158943</v>
      </c>
      <c r="E192" s="9">
        <f t="shared" ca="1" si="8"/>
        <v>1.2447831094176163E-5</v>
      </c>
    </row>
    <row r="193" spans="2:5" x14ac:dyDescent="0.3">
      <c r="B193" s="9">
        <v>162</v>
      </c>
      <c r="C193" s="9">
        <f t="shared" ca="1" si="6"/>
        <v>97.760789311843126</v>
      </c>
      <c r="D193" s="9">
        <f t="shared" si="7"/>
        <v>135.19603065221958</v>
      </c>
      <c r="E193" s="9">
        <f t="shared" ca="1" si="8"/>
        <v>6.1819665596933837E-5</v>
      </c>
    </row>
    <row r="194" spans="2:5" x14ac:dyDescent="0.3">
      <c r="B194" s="9">
        <v>163</v>
      </c>
      <c r="C194" s="9">
        <f t="shared" ca="1" si="6"/>
        <v>98.454208234802252</v>
      </c>
      <c r="D194" s="9">
        <f t="shared" si="7"/>
        <v>135.25703840753476</v>
      </c>
      <c r="E194" s="9">
        <f t="shared" ca="1" si="8"/>
        <v>7.2540646690543855E-5</v>
      </c>
    </row>
    <row r="195" spans="2:5" x14ac:dyDescent="0.3">
      <c r="B195" s="9">
        <v>164</v>
      </c>
      <c r="C195" s="9">
        <f t="shared" ca="1" si="6"/>
        <v>109.71454477464196</v>
      </c>
      <c r="D195" s="9">
        <f t="shared" si="7"/>
        <v>135.31780325472744</v>
      </c>
      <c r="E195" s="9">
        <f t="shared" ca="1" si="8"/>
        <v>7.2200899365659928E-4</v>
      </c>
    </row>
    <row r="196" spans="2:5" x14ac:dyDescent="0.3">
      <c r="B196" s="9">
        <v>165</v>
      </c>
      <c r="C196" s="9">
        <f t="shared" ca="1" si="6"/>
        <v>99.433059836803054</v>
      </c>
      <c r="D196" s="9">
        <f t="shared" si="7"/>
        <v>135.37832810977321</v>
      </c>
      <c r="E196" s="9">
        <f t="shared" ca="1" si="8"/>
        <v>9.0582885727473985E-5</v>
      </c>
    </row>
    <row r="197" spans="2:5" x14ac:dyDescent="0.3">
      <c r="B197" s="9">
        <v>166</v>
      </c>
      <c r="C197" s="9">
        <f t="shared" ca="1" si="6"/>
        <v>88.894280240435037</v>
      </c>
      <c r="D197" s="9">
        <f t="shared" si="7"/>
        <v>135.43861583863298</v>
      </c>
      <c r="E197" s="9">
        <f t="shared" ca="1" si="8"/>
        <v>6.6256355294661453E-6</v>
      </c>
    </row>
    <row r="198" spans="2:5" x14ac:dyDescent="0.3">
      <c r="B198" s="9">
        <v>167</v>
      </c>
      <c r="C198" s="9">
        <f t="shared" ca="1" si="6"/>
        <v>101.14321642088386</v>
      </c>
      <c r="D198" s="9">
        <f t="shared" si="7"/>
        <v>135.49866925842039</v>
      </c>
      <c r="E198" s="9">
        <f t="shared" ca="1" si="8"/>
        <v>1.3217278476396362E-4</v>
      </c>
    </row>
    <row r="199" spans="2:5" x14ac:dyDescent="0.3">
      <c r="B199" s="9">
        <v>168</v>
      </c>
      <c r="C199" s="9">
        <f t="shared" ca="1" si="6"/>
        <v>86.22468875890317</v>
      </c>
      <c r="D199" s="9">
        <f t="shared" si="7"/>
        <v>135.55849113853492</v>
      </c>
      <c r="E199" s="9">
        <f t="shared" ca="1" si="8"/>
        <v>3.1585052124879102E-6</v>
      </c>
    </row>
    <row r="200" spans="2:5" x14ac:dyDescent="0.3">
      <c r="B200" s="9">
        <v>169</v>
      </c>
      <c r="C200" s="9">
        <f t="shared" ca="1" si="6"/>
        <v>90.200430945977971</v>
      </c>
      <c r="D200" s="9">
        <f t="shared" si="7"/>
        <v>135.61808420176257</v>
      </c>
      <c r="E200" s="9">
        <f t="shared" ca="1" si="8"/>
        <v>9.4110149228166921E-6</v>
      </c>
    </row>
    <row r="201" spans="2:5" x14ac:dyDescent="0.3">
      <c r="B201" s="9">
        <v>170</v>
      </c>
      <c r="C201" s="9">
        <f t="shared" ca="1" si="6"/>
        <v>91.969789783858076</v>
      </c>
      <c r="D201" s="9">
        <f t="shared" si="7"/>
        <v>135.67745112534425</v>
      </c>
      <c r="E201" s="9">
        <f t="shared" ca="1" si="8"/>
        <v>1.4956959614873811E-5</v>
      </c>
    </row>
    <row r="202" spans="2:5" x14ac:dyDescent="0.3">
      <c r="B202" s="9">
        <v>171</v>
      </c>
      <c r="C202" s="9">
        <f t="shared" ca="1" si="6"/>
        <v>98.6852723721058</v>
      </c>
      <c r="D202" s="9">
        <f t="shared" si="7"/>
        <v>135.73659454201407</v>
      </c>
      <c r="E202" s="9">
        <f t="shared" ca="1" si="8"/>
        <v>7.6474965773914115E-5</v>
      </c>
    </row>
    <row r="203" spans="2:5" x14ac:dyDescent="0.3">
      <c r="B203" s="9">
        <v>172</v>
      </c>
      <c r="C203" s="9">
        <f t="shared" ca="1" si="6"/>
        <v>103.51919323946834</v>
      </c>
      <c r="D203" s="9">
        <f t="shared" si="7"/>
        <v>135.79551704100803</v>
      </c>
      <c r="E203" s="9">
        <f t="shared" ca="1" si="8"/>
        <v>2.1865335192991159E-4</v>
      </c>
    </row>
    <row r="204" spans="2:5" x14ac:dyDescent="0.3">
      <c r="B204" s="9">
        <v>173</v>
      </c>
      <c r="C204" s="9">
        <f t="shared" ca="1" si="6"/>
        <v>91.30001846553786</v>
      </c>
      <c r="D204" s="9">
        <f t="shared" si="7"/>
        <v>135.85422116904405</v>
      </c>
      <c r="E204" s="9">
        <f t="shared" ca="1" si="8"/>
        <v>1.2571567949096719E-5</v>
      </c>
    </row>
    <row r="205" spans="2:5" x14ac:dyDescent="0.3">
      <c r="B205" s="9">
        <v>174</v>
      </c>
      <c r="C205" s="9">
        <f t="shared" ca="1" si="6"/>
        <v>98.167983355288143</v>
      </c>
      <c r="D205" s="9">
        <f t="shared" si="7"/>
        <v>135.91270943127432</v>
      </c>
      <c r="E205" s="9">
        <f t="shared" ca="1" si="8"/>
        <v>6.792424547782708E-5</v>
      </c>
    </row>
    <row r="206" spans="2:5" x14ac:dyDescent="0.3">
      <c r="B206" s="9">
        <v>175</v>
      </c>
      <c r="C206" s="9">
        <f t="shared" ca="1" si="6"/>
        <v>108.13978167709617</v>
      </c>
      <c r="D206" s="9">
        <f t="shared" si="7"/>
        <v>135.9709842922116</v>
      </c>
      <c r="E206" s="9">
        <f t="shared" ca="1" si="8"/>
        <v>5.4162343118861192E-4</v>
      </c>
    </row>
    <row r="207" spans="2:5" x14ac:dyDescent="0.3">
      <c r="B207" s="9">
        <v>176</v>
      </c>
      <c r="C207" s="9">
        <f t="shared" ca="1" si="6"/>
        <v>102.42662520681226</v>
      </c>
      <c r="D207" s="9">
        <f t="shared" si="7"/>
        <v>136.02904817662886</v>
      </c>
      <c r="E207" s="9">
        <f t="shared" ca="1" si="8"/>
        <v>1.7401312658576603E-4</v>
      </c>
    </row>
    <row r="208" spans="2:5" x14ac:dyDescent="0.3">
      <c r="B208" s="9">
        <v>177</v>
      </c>
      <c r="C208" s="9">
        <f t="shared" ca="1" si="6"/>
        <v>96.175534522380261</v>
      </c>
      <c r="D208" s="9">
        <f t="shared" si="7"/>
        <v>136.086903470435</v>
      </c>
      <c r="E208" s="9">
        <f t="shared" ca="1" si="8"/>
        <v>4.2545821032696643E-5</v>
      </c>
    </row>
    <row r="209" spans="2:5" x14ac:dyDescent="0.3">
      <c r="B209" s="9">
        <v>178</v>
      </c>
      <c r="C209" s="9">
        <f t="shared" ca="1" si="6"/>
        <v>93.046579414327127</v>
      </c>
      <c r="D209" s="9">
        <f t="shared" si="7"/>
        <v>136.1445525215259</v>
      </c>
      <c r="E209" s="9">
        <f t="shared" ca="1" si="8"/>
        <v>1.9694061045619462E-5</v>
      </c>
    </row>
    <row r="210" spans="2:5" x14ac:dyDescent="0.3">
      <c r="B210" s="9">
        <v>179</v>
      </c>
      <c r="C210" s="9">
        <f t="shared" ca="1" si="6"/>
        <v>105.975832337132</v>
      </c>
      <c r="D210" s="9">
        <f t="shared" si="7"/>
        <v>136.20199764061223</v>
      </c>
      <c r="E210" s="9">
        <f t="shared" ca="1" si="8"/>
        <v>3.5837222566733961E-4</v>
      </c>
    </row>
    <row r="211" spans="2:5" x14ac:dyDescent="0.3">
      <c r="B211" s="9">
        <v>180</v>
      </c>
      <c r="C211" s="9">
        <f t="shared" ca="1" si="6"/>
        <v>90.745793179883989</v>
      </c>
      <c r="D211" s="9">
        <f t="shared" si="7"/>
        <v>136.25924110202527</v>
      </c>
      <c r="E211" s="9">
        <f t="shared" ca="1" si="8"/>
        <v>1.0871709846687481E-5</v>
      </c>
    </row>
    <row r="212" spans="2:5" x14ac:dyDescent="0.3">
      <c r="B212" s="9">
        <v>181</v>
      </c>
      <c r="C212" s="9">
        <f t="shared" ca="1" si="6"/>
        <v>104.37337635330063</v>
      </c>
      <c r="D212" s="9">
        <f t="shared" si="7"/>
        <v>136.31628514450026</v>
      </c>
      <c r="E212" s="9">
        <f t="shared" ca="1" si="8"/>
        <v>2.6042750293155662E-4</v>
      </c>
    </row>
    <row r="213" spans="2:5" x14ac:dyDescent="0.3">
      <c r="B213" s="9">
        <v>182</v>
      </c>
      <c r="C213" s="9">
        <f t="shared" ca="1" si="6"/>
        <v>91.062399433361193</v>
      </c>
      <c r="D213" s="9">
        <f t="shared" si="7"/>
        <v>136.37313197193922</v>
      </c>
      <c r="E213" s="9">
        <f t="shared" ca="1" si="8"/>
        <v>1.1814411898218247E-5</v>
      </c>
    </row>
    <row r="214" spans="2:5" x14ac:dyDescent="0.3">
      <c r="B214" s="9">
        <v>183</v>
      </c>
      <c r="C214" s="9">
        <f t="shared" ca="1" si="6"/>
        <v>94.995843147487847</v>
      </c>
      <c r="D214" s="9">
        <f t="shared" si="7"/>
        <v>136.42978375415322</v>
      </c>
      <c r="E214" s="9">
        <f t="shared" ca="1" si="8"/>
        <v>3.1985524578496357E-5</v>
      </c>
    </row>
    <row r="215" spans="2:5" x14ac:dyDescent="0.3">
      <c r="B215" s="9">
        <v>184</v>
      </c>
      <c r="C215" s="9">
        <f t="shared" ca="1" si="6"/>
        <v>106.99167663728636</v>
      </c>
      <c r="D215" s="9">
        <f t="shared" si="7"/>
        <v>136.48624262758491</v>
      </c>
      <c r="E215" s="9">
        <f t="shared" ca="1" si="8"/>
        <v>4.3617436962038031E-4</v>
      </c>
    </row>
    <row r="216" spans="2:5" x14ac:dyDescent="0.3">
      <c r="B216" s="9">
        <v>185</v>
      </c>
      <c r="C216" s="9">
        <f t="shared" ca="1" si="6"/>
        <v>84.351132168188244</v>
      </c>
      <c r="D216" s="9">
        <f t="shared" si="7"/>
        <v>136.54251069601185</v>
      </c>
      <c r="E216" s="9">
        <f t="shared" ca="1" si="8"/>
        <v>1.8427271236614789E-6</v>
      </c>
    </row>
    <row r="217" spans="2:5" x14ac:dyDescent="0.3">
      <c r="B217" s="9">
        <v>186</v>
      </c>
      <c r="C217" s="9">
        <f t="shared" ca="1" si="6"/>
        <v>108.4270014785313</v>
      </c>
      <c r="D217" s="9">
        <f t="shared" si="7"/>
        <v>136.59859003123154</v>
      </c>
      <c r="E217" s="9">
        <f t="shared" ca="1" si="8"/>
        <v>5.7124808388599733E-4</v>
      </c>
    </row>
    <row r="218" spans="2:5" x14ac:dyDescent="0.3">
      <c r="B218" s="9">
        <v>187</v>
      </c>
      <c r="C218" s="9">
        <f t="shared" ca="1" si="6"/>
        <v>93.595699793829894</v>
      </c>
      <c r="D218" s="9">
        <f t="shared" si="7"/>
        <v>136.65448267372858</v>
      </c>
      <c r="E218" s="9">
        <f t="shared" ca="1" si="8"/>
        <v>2.2615688892522958E-5</v>
      </c>
    </row>
    <row r="219" spans="2:5" x14ac:dyDescent="0.3">
      <c r="B219" s="9">
        <v>188</v>
      </c>
      <c r="C219" s="9">
        <f t="shared" ca="1" si="6"/>
        <v>102.22308561362922</v>
      </c>
      <c r="D219" s="9">
        <f t="shared" si="7"/>
        <v>136.71019063332417</v>
      </c>
      <c r="E219" s="9">
        <f t="shared" ca="1" si="8"/>
        <v>1.6666783629072862E-4</v>
      </c>
    </row>
    <row r="220" spans="2:5" x14ac:dyDescent="0.3">
      <c r="B220" s="9">
        <v>189</v>
      </c>
      <c r="C220" s="9">
        <f t="shared" ca="1" si="6"/>
        <v>101.35042691364499</v>
      </c>
      <c r="D220" s="9">
        <f t="shared" si="7"/>
        <v>136.76571588980906</v>
      </c>
      <c r="E220" s="9">
        <f t="shared" ca="1" si="8"/>
        <v>1.3824238754404079E-4</v>
      </c>
    </row>
    <row r="221" spans="2:5" x14ac:dyDescent="0.3">
      <c r="B221" s="9">
        <v>190</v>
      </c>
      <c r="C221" s="9">
        <f t="shared" ca="1" si="6"/>
        <v>87.373992295522115</v>
      </c>
      <c r="D221" s="9">
        <f t="shared" si="7"/>
        <v>136.82106039356023</v>
      </c>
      <c r="E221" s="9">
        <f t="shared" ca="1" si="8"/>
        <v>4.3619920431740601E-6</v>
      </c>
    </row>
    <row r="222" spans="2:5" x14ac:dyDescent="0.3">
      <c r="B222" s="9">
        <v>191</v>
      </c>
      <c r="C222" s="9">
        <f t="shared" ca="1" si="6"/>
        <v>100.58697539858524</v>
      </c>
      <c r="D222" s="9">
        <f t="shared" si="7"/>
        <v>136.87622606614167</v>
      </c>
      <c r="E222" s="9">
        <f t="shared" ca="1" si="8"/>
        <v>1.1705449561636679E-4</v>
      </c>
    </row>
    <row r="223" spans="2:5" x14ac:dyDescent="0.3">
      <c r="B223" s="9">
        <v>192</v>
      </c>
      <c r="C223" s="9">
        <f t="shared" ca="1" si="6"/>
        <v>79.946107235457447</v>
      </c>
      <c r="D223" s="9">
        <f t="shared" si="7"/>
        <v>136.93121480089002</v>
      </c>
      <c r="E223" s="9">
        <f t="shared" ca="1" si="8"/>
        <v>4.8814628320696912E-7</v>
      </c>
    </row>
    <row r="224" spans="2:5" x14ac:dyDescent="0.3">
      <c r="B224" s="9">
        <v>193</v>
      </c>
      <c r="C224" s="9">
        <f t="shared" ca="1" si="6"/>
        <v>94.353445108977624</v>
      </c>
      <c r="D224" s="9">
        <f t="shared" si="7"/>
        <v>136.98602846348501</v>
      </c>
      <c r="E224" s="9">
        <f t="shared" ca="1" si="8"/>
        <v>2.7311937770153604E-5</v>
      </c>
    </row>
    <row r="225" spans="2:5" x14ac:dyDescent="0.3">
      <c r="B225" s="9">
        <v>194</v>
      </c>
      <c r="C225" s="9">
        <f t="shared" ref="C225:C288" ca="1" si="9">_xlfn.NORM.INV(RAND(),$C$28,$C$29)</f>
        <v>86.536400430225825</v>
      </c>
      <c r="D225" s="9">
        <f t="shared" ref="D225:D288" si="10">_xlfn.NORM.INV(B225/1001,$D$28,$D$29)</f>
        <v>137.04066889250615</v>
      </c>
      <c r="E225" s="9">
        <f t="shared" ref="E225:E288" ca="1" si="11">_xlfn.NORM.DIST(C225,$D$28,$D$29,0)</f>
        <v>3.4495242879488801E-6</v>
      </c>
    </row>
    <row r="226" spans="2:5" x14ac:dyDescent="0.3">
      <c r="B226" s="9">
        <v>195</v>
      </c>
      <c r="C226" s="9">
        <f t="shared" ca="1" si="9"/>
        <v>100.63851419880307</v>
      </c>
      <c r="D226" s="9">
        <f t="shared" si="10"/>
        <v>137.09513789997487</v>
      </c>
      <c r="E226" s="9">
        <f t="shared" ca="1" si="11"/>
        <v>1.1838621773760961E-4</v>
      </c>
    </row>
    <row r="227" spans="2:5" x14ac:dyDescent="0.3">
      <c r="B227" s="9">
        <v>196</v>
      </c>
      <c r="C227" s="9">
        <f t="shared" ca="1" si="9"/>
        <v>95.447201268224859</v>
      </c>
      <c r="D227" s="9">
        <f t="shared" si="10"/>
        <v>137.1494372718835</v>
      </c>
      <c r="E227" s="9">
        <f t="shared" ca="1" si="11"/>
        <v>3.570072679773565E-5</v>
      </c>
    </row>
    <row r="228" spans="2:5" x14ac:dyDescent="0.3">
      <c r="B228" s="9">
        <v>197</v>
      </c>
      <c r="C228" s="9">
        <f t="shared" ca="1" si="9"/>
        <v>108.36156428382243</v>
      </c>
      <c r="D228" s="9">
        <f t="shared" si="10"/>
        <v>137.20356876871105</v>
      </c>
      <c r="E228" s="9">
        <f t="shared" ca="1" si="11"/>
        <v>5.6437747808640751E-4</v>
      </c>
    </row>
    <row r="229" spans="2:5" x14ac:dyDescent="0.3">
      <c r="B229" s="9">
        <v>198</v>
      </c>
      <c r="C229" s="9">
        <f t="shared" ca="1" si="9"/>
        <v>99.565132458652414</v>
      </c>
      <c r="D229" s="9">
        <f t="shared" si="10"/>
        <v>137.25753412592621</v>
      </c>
      <c r="E229" s="9">
        <f t="shared" ca="1" si="11"/>
        <v>9.3308274666749436E-5</v>
      </c>
    </row>
    <row r="230" spans="2:5" x14ac:dyDescent="0.3">
      <c r="B230" s="9">
        <v>199</v>
      </c>
      <c r="C230" s="9">
        <f t="shared" ca="1" si="9"/>
        <v>101.2333205847949</v>
      </c>
      <c r="D230" s="9">
        <f t="shared" si="10"/>
        <v>137.31133505447798</v>
      </c>
      <c r="E230" s="9">
        <f t="shared" ca="1" si="11"/>
        <v>1.347818212427208E-4</v>
      </c>
    </row>
    <row r="231" spans="2:5" x14ac:dyDescent="0.3">
      <c r="B231" s="9">
        <v>200</v>
      </c>
      <c r="C231" s="9">
        <f t="shared" ca="1" si="9"/>
        <v>107.70837136330222</v>
      </c>
      <c r="D231" s="9">
        <f t="shared" si="10"/>
        <v>137.36497324127447</v>
      </c>
      <c r="E231" s="9">
        <f t="shared" ca="1" si="11"/>
        <v>4.9964381982624598E-4</v>
      </c>
    </row>
    <row r="232" spans="2:5" x14ac:dyDescent="0.3">
      <c r="B232" s="9">
        <v>201</v>
      </c>
      <c r="C232" s="9">
        <f t="shared" ca="1" si="9"/>
        <v>105.79885994357686</v>
      </c>
      <c r="D232" s="9">
        <f t="shared" si="10"/>
        <v>137.41845034964996</v>
      </c>
      <c r="E232" s="9">
        <f t="shared" ca="1" si="11"/>
        <v>3.4615118856766208E-4</v>
      </c>
    </row>
    <row r="233" spans="2:5" x14ac:dyDescent="0.3">
      <c r="B233" s="9">
        <v>202</v>
      </c>
      <c r="C233" s="9">
        <f t="shared" ca="1" si="9"/>
        <v>103.65725807476322</v>
      </c>
      <c r="D233" s="9">
        <f t="shared" si="10"/>
        <v>137.47176801982056</v>
      </c>
      <c r="E233" s="9">
        <f t="shared" ca="1" si="11"/>
        <v>2.2496995725825063E-4</v>
      </c>
    </row>
    <row r="234" spans="2:5" x14ac:dyDescent="0.3">
      <c r="B234" s="9">
        <v>203</v>
      </c>
      <c r="C234" s="9">
        <f t="shared" ca="1" si="9"/>
        <v>106.38376244546069</v>
      </c>
      <c r="D234" s="9">
        <f t="shared" si="10"/>
        <v>137.52492786932919</v>
      </c>
      <c r="E234" s="9">
        <f t="shared" ca="1" si="11"/>
        <v>3.8800537978779135E-4</v>
      </c>
    </row>
    <row r="235" spans="2:5" x14ac:dyDescent="0.3">
      <c r="B235" s="9">
        <v>204</v>
      </c>
      <c r="C235" s="9">
        <f t="shared" ca="1" si="9"/>
        <v>122.83514287257756</v>
      </c>
      <c r="D235" s="9">
        <f t="shared" si="10"/>
        <v>137.5779314934797</v>
      </c>
      <c r="E235" s="9">
        <f t="shared" ca="1" si="11"/>
        <v>5.1599314478891671E-3</v>
      </c>
    </row>
    <row r="236" spans="2:5" x14ac:dyDescent="0.3">
      <c r="B236" s="9">
        <v>205</v>
      </c>
      <c r="C236" s="9">
        <f t="shared" ca="1" si="9"/>
        <v>102.94927765693826</v>
      </c>
      <c r="D236" s="9">
        <f t="shared" si="10"/>
        <v>137.63078046576058</v>
      </c>
      <c r="E236" s="9">
        <f t="shared" ca="1" si="11"/>
        <v>1.9422783625192087E-4</v>
      </c>
    </row>
    <row r="237" spans="2:5" x14ac:dyDescent="0.3">
      <c r="B237" s="9">
        <v>206</v>
      </c>
      <c r="C237" s="9">
        <f t="shared" ca="1" si="9"/>
        <v>102.78221858829968</v>
      </c>
      <c r="D237" s="9">
        <f t="shared" si="10"/>
        <v>137.68347633825891</v>
      </c>
      <c r="E237" s="9">
        <f t="shared" ca="1" si="11"/>
        <v>1.875481139921628E-4</v>
      </c>
    </row>
    <row r="238" spans="2:5" x14ac:dyDescent="0.3">
      <c r="B238" s="9">
        <v>207</v>
      </c>
      <c r="C238" s="9">
        <f t="shared" ca="1" si="9"/>
        <v>106.41435100657188</v>
      </c>
      <c r="D238" s="9">
        <f t="shared" si="10"/>
        <v>137.73602064206423</v>
      </c>
      <c r="E238" s="9">
        <f t="shared" ca="1" si="11"/>
        <v>3.9031211603985185E-4</v>
      </c>
    </row>
    <row r="239" spans="2:5" x14ac:dyDescent="0.3">
      <c r="B239" s="9">
        <v>208</v>
      </c>
      <c r="C239" s="9">
        <f t="shared" ca="1" si="9"/>
        <v>102.7991706124309</v>
      </c>
      <c r="D239" s="9">
        <f t="shared" si="10"/>
        <v>137.78841488766327</v>
      </c>
      <c r="E239" s="9">
        <f t="shared" ca="1" si="11"/>
        <v>1.8821638396365254E-4</v>
      </c>
    </row>
    <row r="240" spans="2:5" x14ac:dyDescent="0.3">
      <c r="B240" s="9">
        <v>209</v>
      </c>
      <c r="C240" s="9">
        <f t="shared" ca="1" si="9"/>
        <v>101.9586018839276</v>
      </c>
      <c r="D240" s="9">
        <f t="shared" si="10"/>
        <v>137.84066056532504</v>
      </c>
      <c r="E240" s="9">
        <f t="shared" ca="1" si="11"/>
        <v>1.5754110638105924E-4</v>
      </c>
    </row>
    <row r="241" spans="2:5" x14ac:dyDescent="0.3">
      <c r="B241" s="9">
        <v>210</v>
      </c>
      <c r="C241" s="9">
        <f t="shared" ca="1" si="9"/>
        <v>93.654985335481058</v>
      </c>
      <c r="D241" s="9">
        <f t="shared" si="10"/>
        <v>137.89275914547741</v>
      </c>
      <c r="E241" s="9">
        <f t="shared" ca="1" si="11"/>
        <v>2.2954135027794746E-5</v>
      </c>
    </row>
    <row r="242" spans="2:5" x14ac:dyDescent="0.3">
      <c r="B242" s="9">
        <v>211</v>
      </c>
      <c r="C242" s="9">
        <f t="shared" ca="1" si="9"/>
        <v>108.97657889083092</v>
      </c>
      <c r="D242" s="9">
        <f t="shared" si="10"/>
        <v>137.94471207907466</v>
      </c>
      <c r="E242" s="9">
        <f t="shared" ca="1" si="11"/>
        <v>6.3187854657966456E-4</v>
      </c>
    </row>
    <row r="243" spans="2:5" x14ac:dyDescent="0.3">
      <c r="B243" s="9">
        <v>212</v>
      </c>
      <c r="C243" s="9">
        <f t="shared" ca="1" si="9"/>
        <v>106.07981051146962</v>
      </c>
      <c r="D243" s="9">
        <f t="shared" si="10"/>
        <v>137.99652079795675</v>
      </c>
      <c r="E243" s="9">
        <f t="shared" ca="1" si="11"/>
        <v>3.6572907805848326E-4</v>
      </c>
    </row>
    <row r="244" spans="2:5" x14ac:dyDescent="0.3">
      <c r="B244" s="9">
        <v>213</v>
      </c>
      <c r="C244" s="9">
        <f t="shared" ca="1" si="9"/>
        <v>99.889285333454879</v>
      </c>
      <c r="D244" s="9">
        <f t="shared" si="10"/>
        <v>138.04818671520027</v>
      </c>
      <c r="E244" s="9">
        <f t="shared" ca="1" si="11"/>
        <v>1.0031705992156102E-4</v>
      </c>
    </row>
    <row r="245" spans="2:5" x14ac:dyDescent="0.3">
      <c r="B245" s="9">
        <v>214</v>
      </c>
      <c r="C245" s="9">
        <f t="shared" ca="1" si="9"/>
        <v>121.19979656271329</v>
      </c>
      <c r="D245" s="9">
        <f t="shared" si="10"/>
        <v>138.09971122546136</v>
      </c>
      <c r="E245" s="9">
        <f t="shared" ca="1" si="11"/>
        <v>4.210327790377809E-3</v>
      </c>
    </row>
    <row r="246" spans="2:5" x14ac:dyDescent="0.3">
      <c r="B246" s="9">
        <v>215</v>
      </c>
      <c r="C246" s="9">
        <f t="shared" ca="1" si="9"/>
        <v>97.068547394731894</v>
      </c>
      <c r="D246" s="9">
        <f t="shared" si="10"/>
        <v>138.15109570531101</v>
      </c>
      <c r="E246" s="9">
        <f t="shared" ca="1" si="11"/>
        <v>5.2585261424603569E-5</v>
      </c>
    </row>
    <row r="247" spans="2:5" x14ac:dyDescent="0.3">
      <c r="B247" s="9">
        <v>216</v>
      </c>
      <c r="C247" s="9">
        <f t="shared" ca="1" si="9"/>
        <v>118.42866305369293</v>
      </c>
      <c r="D247" s="9">
        <f t="shared" si="10"/>
        <v>138.20234151356263</v>
      </c>
      <c r="E247" s="9">
        <f t="shared" ca="1" si="11"/>
        <v>2.9030678681432982E-3</v>
      </c>
    </row>
    <row r="248" spans="2:5" x14ac:dyDescent="0.3">
      <c r="B248" s="9">
        <v>217</v>
      </c>
      <c r="C248" s="9">
        <f t="shared" ca="1" si="9"/>
        <v>100.72888649976331</v>
      </c>
      <c r="D248" s="9">
        <f t="shared" si="10"/>
        <v>138.25344999159228</v>
      </c>
      <c r="E248" s="9">
        <f t="shared" ca="1" si="11"/>
        <v>1.2075460561436245E-4</v>
      </c>
    </row>
    <row r="249" spans="2:5" x14ac:dyDescent="0.3">
      <c r="B249" s="9">
        <v>218</v>
      </c>
      <c r="C249" s="9">
        <f t="shared" ca="1" si="9"/>
        <v>92.007667137564212</v>
      </c>
      <c r="D249" s="9">
        <f t="shared" si="10"/>
        <v>138.3044224636518</v>
      </c>
      <c r="E249" s="9">
        <f t="shared" ca="1" si="11"/>
        <v>1.5103742414783021E-5</v>
      </c>
    </row>
    <row r="250" spans="2:5" x14ac:dyDescent="0.3">
      <c r="B250" s="9">
        <v>219</v>
      </c>
      <c r="C250" s="9">
        <f t="shared" ca="1" si="9"/>
        <v>98.530143074338199</v>
      </c>
      <c r="D250" s="9">
        <f t="shared" si="10"/>
        <v>138.35526023717495</v>
      </c>
      <c r="E250" s="9">
        <f t="shared" ca="1" si="11"/>
        <v>7.381266508049883E-5</v>
      </c>
    </row>
    <row r="251" spans="2:5" x14ac:dyDescent="0.3">
      <c r="B251" s="9">
        <v>220</v>
      </c>
      <c r="C251" s="9">
        <f t="shared" ca="1" si="9"/>
        <v>103.9895440225535</v>
      </c>
      <c r="D251" s="9">
        <f t="shared" si="10"/>
        <v>138.40596460307671</v>
      </c>
      <c r="E251" s="9">
        <f t="shared" ca="1" si="11"/>
        <v>2.4084695541243915E-4</v>
      </c>
    </row>
    <row r="252" spans="2:5" x14ac:dyDescent="0.3">
      <c r="B252" s="9">
        <v>221</v>
      </c>
      <c r="C252" s="9">
        <f t="shared" ca="1" si="9"/>
        <v>98.235310698050014</v>
      </c>
      <c r="D252" s="9">
        <f t="shared" si="10"/>
        <v>138.45653683604601</v>
      </c>
      <c r="E252" s="9">
        <f t="shared" ca="1" si="11"/>
        <v>6.8985256283033523E-5</v>
      </c>
    </row>
    <row r="253" spans="2:5" x14ac:dyDescent="0.3">
      <c r="B253" s="9">
        <v>222</v>
      </c>
      <c r="C253" s="9">
        <f t="shared" ca="1" si="9"/>
        <v>83.403568373002017</v>
      </c>
      <c r="D253" s="9">
        <f t="shared" si="10"/>
        <v>138.50697819483213</v>
      </c>
      <c r="E253" s="9">
        <f t="shared" ca="1" si="11"/>
        <v>1.3948376572496008E-6</v>
      </c>
    </row>
    <row r="254" spans="2:5" x14ac:dyDescent="0.3">
      <c r="B254" s="9">
        <v>223</v>
      </c>
      <c r="C254" s="9">
        <f t="shared" ca="1" si="9"/>
        <v>85.66323511266755</v>
      </c>
      <c r="D254" s="9">
        <f t="shared" si="10"/>
        <v>138.55728992252457</v>
      </c>
      <c r="E254" s="9">
        <f t="shared" ca="1" si="11"/>
        <v>2.6919253379716026E-6</v>
      </c>
    </row>
    <row r="255" spans="2:5" x14ac:dyDescent="0.3">
      <c r="B255" s="9">
        <v>224</v>
      </c>
      <c r="C255" s="9">
        <f t="shared" ca="1" si="9"/>
        <v>95.488738282366228</v>
      </c>
      <c r="D255" s="9">
        <f t="shared" si="10"/>
        <v>138.60747324682725</v>
      </c>
      <c r="E255" s="9">
        <f t="shared" ca="1" si="11"/>
        <v>3.6061944776144504E-5</v>
      </c>
    </row>
    <row r="256" spans="2:5" x14ac:dyDescent="0.3">
      <c r="B256" s="9">
        <v>225</v>
      </c>
      <c r="C256" s="9">
        <f t="shared" ca="1" si="9"/>
        <v>97.751272508624979</v>
      </c>
      <c r="D256" s="9">
        <f t="shared" si="10"/>
        <v>138.65752938032625</v>
      </c>
      <c r="E256" s="9">
        <f t="shared" ca="1" si="11"/>
        <v>6.1683209912513355E-5</v>
      </c>
    </row>
    <row r="257" spans="2:5" x14ac:dyDescent="0.3">
      <c r="B257" s="9">
        <v>226</v>
      </c>
      <c r="C257" s="9">
        <f t="shared" ca="1" si="9"/>
        <v>111.15330697234684</v>
      </c>
      <c r="D257" s="9">
        <f t="shared" si="10"/>
        <v>138.70745952075228</v>
      </c>
      <c r="E257" s="9">
        <f t="shared" ca="1" si="11"/>
        <v>9.2986815124980536E-4</v>
      </c>
    </row>
    <row r="258" spans="2:5" x14ac:dyDescent="0.3">
      <c r="B258" s="9">
        <v>227</v>
      </c>
      <c r="C258" s="9">
        <f t="shared" ca="1" si="9"/>
        <v>98.738902467643186</v>
      </c>
      <c r="D258" s="9">
        <f t="shared" si="10"/>
        <v>138.75726485123718</v>
      </c>
      <c r="E258" s="9">
        <f t="shared" ca="1" si="11"/>
        <v>7.7415593225344095E-5</v>
      </c>
    </row>
    <row r="259" spans="2:5" x14ac:dyDescent="0.3">
      <c r="B259" s="9">
        <v>228</v>
      </c>
      <c r="C259" s="9">
        <f t="shared" ca="1" si="9"/>
        <v>102.84392106892096</v>
      </c>
      <c r="D259" s="9">
        <f t="shared" si="10"/>
        <v>138.80694654056509</v>
      </c>
      <c r="E259" s="9">
        <f t="shared" ca="1" si="11"/>
        <v>1.8999079916433062E-4</v>
      </c>
    </row>
    <row r="260" spans="2:5" x14ac:dyDescent="0.3">
      <c r="B260" s="9">
        <v>229</v>
      </c>
      <c r="C260" s="9">
        <f t="shared" ca="1" si="9"/>
        <v>93.592317567637153</v>
      </c>
      <c r="D260" s="9">
        <f t="shared" si="10"/>
        <v>138.8565057434183</v>
      </c>
      <c r="E260" s="9">
        <f t="shared" ca="1" si="11"/>
        <v>2.2596521144947673E-5</v>
      </c>
    </row>
    <row r="261" spans="2:5" x14ac:dyDescent="0.3">
      <c r="B261" s="9">
        <v>230</v>
      </c>
      <c r="C261" s="9">
        <f t="shared" ca="1" si="9"/>
        <v>103.36729288341934</v>
      </c>
      <c r="D261" s="9">
        <f t="shared" si="10"/>
        <v>138.90594360061758</v>
      </c>
      <c r="E261" s="9">
        <f t="shared" ca="1" si="11"/>
        <v>2.1188772816762753E-4</v>
      </c>
    </row>
    <row r="262" spans="2:5" x14ac:dyDescent="0.3">
      <c r="B262" s="9">
        <v>231</v>
      </c>
      <c r="C262" s="9">
        <f t="shared" ca="1" si="9"/>
        <v>113.63918164954512</v>
      </c>
      <c r="D262" s="9">
        <f t="shared" si="10"/>
        <v>138.95526123935807</v>
      </c>
      <c r="E262" s="9">
        <f t="shared" ca="1" si="11"/>
        <v>1.4088112979925124E-3</v>
      </c>
    </row>
    <row r="263" spans="2:5" x14ac:dyDescent="0.3">
      <c r="B263" s="9">
        <v>232</v>
      </c>
      <c r="C263" s="9">
        <f t="shared" ca="1" si="9"/>
        <v>112.73973139501862</v>
      </c>
      <c r="D263" s="9">
        <f t="shared" si="10"/>
        <v>139.00445977343952</v>
      </c>
      <c r="E263" s="9">
        <f t="shared" ca="1" si="11"/>
        <v>1.2160331729154921E-3</v>
      </c>
    </row>
    <row r="264" spans="2:5" x14ac:dyDescent="0.3">
      <c r="B264" s="9">
        <v>233</v>
      </c>
      <c r="C264" s="9">
        <f t="shared" ca="1" si="9"/>
        <v>119.17393913414045</v>
      </c>
      <c r="D264" s="9">
        <f t="shared" si="10"/>
        <v>139.05354030349227</v>
      </c>
      <c r="E264" s="9">
        <f t="shared" ca="1" si="11"/>
        <v>3.2191221673431858E-3</v>
      </c>
    </row>
    <row r="265" spans="2:5" x14ac:dyDescent="0.3">
      <c r="B265" s="9">
        <v>234</v>
      </c>
      <c r="C265" s="9">
        <f t="shared" ca="1" si="9"/>
        <v>104.91661445410263</v>
      </c>
      <c r="D265" s="9">
        <f t="shared" si="10"/>
        <v>139.10250391719816</v>
      </c>
      <c r="E265" s="9">
        <f t="shared" ca="1" si="11"/>
        <v>2.9056556939767604E-4</v>
      </c>
    </row>
    <row r="266" spans="2:5" x14ac:dyDescent="0.3">
      <c r="B266" s="9">
        <v>235</v>
      </c>
      <c r="C266" s="9">
        <f t="shared" ca="1" si="9"/>
        <v>102.1605437221255</v>
      </c>
      <c r="D266" s="9">
        <f t="shared" si="10"/>
        <v>139.15135168950707</v>
      </c>
      <c r="E266" s="9">
        <f t="shared" ca="1" si="11"/>
        <v>1.6446764679624022E-4</v>
      </c>
    </row>
    <row r="267" spans="2:5" x14ac:dyDescent="0.3">
      <c r="B267" s="9">
        <v>236</v>
      </c>
      <c r="C267" s="9">
        <f t="shared" ca="1" si="9"/>
        <v>89.73460262105084</v>
      </c>
      <c r="D267" s="9">
        <f t="shared" si="10"/>
        <v>139.20008468284894</v>
      </c>
      <c r="E267" s="9">
        <f t="shared" ca="1" si="11"/>
        <v>8.3111057728543599E-6</v>
      </c>
    </row>
    <row r="268" spans="2:5" x14ac:dyDescent="0.3">
      <c r="B268" s="9">
        <v>237</v>
      </c>
      <c r="C268" s="9">
        <f t="shared" ca="1" si="9"/>
        <v>93.639566006984595</v>
      </c>
      <c r="D268" s="9">
        <f t="shared" si="10"/>
        <v>139.24870394734134</v>
      </c>
      <c r="E268" s="9">
        <f t="shared" ca="1" si="11"/>
        <v>2.2865660049176559E-5</v>
      </c>
    </row>
    <row r="269" spans="2:5" x14ac:dyDescent="0.3">
      <c r="B269" s="9">
        <v>238</v>
      </c>
      <c r="C269" s="9">
        <f t="shared" ca="1" si="9"/>
        <v>116.51621103125629</v>
      </c>
      <c r="D269" s="9">
        <f t="shared" si="10"/>
        <v>139.29721052099305</v>
      </c>
      <c r="E269" s="9">
        <f t="shared" ca="1" si="11"/>
        <v>2.2018341426287163E-3</v>
      </c>
    </row>
    <row r="270" spans="2:5" x14ac:dyDescent="0.3">
      <c r="B270" s="9">
        <v>239</v>
      </c>
      <c r="C270" s="9">
        <f t="shared" ca="1" si="9"/>
        <v>122.20804896559305</v>
      </c>
      <c r="D270" s="9">
        <f t="shared" si="10"/>
        <v>139.34560542990315</v>
      </c>
      <c r="E270" s="9">
        <f t="shared" ca="1" si="11"/>
        <v>4.7795130689789501E-3</v>
      </c>
    </row>
    <row r="271" spans="2:5" x14ac:dyDescent="0.3">
      <c r="B271" s="9">
        <v>240</v>
      </c>
      <c r="C271" s="9">
        <f t="shared" ca="1" si="9"/>
        <v>100.79760866390555</v>
      </c>
      <c r="D271" s="9">
        <f t="shared" si="10"/>
        <v>139.3938896884564</v>
      </c>
      <c r="E271" s="9">
        <f t="shared" ca="1" si="11"/>
        <v>1.2258429373381718E-4</v>
      </c>
    </row>
    <row r="272" spans="2:5" x14ac:dyDescent="0.3">
      <c r="B272" s="9">
        <v>241</v>
      </c>
      <c r="C272" s="9">
        <f t="shared" ca="1" si="9"/>
        <v>83.39863212617351</v>
      </c>
      <c r="D272" s="9">
        <f t="shared" si="10"/>
        <v>139.44206429951444</v>
      </c>
      <c r="E272" s="9">
        <f t="shared" ca="1" si="11"/>
        <v>1.3928011412259037E-6</v>
      </c>
    </row>
    <row r="273" spans="2:5" x14ac:dyDescent="0.3">
      <c r="B273" s="9">
        <v>242</v>
      </c>
      <c r="C273" s="9">
        <f t="shared" ca="1" si="9"/>
        <v>100.5522087700754</v>
      </c>
      <c r="D273" s="9">
        <f t="shared" si="10"/>
        <v>139.49013025460334</v>
      </c>
      <c r="E273" s="9">
        <f t="shared" ca="1" si="11"/>
        <v>1.1616385015943706E-4</v>
      </c>
    </row>
    <row r="274" spans="2:5" x14ac:dyDescent="0.3">
      <c r="B274" s="9">
        <v>243</v>
      </c>
      <c r="C274" s="9">
        <f t="shared" ca="1" si="9"/>
        <v>89.379745803555124</v>
      </c>
      <c r="D274" s="9">
        <f t="shared" si="10"/>
        <v>139.53808853409714</v>
      </c>
      <c r="E274" s="9">
        <f t="shared" ca="1" si="11"/>
        <v>7.555424497627371E-6</v>
      </c>
    </row>
    <row r="275" spans="2:5" x14ac:dyDescent="0.3">
      <c r="B275" s="9">
        <v>244</v>
      </c>
      <c r="C275" s="9">
        <f t="shared" ca="1" si="9"/>
        <v>113.96283247203904</v>
      </c>
      <c r="D275" s="9">
        <f t="shared" si="10"/>
        <v>139.5859401073981</v>
      </c>
      <c r="E275" s="9">
        <f t="shared" ca="1" si="11"/>
        <v>1.4841120842566196E-3</v>
      </c>
    </row>
    <row r="276" spans="2:5" x14ac:dyDescent="0.3">
      <c r="B276" s="9">
        <v>245</v>
      </c>
      <c r="C276" s="9">
        <f t="shared" ca="1" si="9"/>
        <v>113.69667152569345</v>
      </c>
      <c r="D276" s="9">
        <f t="shared" si="10"/>
        <v>139.63368593311299</v>
      </c>
      <c r="E276" s="9">
        <f t="shared" ca="1" si="11"/>
        <v>1.4219505078953212E-3</v>
      </c>
    </row>
    <row r="277" spans="2:5" x14ac:dyDescent="0.3">
      <c r="B277" s="9">
        <v>246</v>
      </c>
      <c r="C277" s="9">
        <f t="shared" ca="1" si="9"/>
        <v>120.63093695569117</v>
      </c>
      <c r="D277" s="9">
        <f t="shared" si="10"/>
        <v>139.68132695922617</v>
      </c>
      <c r="E277" s="9">
        <f t="shared" ca="1" si="11"/>
        <v>3.9118360691242247E-3</v>
      </c>
    </row>
    <row r="278" spans="2:5" x14ac:dyDescent="0.3">
      <c r="B278" s="9">
        <v>247</v>
      </c>
      <c r="C278" s="9">
        <f t="shared" ca="1" si="9"/>
        <v>108.93977973703058</v>
      </c>
      <c r="D278" s="9">
        <f t="shared" si="10"/>
        <v>139.72886412326915</v>
      </c>
      <c r="E278" s="9">
        <f t="shared" ca="1" si="11"/>
        <v>6.2765128847382925E-4</v>
      </c>
    </row>
    <row r="279" spans="2:5" x14ac:dyDescent="0.3">
      <c r="B279" s="9">
        <v>248</v>
      </c>
      <c r="C279" s="9">
        <f t="shared" ca="1" si="9"/>
        <v>96.276494845637785</v>
      </c>
      <c r="D279" s="9">
        <f t="shared" si="10"/>
        <v>139.77629835248689</v>
      </c>
      <c r="E279" s="9">
        <f t="shared" ca="1" si="11"/>
        <v>4.3584897339668088E-5</v>
      </c>
    </row>
    <row r="280" spans="2:5" x14ac:dyDescent="0.3">
      <c r="B280" s="9">
        <v>249</v>
      </c>
      <c r="C280" s="9">
        <f t="shared" ca="1" si="9"/>
        <v>97.079099948267967</v>
      </c>
      <c r="D280" s="9">
        <f t="shared" si="10"/>
        <v>139.82363056400069</v>
      </c>
      <c r="E280" s="9">
        <f t="shared" ca="1" si="11"/>
        <v>5.2715953341519611E-5</v>
      </c>
    </row>
    <row r="281" spans="2:5" x14ac:dyDescent="0.3">
      <c r="B281" s="9">
        <v>250</v>
      </c>
      <c r="C281" s="9">
        <f t="shared" ca="1" si="9"/>
        <v>99.295837839317016</v>
      </c>
      <c r="D281" s="9">
        <f t="shared" si="10"/>
        <v>139.8708616649682</v>
      </c>
      <c r="E281" s="9">
        <f t="shared" ca="1" si="11"/>
        <v>8.7828312247792469E-5</v>
      </c>
    </row>
    <row r="282" spans="2:5" x14ac:dyDescent="0.3">
      <c r="B282" s="9">
        <v>251</v>
      </c>
      <c r="C282" s="9">
        <f t="shared" ca="1" si="9"/>
        <v>101.39735450687704</v>
      </c>
      <c r="D282" s="9">
        <f t="shared" si="10"/>
        <v>139.91799255274009</v>
      </c>
      <c r="E282" s="9">
        <f t="shared" ca="1" si="11"/>
        <v>1.3965154861524435E-4</v>
      </c>
    </row>
    <row r="283" spans="2:5" x14ac:dyDescent="0.3">
      <c r="B283" s="9">
        <v>252</v>
      </c>
      <c r="C283" s="9">
        <f t="shared" ca="1" si="9"/>
        <v>109.13333171244523</v>
      </c>
      <c r="D283" s="9">
        <f t="shared" si="10"/>
        <v>139.96502411501376</v>
      </c>
      <c r="E283" s="9">
        <f t="shared" ca="1" si="11"/>
        <v>6.5016278098669884E-4</v>
      </c>
    </row>
    <row r="284" spans="2:5" x14ac:dyDescent="0.3">
      <c r="B284" s="9">
        <v>253</v>
      </c>
      <c r="C284" s="9">
        <f t="shared" ca="1" si="9"/>
        <v>104.86383207153391</v>
      </c>
      <c r="D284" s="9">
        <f t="shared" si="10"/>
        <v>140.01195722998426</v>
      </c>
      <c r="E284" s="9">
        <f t="shared" ca="1" si="11"/>
        <v>2.8750695009130981E-4</v>
      </c>
    </row>
    <row r="285" spans="2:5" x14ac:dyDescent="0.3">
      <c r="B285" s="9">
        <v>254</v>
      </c>
      <c r="C285" s="9">
        <f t="shared" ca="1" si="9"/>
        <v>108.04650688676797</v>
      </c>
      <c r="D285" s="9">
        <f t="shared" si="10"/>
        <v>140.05879276649208</v>
      </c>
      <c r="E285" s="9">
        <f t="shared" ca="1" si="11"/>
        <v>5.3229524263543042E-4</v>
      </c>
    </row>
    <row r="286" spans="2:5" x14ac:dyDescent="0.3">
      <c r="B286" s="9">
        <v>255</v>
      </c>
      <c r="C286" s="9">
        <f t="shared" ca="1" si="9"/>
        <v>100.39432414821952</v>
      </c>
      <c r="D286" s="9">
        <f t="shared" si="10"/>
        <v>140.10553158416826</v>
      </c>
      <c r="E286" s="9">
        <f t="shared" ca="1" si="11"/>
        <v>1.1219610973042552E-4</v>
      </c>
    </row>
    <row r="287" spans="2:5" x14ac:dyDescent="0.3">
      <c r="B287" s="9">
        <v>256</v>
      </c>
      <c r="C287" s="9">
        <f t="shared" ca="1" si="9"/>
        <v>104.74166282121467</v>
      </c>
      <c r="D287" s="9">
        <f t="shared" si="10"/>
        <v>140.15217453357675</v>
      </c>
      <c r="E287" s="9">
        <f t="shared" ca="1" si="11"/>
        <v>2.8053712832996447E-4</v>
      </c>
    </row>
    <row r="288" spans="2:5" x14ac:dyDescent="0.3">
      <c r="B288" s="9">
        <v>257</v>
      </c>
      <c r="C288" s="9">
        <f t="shared" ca="1" si="9"/>
        <v>103.34824432828853</v>
      </c>
      <c r="D288" s="9">
        <f t="shared" si="10"/>
        <v>140.19872245635415</v>
      </c>
      <c r="E288" s="9">
        <f t="shared" ca="1" si="11"/>
        <v>2.1105268780449428E-4</v>
      </c>
    </row>
    <row r="289" spans="2:5" x14ac:dyDescent="0.3">
      <c r="B289" s="9">
        <v>258</v>
      </c>
      <c r="C289" s="9">
        <f t="shared" ref="C289:C352" ca="1" si="12">_xlfn.NORM.INV(RAND(),$C$28,$C$29)</f>
        <v>92.792639610277476</v>
      </c>
      <c r="D289" s="9">
        <f t="shared" ref="D289:D352" si="13">_xlfn.NORM.INV(B289/1001,$D$28,$D$29)</f>
        <v>140.24517618534659</v>
      </c>
      <c r="E289" s="9">
        <f t="shared" ref="E289:E352" ca="1" si="14">_xlfn.NORM.DIST(C289,$D$28,$D$29,0)</f>
        <v>1.846533098395504E-5</v>
      </c>
    </row>
    <row r="290" spans="2:5" x14ac:dyDescent="0.3">
      <c r="B290" s="9">
        <v>259</v>
      </c>
      <c r="C290" s="9">
        <f t="shared" ca="1" si="12"/>
        <v>107.80141665597441</v>
      </c>
      <c r="D290" s="9">
        <f t="shared" si="13"/>
        <v>140.29153654474439</v>
      </c>
      <c r="E290" s="9">
        <f t="shared" ca="1" si="14"/>
        <v>5.0844919483778838E-4</v>
      </c>
    </row>
    <row r="291" spans="2:5" x14ac:dyDescent="0.3">
      <c r="B291" s="9">
        <v>260</v>
      </c>
      <c r="C291" s="9">
        <f t="shared" ca="1" si="12"/>
        <v>108.67384030735545</v>
      </c>
      <c r="D291" s="9">
        <f t="shared" si="13"/>
        <v>140.33780435021382</v>
      </c>
      <c r="E291" s="9">
        <f t="shared" ca="1" si="14"/>
        <v>5.9782395667927544E-4</v>
      </c>
    </row>
    <row r="292" spans="2:5" x14ac:dyDescent="0.3">
      <c r="B292" s="9">
        <v>261</v>
      </c>
      <c r="C292" s="9">
        <f t="shared" ca="1" si="12"/>
        <v>102.24853875247643</v>
      </c>
      <c r="D292" s="9">
        <f t="shared" si="13"/>
        <v>140.38398040902678</v>
      </c>
      <c r="E292" s="9">
        <f t="shared" ca="1" si="14"/>
        <v>1.6757083445837428E-4</v>
      </c>
    </row>
    <row r="293" spans="2:5" x14ac:dyDescent="0.3">
      <c r="B293" s="9">
        <v>262</v>
      </c>
      <c r="C293" s="9">
        <f t="shared" ca="1" si="12"/>
        <v>92.058018145353543</v>
      </c>
      <c r="D293" s="9">
        <f t="shared" si="13"/>
        <v>140.43006552018781</v>
      </c>
      <c r="E293" s="9">
        <f t="shared" ca="1" si="14"/>
        <v>1.5300944774329329E-5</v>
      </c>
    </row>
    <row r="294" spans="2:5" x14ac:dyDescent="0.3">
      <c r="B294" s="9">
        <v>263</v>
      </c>
      <c r="C294" s="9">
        <f t="shared" ca="1" si="12"/>
        <v>81.807560963965557</v>
      </c>
      <c r="D294" s="9">
        <f t="shared" si="13"/>
        <v>140.47606047455903</v>
      </c>
      <c r="E294" s="9">
        <f t="shared" ca="1" si="14"/>
        <v>8.6478411599580289E-7</v>
      </c>
    </row>
    <row r="295" spans="2:5" x14ac:dyDescent="0.3">
      <c r="B295" s="9">
        <v>264</v>
      </c>
      <c r="C295" s="9">
        <f t="shared" ca="1" si="12"/>
        <v>94.511710630937046</v>
      </c>
      <c r="D295" s="9">
        <f t="shared" si="13"/>
        <v>140.52196605498241</v>
      </c>
      <c r="E295" s="9">
        <f t="shared" ca="1" si="14"/>
        <v>2.8400596293653176E-5</v>
      </c>
    </row>
    <row r="296" spans="2:5" x14ac:dyDescent="0.3">
      <c r="B296" s="9">
        <v>265</v>
      </c>
      <c r="C296" s="9">
        <f t="shared" ca="1" si="12"/>
        <v>88.481174681409499</v>
      </c>
      <c r="D296" s="9">
        <f t="shared" si="13"/>
        <v>140.56778303640019</v>
      </c>
      <c r="E296" s="9">
        <f t="shared" ca="1" si="14"/>
        <v>5.9202308853364828E-6</v>
      </c>
    </row>
    <row r="297" spans="2:5" x14ac:dyDescent="0.3">
      <c r="B297" s="9">
        <v>266</v>
      </c>
      <c r="C297" s="9">
        <f t="shared" ca="1" si="12"/>
        <v>107.22613122716784</v>
      </c>
      <c r="D297" s="9">
        <f t="shared" si="13"/>
        <v>140.61351218597289</v>
      </c>
      <c r="E297" s="9">
        <f t="shared" ca="1" si="14"/>
        <v>4.561106760854344E-4</v>
      </c>
    </row>
    <row r="298" spans="2:5" x14ac:dyDescent="0.3">
      <c r="B298" s="9">
        <v>267</v>
      </c>
      <c r="C298" s="9">
        <f t="shared" ca="1" si="12"/>
        <v>97.103251049037098</v>
      </c>
      <c r="D298" s="9">
        <f t="shared" si="13"/>
        <v>140.65915426319529</v>
      </c>
      <c r="E298" s="9">
        <f t="shared" ca="1" si="14"/>
        <v>5.3016186311624476E-5</v>
      </c>
    </row>
    <row r="299" spans="2:5" x14ac:dyDescent="0.3">
      <c r="B299" s="9">
        <v>268</v>
      </c>
      <c r="C299" s="9">
        <f t="shared" ca="1" si="12"/>
        <v>114.97292134650482</v>
      </c>
      <c r="D299" s="9">
        <f t="shared" si="13"/>
        <v>140.70471002001014</v>
      </c>
      <c r="E299" s="9">
        <f t="shared" ca="1" si="14"/>
        <v>1.7407750725025801E-3</v>
      </c>
    </row>
    <row r="300" spans="2:5" x14ac:dyDescent="0.3">
      <c r="B300" s="9">
        <v>269</v>
      </c>
      <c r="C300" s="9">
        <f t="shared" ca="1" si="12"/>
        <v>98.689921925669694</v>
      </c>
      <c r="D300" s="9">
        <f t="shared" si="13"/>
        <v>140.75018020092006</v>
      </c>
      <c r="E300" s="9">
        <f t="shared" ca="1" si="14"/>
        <v>7.6556099356624399E-5</v>
      </c>
    </row>
    <row r="301" spans="2:5" x14ac:dyDescent="0.3">
      <c r="B301" s="9">
        <v>270</v>
      </c>
      <c r="C301" s="9">
        <f t="shared" ca="1" si="12"/>
        <v>94.081754179247952</v>
      </c>
      <c r="D301" s="9">
        <f t="shared" si="13"/>
        <v>140.79556554309735</v>
      </c>
      <c r="E301" s="9">
        <f t="shared" ca="1" si="14"/>
        <v>2.5532848223927226E-5</v>
      </c>
    </row>
    <row r="302" spans="2:5" x14ac:dyDescent="0.3">
      <c r="B302" s="9">
        <v>271</v>
      </c>
      <c r="C302" s="9">
        <f t="shared" ca="1" si="12"/>
        <v>99.88220926468388</v>
      </c>
      <c r="D302" s="9">
        <f t="shared" si="13"/>
        <v>140.84086677649171</v>
      </c>
      <c r="E302" s="9">
        <f t="shared" ca="1" si="14"/>
        <v>1.0015907945561261E-4</v>
      </c>
    </row>
    <row r="303" spans="2:5" x14ac:dyDescent="0.3">
      <c r="B303" s="9">
        <v>272</v>
      </c>
      <c r="C303" s="9">
        <f t="shared" ca="1" si="12"/>
        <v>109.56467188637961</v>
      </c>
      <c r="D303" s="9">
        <f t="shared" si="13"/>
        <v>140.88608462393623</v>
      </c>
      <c r="E303" s="9">
        <f t="shared" ca="1" si="14"/>
        <v>7.0285700821427885E-4</v>
      </c>
    </row>
    <row r="304" spans="2:5" x14ac:dyDescent="0.3">
      <c r="B304" s="9">
        <v>273</v>
      </c>
      <c r="C304" s="9">
        <f t="shared" ca="1" si="12"/>
        <v>80.471773798030455</v>
      </c>
      <c r="D304" s="9">
        <f t="shared" si="13"/>
        <v>140.93121980125144</v>
      </c>
      <c r="E304" s="9">
        <f t="shared" ca="1" si="14"/>
        <v>5.7459628611709071E-7</v>
      </c>
    </row>
    <row r="305" spans="2:5" x14ac:dyDescent="0.3">
      <c r="B305" s="9">
        <v>274</v>
      </c>
      <c r="C305" s="9">
        <f t="shared" ca="1" si="12"/>
        <v>106.93383191573071</v>
      </c>
      <c r="D305" s="9">
        <f t="shared" si="13"/>
        <v>140.97627301734749</v>
      </c>
      <c r="E305" s="9">
        <f t="shared" ca="1" si="14"/>
        <v>4.3137498614338737E-4</v>
      </c>
    </row>
    <row r="306" spans="2:5" x14ac:dyDescent="0.3">
      <c r="B306" s="9">
        <v>275</v>
      </c>
      <c r="C306" s="9">
        <f t="shared" ca="1" si="12"/>
        <v>101.86076199281602</v>
      </c>
      <c r="D306" s="9">
        <f t="shared" si="13"/>
        <v>141.02124497432456</v>
      </c>
      <c r="E306" s="9">
        <f t="shared" ca="1" si="14"/>
        <v>1.5428084844993904E-4</v>
      </c>
    </row>
    <row r="307" spans="2:5" x14ac:dyDescent="0.3">
      <c r="B307" s="9">
        <v>276</v>
      </c>
      <c r="C307" s="9">
        <f t="shared" ca="1" si="12"/>
        <v>97.357606776351574</v>
      </c>
      <c r="D307" s="9">
        <f t="shared" si="13"/>
        <v>141.06613636757152</v>
      </c>
      <c r="E307" s="9">
        <f t="shared" ca="1" si="14"/>
        <v>5.6275072816876016E-5</v>
      </c>
    </row>
    <row r="308" spans="2:5" x14ac:dyDescent="0.3">
      <c r="B308" s="9">
        <v>277</v>
      </c>
      <c r="C308" s="9">
        <f t="shared" ca="1" si="12"/>
        <v>87.080059407592131</v>
      </c>
      <c r="D308" s="9">
        <f t="shared" si="13"/>
        <v>141.11094788586291</v>
      </c>
      <c r="E308" s="9">
        <f t="shared" ca="1" si="14"/>
        <v>4.0185623505644077E-6</v>
      </c>
    </row>
    <row r="309" spans="2:5" x14ac:dyDescent="0.3">
      <c r="B309" s="9">
        <v>278</v>
      </c>
      <c r="C309" s="9">
        <f t="shared" ca="1" si="12"/>
        <v>109.06304955722553</v>
      </c>
      <c r="D309" s="9">
        <f t="shared" si="13"/>
        <v>141.15568021145415</v>
      </c>
      <c r="E309" s="9">
        <f t="shared" ca="1" si="14"/>
        <v>6.4190894579281002E-4</v>
      </c>
    </row>
    <row r="310" spans="2:5" x14ac:dyDescent="0.3">
      <c r="B310" s="9">
        <v>279</v>
      </c>
      <c r="C310" s="9">
        <f t="shared" ca="1" si="12"/>
        <v>91.716559309810009</v>
      </c>
      <c r="D310" s="9">
        <f t="shared" si="13"/>
        <v>141.20033402017518</v>
      </c>
      <c r="E310" s="9">
        <f t="shared" ca="1" si="14"/>
        <v>1.4009322860197605E-5</v>
      </c>
    </row>
    <row r="311" spans="2:5" x14ac:dyDescent="0.3">
      <c r="B311" s="9">
        <v>280</v>
      </c>
      <c r="C311" s="9">
        <f t="shared" ca="1" si="12"/>
        <v>94.680533243011681</v>
      </c>
      <c r="D311" s="9">
        <f t="shared" si="13"/>
        <v>141.24490998152248</v>
      </c>
      <c r="E311" s="9">
        <f t="shared" ca="1" si="14"/>
        <v>2.9606115055534786E-5</v>
      </c>
    </row>
    <row r="312" spans="2:5" x14ac:dyDescent="0.3">
      <c r="B312" s="9">
        <v>281</v>
      </c>
      <c r="C312" s="9">
        <f t="shared" ca="1" si="12"/>
        <v>78.078799411923768</v>
      </c>
      <c r="D312" s="9">
        <f t="shared" si="13"/>
        <v>141.2894087587494</v>
      </c>
      <c r="E312" s="9">
        <f t="shared" ca="1" si="14"/>
        <v>2.7082669538982185E-7</v>
      </c>
    </row>
    <row r="313" spans="2:5" x14ac:dyDescent="0.3">
      <c r="B313" s="9">
        <v>282</v>
      </c>
      <c r="C313" s="9">
        <f t="shared" ca="1" si="12"/>
        <v>85.814873806569111</v>
      </c>
      <c r="D313" s="9">
        <f t="shared" si="13"/>
        <v>141.33383100895523</v>
      </c>
      <c r="E313" s="9">
        <f t="shared" ca="1" si="14"/>
        <v>2.8110703684138863E-6</v>
      </c>
    </row>
    <row r="314" spans="2:5" x14ac:dyDescent="0.3">
      <c r="B314" s="9">
        <v>283</v>
      </c>
      <c r="C314" s="9">
        <f t="shared" ca="1" si="12"/>
        <v>98.290691232519805</v>
      </c>
      <c r="D314" s="9">
        <f t="shared" si="13"/>
        <v>141.37817738317233</v>
      </c>
      <c r="E314" s="9">
        <f t="shared" ca="1" si="14"/>
        <v>6.9869354059689463E-5</v>
      </c>
    </row>
    <row r="315" spans="2:5" x14ac:dyDescent="0.3">
      <c r="B315" s="9">
        <v>284</v>
      </c>
      <c r="C315" s="9">
        <f t="shared" ca="1" si="12"/>
        <v>90.861489294968194</v>
      </c>
      <c r="D315" s="9">
        <f t="shared" si="13"/>
        <v>141.42244852645223</v>
      </c>
      <c r="E315" s="9">
        <f t="shared" ca="1" si="14"/>
        <v>1.1207722497615647E-5</v>
      </c>
    </row>
    <row r="316" spans="2:5" x14ac:dyDescent="0.3">
      <c r="B316" s="9">
        <v>285</v>
      </c>
      <c r="C316" s="9">
        <f t="shared" ca="1" si="12"/>
        <v>101.41218708969502</v>
      </c>
      <c r="D316" s="9">
        <f t="shared" si="13"/>
        <v>141.46664507794995</v>
      </c>
      <c r="E316" s="9">
        <f t="shared" ca="1" si="14"/>
        <v>1.400996429741899E-4</v>
      </c>
    </row>
    <row r="317" spans="2:5" x14ac:dyDescent="0.3">
      <c r="B317" s="9">
        <v>286</v>
      </c>
      <c r="C317" s="9">
        <f t="shared" ca="1" si="12"/>
        <v>116.855737976124</v>
      </c>
      <c r="D317" s="9">
        <f t="shared" si="13"/>
        <v>141.51076767100705</v>
      </c>
      <c r="E317" s="9">
        <f t="shared" ca="1" si="14"/>
        <v>2.3153523214717885E-3</v>
      </c>
    </row>
    <row r="318" spans="2:5" x14ac:dyDescent="0.3">
      <c r="B318" s="9">
        <v>287</v>
      </c>
      <c r="C318" s="9">
        <f t="shared" ca="1" si="12"/>
        <v>101.17037454856987</v>
      </c>
      <c r="D318" s="9">
        <f t="shared" si="13"/>
        <v>141.55481693323327</v>
      </c>
      <c r="E318" s="9">
        <f t="shared" ca="1" si="14"/>
        <v>1.3295431236487809E-4</v>
      </c>
    </row>
    <row r="319" spans="2:5" x14ac:dyDescent="0.3">
      <c r="B319" s="9">
        <v>288</v>
      </c>
      <c r="C319" s="9">
        <f t="shared" ca="1" si="12"/>
        <v>100.86220387591001</v>
      </c>
      <c r="D319" s="9">
        <f t="shared" si="13"/>
        <v>141.59879348658683</v>
      </c>
      <c r="E319" s="9">
        <f t="shared" ca="1" si="14"/>
        <v>1.2432699353774973E-4</v>
      </c>
    </row>
    <row r="320" spans="2:5" x14ac:dyDescent="0.3">
      <c r="B320" s="9">
        <v>289</v>
      </c>
      <c r="C320" s="9">
        <f t="shared" ca="1" si="12"/>
        <v>107.32091940097406</v>
      </c>
      <c r="D320" s="9">
        <f t="shared" si="13"/>
        <v>141.6426979474532</v>
      </c>
      <c r="E320" s="9">
        <f t="shared" ca="1" si="14"/>
        <v>4.643949302729692E-4</v>
      </c>
    </row>
    <row r="321" spans="2:5" x14ac:dyDescent="0.3">
      <c r="B321" s="9">
        <v>290</v>
      </c>
      <c r="C321" s="9">
        <f t="shared" ca="1" si="12"/>
        <v>82.091874941414062</v>
      </c>
      <c r="D321" s="9">
        <f t="shared" si="13"/>
        <v>141.68653092672304</v>
      </c>
      <c r="E321" s="9">
        <f t="shared" ca="1" si="14"/>
        <v>9.4243734367797736E-7</v>
      </c>
    </row>
    <row r="322" spans="2:5" x14ac:dyDescent="0.3">
      <c r="B322" s="9">
        <v>291</v>
      </c>
      <c r="C322" s="9">
        <f t="shared" ca="1" si="12"/>
        <v>111.72457052976243</v>
      </c>
      <c r="D322" s="9">
        <f t="shared" si="13"/>
        <v>141.73029302986819</v>
      </c>
      <c r="E322" s="9">
        <f t="shared" ca="1" si="14"/>
        <v>1.0255121001375397E-3</v>
      </c>
    </row>
    <row r="323" spans="2:5" x14ac:dyDescent="0.3">
      <c r="B323" s="9">
        <v>292</v>
      </c>
      <c r="C323" s="9">
        <f t="shared" ca="1" si="12"/>
        <v>99.516820336401238</v>
      </c>
      <c r="D323" s="9">
        <f t="shared" si="13"/>
        <v>141.77398485701707</v>
      </c>
      <c r="E323" s="9">
        <f t="shared" ca="1" si="14"/>
        <v>9.2302774788853976E-5</v>
      </c>
    </row>
    <row r="324" spans="2:5" x14ac:dyDescent="0.3">
      <c r="B324" s="9">
        <v>293</v>
      </c>
      <c r="C324" s="9">
        <f t="shared" ca="1" si="12"/>
        <v>113.09228522442268</v>
      </c>
      <c r="D324" s="9">
        <f t="shared" si="13"/>
        <v>141.81760700302834</v>
      </c>
      <c r="E324" s="9">
        <f t="shared" ca="1" si="14"/>
        <v>1.288786643381952E-3</v>
      </c>
    </row>
    <row r="325" spans="2:5" x14ac:dyDescent="0.3">
      <c r="B325" s="9">
        <v>294</v>
      </c>
      <c r="C325" s="9">
        <f t="shared" ca="1" si="12"/>
        <v>108.00582903143808</v>
      </c>
      <c r="D325" s="9">
        <f t="shared" si="13"/>
        <v>141.86116005756361</v>
      </c>
      <c r="E325" s="9">
        <f t="shared" ca="1" si="14"/>
        <v>5.2827122420335095E-4</v>
      </c>
    </row>
    <row r="326" spans="2:5" x14ac:dyDescent="0.3">
      <c r="B326" s="9">
        <v>295</v>
      </c>
      <c r="C326" s="9">
        <f t="shared" ca="1" si="12"/>
        <v>93.980178925375711</v>
      </c>
      <c r="D326" s="9">
        <f t="shared" si="13"/>
        <v>141.90464460515904</v>
      </c>
      <c r="E326" s="9">
        <f t="shared" ca="1" si="14"/>
        <v>2.4895792579271055E-5</v>
      </c>
    </row>
    <row r="327" spans="2:5" x14ac:dyDescent="0.3">
      <c r="B327" s="9">
        <v>296</v>
      </c>
      <c r="C327" s="9">
        <f t="shared" ca="1" si="12"/>
        <v>91.727935304396084</v>
      </c>
      <c r="D327" s="9">
        <f t="shared" si="13"/>
        <v>141.9480612252955</v>
      </c>
      <c r="E327" s="9">
        <f t="shared" ca="1" si="14"/>
        <v>1.4050662509221261E-5</v>
      </c>
    </row>
    <row r="328" spans="2:5" x14ac:dyDescent="0.3">
      <c r="B328" s="9">
        <v>297</v>
      </c>
      <c r="C328" s="9">
        <f t="shared" ca="1" si="12"/>
        <v>103.01457294774897</v>
      </c>
      <c r="D328" s="9">
        <f t="shared" si="13"/>
        <v>141.99141049246785</v>
      </c>
      <c r="E328" s="9">
        <f t="shared" ca="1" si="14"/>
        <v>1.9689618097476109E-4</v>
      </c>
    </row>
    <row r="329" spans="2:5" x14ac:dyDescent="0.3">
      <c r="B329" s="9">
        <v>298</v>
      </c>
      <c r="C329" s="9">
        <f t="shared" ca="1" si="12"/>
        <v>110.22834254554228</v>
      </c>
      <c r="D329" s="9">
        <f t="shared" si="13"/>
        <v>142.03469297625304</v>
      </c>
      <c r="E329" s="9">
        <f t="shared" ca="1" si="14"/>
        <v>7.9111601916154824E-4</v>
      </c>
    </row>
    <row r="330" spans="2:5" x14ac:dyDescent="0.3">
      <c r="B330" s="9">
        <v>299</v>
      </c>
      <c r="C330" s="9">
        <f t="shared" ca="1" si="12"/>
        <v>88.835636550954035</v>
      </c>
      <c r="D330" s="9">
        <f t="shared" si="13"/>
        <v>142.07790924137703</v>
      </c>
      <c r="E330" s="9">
        <f t="shared" ca="1" si="14"/>
        <v>6.5208983055640195E-6</v>
      </c>
    </row>
    <row r="331" spans="2:5" x14ac:dyDescent="0.3">
      <c r="B331" s="9">
        <v>300</v>
      </c>
      <c r="C331" s="9">
        <f t="shared" ca="1" si="12"/>
        <v>92.563180290601409</v>
      </c>
      <c r="D331" s="9">
        <f t="shared" si="13"/>
        <v>142.1210598477808</v>
      </c>
      <c r="E331" s="9">
        <f t="shared" ca="1" si="14"/>
        <v>1.7416826952457412E-5</v>
      </c>
    </row>
    <row r="332" spans="2:5" x14ac:dyDescent="0.3">
      <c r="B332" s="9">
        <v>301</v>
      </c>
      <c r="C332" s="9">
        <f t="shared" ca="1" si="12"/>
        <v>81.878076715909671</v>
      </c>
      <c r="D332" s="9">
        <f t="shared" si="13"/>
        <v>142.1641453506852</v>
      </c>
      <c r="E332" s="9">
        <f t="shared" ca="1" si="14"/>
        <v>8.834552037048643E-7</v>
      </c>
    </row>
    <row r="333" spans="2:5" x14ac:dyDescent="0.3">
      <c r="B333" s="9">
        <v>302</v>
      </c>
      <c r="C333" s="9">
        <f t="shared" ca="1" si="12"/>
        <v>100.57548963985322</v>
      </c>
      <c r="D333" s="9">
        <f t="shared" si="13"/>
        <v>142.20716630065476</v>
      </c>
      <c r="E333" s="9">
        <f t="shared" ca="1" si="14"/>
        <v>1.1675957203955404E-4</v>
      </c>
    </row>
    <row r="334" spans="2:5" x14ac:dyDescent="0.3">
      <c r="B334" s="9">
        <v>303</v>
      </c>
      <c r="C334" s="9">
        <f t="shared" ca="1" si="12"/>
        <v>122.02463900791341</v>
      </c>
      <c r="D334" s="9">
        <f t="shared" si="13"/>
        <v>142.25012324366065</v>
      </c>
      <c r="E334" s="9">
        <f t="shared" ca="1" si="14"/>
        <v>4.6721023903861124E-3</v>
      </c>
    </row>
    <row r="335" spans="2:5" x14ac:dyDescent="0.3">
      <c r="B335" s="9">
        <v>304</v>
      </c>
      <c r="C335" s="9">
        <f t="shared" ca="1" si="12"/>
        <v>113.21051807235894</v>
      </c>
      <c r="D335" s="9">
        <f t="shared" si="13"/>
        <v>142.29301672114244</v>
      </c>
      <c r="E335" s="9">
        <f t="shared" ca="1" si="14"/>
        <v>1.3139848177566287E-3</v>
      </c>
    </row>
    <row r="336" spans="2:5" x14ac:dyDescent="0.3">
      <c r="B336" s="9">
        <v>305</v>
      </c>
      <c r="C336" s="9">
        <f t="shared" ca="1" si="12"/>
        <v>97.02823517434625</v>
      </c>
      <c r="D336" s="9">
        <f t="shared" si="13"/>
        <v>142.33584727006902</v>
      </c>
      <c r="E336" s="9">
        <f t="shared" ca="1" si="14"/>
        <v>5.2088738929186624E-5</v>
      </c>
    </row>
    <row r="337" spans="2:5" x14ac:dyDescent="0.3">
      <c r="B337" s="9">
        <v>306</v>
      </c>
      <c r="C337" s="9">
        <f t="shared" ca="1" si="12"/>
        <v>95.071496390328775</v>
      </c>
      <c r="D337" s="9">
        <f t="shared" si="13"/>
        <v>142.37861542299868</v>
      </c>
      <c r="E337" s="9">
        <f t="shared" ca="1" si="14"/>
        <v>3.2582167758515549E-5</v>
      </c>
    </row>
    <row r="338" spans="2:5" x14ac:dyDescent="0.3">
      <c r="B338" s="9">
        <v>307</v>
      </c>
      <c r="C338" s="9">
        <f t="shared" ca="1" si="12"/>
        <v>92.429866177917333</v>
      </c>
      <c r="D338" s="9">
        <f t="shared" si="13"/>
        <v>142.4213217081379</v>
      </c>
      <c r="E338" s="9">
        <f t="shared" ca="1" si="14"/>
        <v>1.6833409679308354E-5</v>
      </c>
    </row>
    <row r="339" spans="2:5" x14ac:dyDescent="0.3">
      <c r="B339" s="9">
        <v>308</v>
      </c>
      <c r="C339" s="9">
        <f t="shared" ca="1" si="12"/>
        <v>90.040321685135126</v>
      </c>
      <c r="D339" s="9">
        <f t="shared" si="13"/>
        <v>142.46396664939968</v>
      </c>
      <c r="E339" s="9">
        <f t="shared" ca="1" si="14"/>
        <v>9.0184335963495064E-6</v>
      </c>
    </row>
    <row r="340" spans="2:5" x14ac:dyDescent="0.3">
      <c r="B340" s="9">
        <v>309</v>
      </c>
      <c r="C340" s="9">
        <f t="shared" ca="1" si="12"/>
        <v>117.68527634932508</v>
      </c>
      <c r="D340" s="9">
        <f t="shared" si="13"/>
        <v>142.50655076646063</v>
      </c>
      <c r="E340" s="9">
        <f t="shared" ca="1" si="14"/>
        <v>2.6122976999169616E-3</v>
      </c>
    </row>
    <row r="341" spans="2:5" x14ac:dyDescent="0.3">
      <c r="B341" s="9">
        <v>310</v>
      </c>
      <c r="C341" s="9">
        <f t="shared" ca="1" si="12"/>
        <v>81.231665118672609</v>
      </c>
      <c r="D341" s="9">
        <f t="shared" si="13"/>
        <v>142.54907457481744</v>
      </c>
      <c r="E341" s="9">
        <f t="shared" ca="1" si="14"/>
        <v>7.2574724623597921E-7</v>
      </c>
    </row>
    <row r="342" spans="2:5" x14ac:dyDescent="0.3">
      <c r="B342" s="9">
        <v>311</v>
      </c>
      <c r="C342" s="9">
        <f t="shared" ca="1" si="12"/>
        <v>103.8145812548845</v>
      </c>
      <c r="D342" s="9">
        <f t="shared" si="13"/>
        <v>142.59153858584219</v>
      </c>
      <c r="E342" s="9">
        <f t="shared" ca="1" si="14"/>
        <v>2.3236638434818047E-4</v>
      </c>
    </row>
    <row r="343" spans="2:5" x14ac:dyDescent="0.3">
      <c r="B343" s="9">
        <v>312</v>
      </c>
      <c r="C343" s="9">
        <f t="shared" ca="1" si="12"/>
        <v>94.172876602700867</v>
      </c>
      <c r="D343" s="9">
        <f t="shared" si="13"/>
        <v>142.63394330683712</v>
      </c>
      <c r="E343" s="9">
        <f t="shared" ca="1" si="14"/>
        <v>2.6117186554171604E-5</v>
      </c>
    </row>
    <row r="344" spans="2:5" x14ac:dyDescent="0.3">
      <c r="B344" s="9">
        <v>313</v>
      </c>
      <c r="C344" s="9">
        <f t="shared" ca="1" si="12"/>
        <v>93.962530778512075</v>
      </c>
      <c r="D344" s="9">
        <f t="shared" si="13"/>
        <v>142.67628924108843</v>
      </c>
      <c r="E344" s="9">
        <f t="shared" ca="1" si="14"/>
        <v>2.4786623731422132E-5</v>
      </c>
    </row>
    <row r="345" spans="2:5" x14ac:dyDescent="0.3">
      <c r="B345" s="9">
        <v>314</v>
      </c>
      <c r="C345" s="9">
        <f t="shared" ca="1" si="12"/>
        <v>90.884815201370145</v>
      </c>
      <c r="D345" s="9">
        <f t="shared" si="13"/>
        <v>142.7185768879192</v>
      </c>
      <c r="E345" s="9">
        <f t="shared" ca="1" si="14"/>
        <v>1.1276633701601083E-5</v>
      </c>
    </row>
    <row r="346" spans="2:5" x14ac:dyDescent="0.3">
      <c r="B346" s="9">
        <v>315</v>
      </c>
      <c r="C346" s="9">
        <f t="shared" ca="1" si="12"/>
        <v>105.72022579203772</v>
      </c>
      <c r="D346" s="9">
        <f t="shared" si="13"/>
        <v>142.76080674274169</v>
      </c>
      <c r="E346" s="9">
        <f t="shared" ca="1" si="14"/>
        <v>3.4084037508009515E-4</v>
      </c>
    </row>
    <row r="347" spans="2:5" x14ac:dyDescent="0.3">
      <c r="B347" s="9">
        <v>316</v>
      </c>
      <c r="C347" s="9">
        <f t="shared" ca="1" si="12"/>
        <v>105.13447873309602</v>
      </c>
      <c r="D347" s="9">
        <f t="shared" si="13"/>
        <v>142.80297929710875</v>
      </c>
      <c r="E347" s="9">
        <f t="shared" ca="1" si="14"/>
        <v>3.0349871678448878E-4</v>
      </c>
    </row>
    <row r="348" spans="2:5" x14ac:dyDescent="0.3">
      <c r="B348" s="9">
        <v>317</v>
      </c>
      <c r="C348" s="9">
        <f t="shared" ca="1" si="12"/>
        <v>95.798714596781664</v>
      </c>
      <c r="D348" s="9">
        <f t="shared" si="13"/>
        <v>142.84509503876444</v>
      </c>
      <c r="E348" s="9">
        <f t="shared" ca="1" si="14"/>
        <v>3.8866134449435279E-5</v>
      </c>
    </row>
    <row r="349" spans="2:5" x14ac:dyDescent="0.3">
      <c r="B349" s="9">
        <v>318</v>
      </c>
      <c r="C349" s="9">
        <f t="shared" ca="1" si="12"/>
        <v>99.29299984570838</v>
      </c>
      <c r="D349" s="9">
        <f t="shared" si="13"/>
        <v>142.8871544516939</v>
      </c>
      <c r="E349" s="9">
        <f t="shared" ca="1" si="14"/>
        <v>8.7772158296040825E-5</v>
      </c>
    </row>
    <row r="350" spans="2:5" x14ac:dyDescent="0.3">
      <c r="B350" s="9">
        <v>319</v>
      </c>
      <c r="C350" s="9">
        <f t="shared" ca="1" si="12"/>
        <v>101.04304833767404</v>
      </c>
      <c r="D350" s="9">
        <f t="shared" si="13"/>
        <v>142.92915801617266</v>
      </c>
      <c r="E350" s="9">
        <f t="shared" ca="1" si="14"/>
        <v>1.2932609996501411E-4</v>
      </c>
    </row>
    <row r="351" spans="2:5" x14ac:dyDescent="0.3">
      <c r="B351" s="9">
        <v>320</v>
      </c>
      <c r="C351" s="9">
        <f t="shared" ca="1" si="12"/>
        <v>104.63883116732404</v>
      </c>
      <c r="D351" s="9">
        <f t="shared" si="13"/>
        <v>142.97110620881497</v>
      </c>
      <c r="E351" s="9">
        <f t="shared" ca="1" si="14"/>
        <v>2.7478753084977605E-4</v>
      </c>
    </row>
    <row r="352" spans="2:5" x14ac:dyDescent="0.3">
      <c r="B352" s="9">
        <v>321</v>
      </c>
      <c r="C352" s="9">
        <f t="shared" ca="1" si="12"/>
        <v>98.253450620942203</v>
      </c>
      <c r="D352" s="9">
        <f t="shared" si="13"/>
        <v>143.01299950262154</v>
      </c>
      <c r="E352" s="9">
        <f t="shared" ca="1" si="14"/>
        <v>6.9273707982418444E-5</v>
      </c>
    </row>
    <row r="353" spans="2:5" x14ac:dyDescent="0.3">
      <c r="B353" s="9">
        <v>322</v>
      </c>
      <c r="C353" s="9">
        <f t="shared" ref="C353:C416" ca="1" si="15">_xlfn.NORM.INV(RAND(),$C$28,$C$29)</f>
        <v>99.282894522464787</v>
      </c>
      <c r="D353" s="9">
        <f t="shared" ref="D353:D416" si="16">_xlfn.NORM.INV(B353/1001,$D$28,$D$29)</f>
        <v>143.0548383670266</v>
      </c>
      <c r="E353" s="9">
        <f t="shared" ref="E353:E416" ca="1" si="17">_xlfn.NORM.DIST(C353,$D$28,$D$29,0)</f>
        <v>8.7572475256694304E-5</v>
      </c>
    </row>
    <row r="354" spans="2:5" x14ac:dyDescent="0.3">
      <c r="B354" s="9">
        <v>323</v>
      </c>
      <c r="C354" s="9">
        <f t="shared" ca="1" si="15"/>
        <v>119.42735579887031</v>
      </c>
      <c r="D354" s="9">
        <f t="shared" si="16"/>
        <v>143.09662326794424</v>
      </c>
      <c r="E354" s="9">
        <f t="shared" ca="1" si="17"/>
        <v>3.3323750245081076E-3</v>
      </c>
    </row>
    <row r="355" spans="2:5" x14ac:dyDescent="0.3">
      <c r="B355" s="9">
        <v>324</v>
      </c>
      <c r="C355" s="9">
        <f t="shared" ca="1" si="15"/>
        <v>96.227757721687539</v>
      </c>
      <c r="D355" s="9">
        <f t="shared" si="16"/>
        <v>143.13835466781416</v>
      </c>
      <c r="E355" s="9">
        <f t="shared" ca="1" si="17"/>
        <v>4.3080411413916553E-5</v>
      </c>
    </row>
    <row r="356" spans="2:5" x14ac:dyDescent="0.3">
      <c r="B356" s="9">
        <v>325</v>
      </c>
      <c r="C356" s="9">
        <f t="shared" ca="1" si="15"/>
        <v>99.26640140345917</v>
      </c>
      <c r="D356" s="9">
        <f t="shared" si="16"/>
        <v>143.18003302564659</v>
      </c>
      <c r="E356" s="9">
        <f t="shared" ca="1" si="17"/>
        <v>8.7247458464634326E-5</v>
      </c>
    </row>
    <row r="357" spans="2:5" x14ac:dyDescent="0.3">
      <c r="B357" s="9">
        <v>326</v>
      </c>
      <c r="C357" s="9">
        <f t="shared" ca="1" si="15"/>
        <v>90.89870529370458</v>
      </c>
      <c r="D357" s="9">
        <f t="shared" si="16"/>
        <v>143.22165879706668</v>
      </c>
      <c r="E357" s="9">
        <f t="shared" ca="1" si="17"/>
        <v>1.1317856998257465E-5</v>
      </c>
    </row>
    <row r="358" spans="2:5" x14ac:dyDescent="0.3">
      <c r="B358" s="9">
        <v>327</v>
      </c>
      <c r="C358" s="9">
        <f t="shared" ca="1" si="15"/>
        <v>102.85914107601707</v>
      </c>
      <c r="D358" s="9">
        <f t="shared" si="16"/>
        <v>143.26323243435829</v>
      </c>
      <c r="E358" s="9">
        <f t="shared" ca="1" si="17"/>
        <v>1.9059771048670249E-4</v>
      </c>
    </row>
    <row r="359" spans="2:5" x14ac:dyDescent="0.3">
      <c r="B359" s="9">
        <v>328</v>
      </c>
      <c r="C359" s="9">
        <f t="shared" ca="1" si="15"/>
        <v>102.85247145409944</v>
      </c>
      <c r="D359" s="9">
        <f t="shared" si="16"/>
        <v>143.30475438650708</v>
      </c>
      <c r="E359" s="9">
        <f t="shared" ca="1" si="17"/>
        <v>1.903315392237371E-4</v>
      </c>
    </row>
    <row r="360" spans="2:5" x14ac:dyDescent="0.3">
      <c r="B360" s="9">
        <v>329</v>
      </c>
      <c r="C360" s="9">
        <f t="shared" ca="1" si="15"/>
        <v>108.84912208509674</v>
      </c>
      <c r="D360" s="9">
        <f t="shared" si="16"/>
        <v>143.34622509924301</v>
      </c>
      <c r="E360" s="9">
        <f t="shared" ca="1" si="17"/>
        <v>6.173415103604505E-4</v>
      </c>
    </row>
    <row r="361" spans="2:5" x14ac:dyDescent="0.3">
      <c r="B361" s="9">
        <v>330</v>
      </c>
      <c r="C361" s="9">
        <f t="shared" ca="1" si="15"/>
        <v>97.10486832411587</v>
      </c>
      <c r="D361" s="9">
        <f t="shared" si="16"/>
        <v>143.38764501508223</v>
      </c>
      <c r="E361" s="9">
        <f t="shared" ca="1" si="17"/>
        <v>5.3036347436802789E-5</v>
      </c>
    </row>
    <row r="362" spans="2:5" x14ac:dyDescent="0.3">
      <c r="B362" s="9">
        <v>331</v>
      </c>
      <c r="C362" s="9">
        <f t="shared" ca="1" si="15"/>
        <v>98.837110355609383</v>
      </c>
      <c r="D362" s="9">
        <f t="shared" si="16"/>
        <v>143.42901457336839</v>
      </c>
      <c r="E362" s="9">
        <f t="shared" ca="1" si="17"/>
        <v>7.9165548351941618E-5</v>
      </c>
    </row>
    <row r="363" spans="2:5" x14ac:dyDescent="0.3">
      <c r="B363" s="9">
        <v>332</v>
      </c>
      <c r="C363" s="9">
        <f t="shared" ca="1" si="15"/>
        <v>109.83091682702411</v>
      </c>
      <c r="D363" s="9">
        <f t="shared" si="16"/>
        <v>143.47033421031341</v>
      </c>
      <c r="E363" s="9">
        <f t="shared" ca="1" si="17"/>
        <v>7.3718841143866878E-4</v>
      </c>
    </row>
    <row r="364" spans="2:5" x14ac:dyDescent="0.3">
      <c r="B364" s="9">
        <v>333</v>
      </c>
      <c r="C364" s="9">
        <f t="shared" ca="1" si="15"/>
        <v>108.85705980016715</v>
      </c>
      <c r="D364" s="9">
        <f t="shared" si="16"/>
        <v>143.51160435903756</v>
      </c>
      <c r="E364" s="9">
        <f t="shared" ca="1" si="17"/>
        <v>6.1823830072979828E-4</v>
      </c>
    </row>
    <row r="365" spans="2:5" x14ac:dyDescent="0.3">
      <c r="B365" s="9">
        <v>334</v>
      </c>
      <c r="C365" s="9">
        <f t="shared" ca="1" si="15"/>
        <v>96.028922666894545</v>
      </c>
      <c r="D365" s="9">
        <f t="shared" si="16"/>
        <v>143.55282544960917</v>
      </c>
      <c r="E365" s="9">
        <f t="shared" ca="1" si="17"/>
        <v>4.1077536083865152E-5</v>
      </c>
    </row>
    <row r="366" spans="2:5" x14ac:dyDescent="0.3">
      <c r="B366" s="9">
        <v>335</v>
      </c>
      <c r="C366" s="9">
        <f t="shared" ca="1" si="15"/>
        <v>93.804738162542563</v>
      </c>
      <c r="D366" s="9">
        <f t="shared" si="16"/>
        <v>143.59399790908361</v>
      </c>
      <c r="E366" s="9">
        <f t="shared" ca="1" si="17"/>
        <v>2.3830105205214553E-5</v>
      </c>
    </row>
    <row r="367" spans="2:5" x14ac:dyDescent="0.3">
      <c r="B367" s="9">
        <v>336</v>
      </c>
      <c r="C367" s="9">
        <f t="shared" ca="1" si="15"/>
        <v>102.10080262708404</v>
      </c>
      <c r="D367" s="9">
        <f t="shared" si="16"/>
        <v>143.63512216154174</v>
      </c>
      <c r="E367" s="9">
        <f t="shared" ca="1" si="17"/>
        <v>1.6239047974104791E-4</v>
      </c>
    </row>
    <row r="368" spans="2:5" x14ac:dyDescent="0.3">
      <c r="B368" s="9">
        <v>337</v>
      </c>
      <c r="C368" s="9">
        <f t="shared" ca="1" si="15"/>
        <v>105.5889872319832</v>
      </c>
      <c r="D368" s="9">
        <f t="shared" si="16"/>
        <v>143.67619862812811</v>
      </c>
      <c r="E368" s="9">
        <f t="shared" ca="1" si="17"/>
        <v>3.3213727684291132E-4</v>
      </c>
    </row>
    <row r="369" spans="2:5" x14ac:dyDescent="0.3">
      <c r="B369" s="9">
        <v>338</v>
      </c>
      <c r="C369" s="9">
        <f t="shared" ca="1" si="15"/>
        <v>91.82204554221677</v>
      </c>
      <c r="D369" s="9">
        <f t="shared" si="16"/>
        <v>143.71722772708819</v>
      </c>
      <c r="E369" s="9">
        <f t="shared" ca="1" si="17"/>
        <v>1.4397048071952111E-5</v>
      </c>
    </row>
    <row r="370" spans="2:5" x14ac:dyDescent="0.3">
      <c r="B370" s="9">
        <v>339</v>
      </c>
      <c r="C370" s="9">
        <f t="shared" ca="1" si="15"/>
        <v>108.91554472018022</v>
      </c>
      <c r="D370" s="9">
        <f t="shared" si="16"/>
        <v>143.75820987380544</v>
      </c>
      <c r="E370" s="9">
        <f t="shared" ca="1" si="17"/>
        <v>6.2488072336205707E-4</v>
      </c>
    </row>
    <row r="371" spans="2:5" x14ac:dyDescent="0.3">
      <c r="B371" s="9">
        <v>340</v>
      </c>
      <c r="C371" s="9">
        <f t="shared" ca="1" si="15"/>
        <v>115.99924482628893</v>
      </c>
      <c r="D371" s="9">
        <f t="shared" si="16"/>
        <v>143.79914548083781</v>
      </c>
      <c r="E371" s="9">
        <f t="shared" ca="1" si="17"/>
        <v>2.0375814471198634E-3</v>
      </c>
    </row>
    <row r="372" spans="2:5" x14ac:dyDescent="0.3">
      <c r="B372" s="9">
        <v>341</v>
      </c>
      <c r="C372" s="9">
        <f t="shared" ca="1" si="15"/>
        <v>105.5829372440388</v>
      </c>
      <c r="D372" s="9">
        <f t="shared" si="16"/>
        <v>143.84003495795352</v>
      </c>
      <c r="E372" s="9">
        <f t="shared" ca="1" si="17"/>
        <v>3.3174086139630088E-4</v>
      </c>
    </row>
    <row r="373" spans="2:5" x14ac:dyDescent="0.3">
      <c r="B373" s="9">
        <v>342</v>
      </c>
      <c r="C373" s="9">
        <f t="shared" ca="1" si="15"/>
        <v>98.942691260884601</v>
      </c>
      <c r="D373" s="9">
        <f t="shared" si="16"/>
        <v>143.88087871216672</v>
      </c>
      <c r="E373" s="9">
        <f t="shared" ca="1" si="17"/>
        <v>8.1087153418683171E-5</v>
      </c>
    </row>
    <row r="374" spans="2:5" x14ac:dyDescent="0.3">
      <c r="B374" s="9">
        <v>343</v>
      </c>
      <c r="C374" s="9">
        <f t="shared" ca="1" si="15"/>
        <v>101.293643522065</v>
      </c>
      <c r="D374" s="9">
        <f t="shared" si="16"/>
        <v>143.92167714777247</v>
      </c>
      <c r="E374" s="9">
        <f t="shared" ca="1" si="17"/>
        <v>1.3655448429256958E-4</v>
      </c>
    </row>
    <row r="375" spans="2:5" x14ac:dyDescent="0.3">
      <c r="B375" s="9">
        <v>344</v>
      </c>
      <c r="C375" s="9">
        <f t="shared" ca="1" si="15"/>
        <v>79.53638957785131</v>
      </c>
      <c r="D375" s="9">
        <f t="shared" si="16"/>
        <v>143.9624306663811</v>
      </c>
      <c r="E375" s="9">
        <f t="shared" ca="1" si="17"/>
        <v>4.29523402491477E-7</v>
      </c>
    </row>
    <row r="376" spans="2:5" x14ac:dyDescent="0.3">
      <c r="B376" s="9">
        <v>345</v>
      </c>
      <c r="C376" s="9">
        <f t="shared" ca="1" si="15"/>
        <v>98.848362082815598</v>
      </c>
      <c r="D376" s="9">
        <f t="shared" si="16"/>
        <v>144.00313966695251</v>
      </c>
      <c r="E376" s="9">
        <f t="shared" ca="1" si="17"/>
        <v>7.9368333360175052E-5</v>
      </c>
    </row>
    <row r="377" spans="2:5" x14ac:dyDescent="0.3">
      <c r="B377" s="9">
        <v>346</v>
      </c>
      <c r="C377" s="9">
        <f t="shared" ca="1" si="15"/>
        <v>115.49687994484627</v>
      </c>
      <c r="D377" s="9">
        <f t="shared" si="16"/>
        <v>144.04380454582969</v>
      </c>
      <c r="E377" s="9">
        <f t="shared" ca="1" si="17"/>
        <v>1.8875658983894025E-3</v>
      </c>
    </row>
    <row r="378" spans="2:5" x14ac:dyDescent="0.3">
      <c r="B378" s="9">
        <v>347</v>
      </c>
      <c r="C378" s="9">
        <f t="shared" ca="1" si="15"/>
        <v>94.833647246521409</v>
      </c>
      <c r="D378" s="9">
        <f t="shared" si="16"/>
        <v>144.0844256967718</v>
      </c>
      <c r="E378" s="9">
        <f t="shared" ca="1" si="17"/>
        <v>3.0740287753355866E-5</v>
      </c>
    </row>
    <row r="379" spans="2:5" x14ac:dyDescent="0.3">
      <c r="B379" s="9">
        <v>348</v>
      </c>
      <c r="C379" s="9">
        <f t="shared" ca="1" si="15"/>
        <v>110.11976249823402</v>
      </c>
      <c r="D379" s="9">
        <f t="shared" si="16"/>
        <v>144.12500351098714</v>
      </c>
      <c r="E379" s="9">
        <f t="shared" ca="1" si="17"/>
        <v>7.7605663862710293E-4</v>
      </c>
    </row>
    <row r="380" spans="2:5" x14ac:dyDescent="0.3">
      <c r="B380" s="9">
        <v>349</v>
      </c>
      <c r="C380" s="9">
        <f t="shared" ca="1" si="15"/>
        <v>100.61966759184121</v>
      </c>
      <c r="D380" s="9">
        <f t="shared" si="16"/>
        <v>144.16553837716529</v>
      </c>
      <c r="E380" s="9">
        <f t="shared" ca="1" si="17"/>
        <v>1.1789764949333158E-4</v>
      </c>
    </row>
    <row r="381" spans="2:5" x14ac:dyDescent="0.3">
      <c r="B381" s="9">
        <v>350</v>
      </c>
      <c r="C381" s="9">
        <f t="shared" ca="1" si="15"/>
        <v>85.399752597632826</v>
      </c>
      <c r="D381" s="9">
        <f t="shared" si="16"/>
        <v>144.20603068150905</v>
      </c>
      <c r="E381" s="9">
        <f t="shared" ca="1" si="17"/>
        <v>2.4961808471346062E-6</v>
      </c>
    </row>
    <row r="382" spans="2:5" x14ac:dyDescent="0.3">
      <c r="B382" s="9">
        <v>351</v>
      </c>
      <c r="C382" s="9">
        <f t="shared" ca="1" si="15"/>
        <v>99.8911550347309</v>
      </c>
      <c r="D382" s="9">
        <f t="shared" si="16"/>
        <v>144.24648080776598</v>
      </c>
      <c r="E382" s="9">
        <f t="shared" ca="1" si="17"/>
        <v>1.0035884078585879E-4</v>
      </c>
    </row>
    <row r="383" spans="2:5" x14ac:dyDescent="0.3">
      <c r="B383" s="9">
        <v>352</v>
      </c>
      <c r="C383" s="9">
        <f t="shared" ca="1" si="15"/>
        <v>78.721981945829441</v>
      </c>
      <c r="D383" s="9">
        <f t="shared" si="16"/>
        <v>144.28688913725944</v>
      </c>
      <c r="E383" s="9">
        <f t="shared" ca="1" si="17"/>
        <v>3.3233814989365981E-7</v>
      </c>
    </row>
    <row r="384" spans="2:5" x14ac:dyDescent="0.3">
      <c r="B384" s="9">
        <v>353</v>
      </c>
      <c r="C384" s="9">
        <f t="shared" ca="1" si="15"/>
        <v>100.82761613700501</v>
      </c>
      <c r="D384" s="9">
        <f t="shared" si="16"/>
        <v>144.3272560489192</v>
      </c>
      <c r="E384" s="9">
        <f t="shared" ca="1" si="17"/>
        <v>1.2339108418234917E-4</v>
      </c>
    </row>
    <row r="385" spans="2:5" x14ac:dyDescent="0.3">
      <c r="B385" s="9">
        <v>354</v>
      </c>
      <c r="C385" s="9">
        <f t="shared" ca="1" si="15"/>
        <v>96.550042225879338</v>
      </c>
      <c r="D385" s="9">
        <f t="shared" si="16"/>
        <v>144.3675819193119</v>
      </c>
      <c r="E385" s="9">
        <f t="shared" ca="1" si="17"/>
        <v>4.6518944230019E-5</v>
      </c>
    </row>
    <row r="386" spans="2:5" x14ac:dyDescent="0.3">
      <c r="B386" s="9">
        <v>355</v>
      </c>
      <c r="C386" s="9">
        <f t="shared" ca="1" si="15"/>
        <v>92.560181921859325</v>
      </c>
      <c r="D386" s="9">
        <f t="shared" si="16"/>
        <v>144.40786712267075</v>
      </c>
      <c r="E386" s="9">
        <f t="shared" ca="1" si="17"/>
        <v>1.7403500729317204E-5</v>
      </c>
    </row>
    <row r="387" spans="2:5" x14ac:dyDescent="0.3">
      <c r="B387" s="9">
        <v>356</v>
      </c>
      <c r="C387" s="9">
        <f t="shared" ca="1" si="15"/>
        <v>98.778802335658767</v>
      </c>
      <c r="D387" s="9">
        <f t="shared" si="16"/>
        <v>144.4481120309253</v>
      </c>
      <c r="E387" s="9">
        <f t="shared" ca="1" si="17"/>
        <v>7.8122253841817271E-5</v>
      </c>
    </row>
    <row r="388" spans="2:5" x14ac:dyDescent="0.3">
      <c r="B388" s="9">
        <v>357</v>
      </c>
      <c r="C388" s="9">
        <f t="shared" ca="1" si="15"/>
        <v>94.810601822409723</v>
      </c>
      <c r="D388" s="9">
        <f t="shared" si="16"/>
        <v>144.4883170137303</v>
      </c>
      <c r="E388" s="9">
        <f t="shared" ca="1" si="17"/>
        <v>3.056704764340072E-5</v>
      </c>
    </row>
    <row r="389" spans="2:5" x14ac:dyDescent="0.3">
      <c r="B389" s="9">
        <v>358</v>
      </c>
      <c r="C389" s="9">
        <f t="shared" ca="1" si="15"/>
        <v>107.05189235054668</v>
      </c>
      <c r="D389" s="9">
        <f t="shared" si="16"/>
        <v>144.52848243849471</v>
      </c>
      <c r="E389" s="9">
        <f t="shared" ca="1" si="17"/>
        <v>4.4122023748071633E-4</v>
      </c>
    </row>
    <row r="390" spans="2:5" x14ac:dyDescent="0.3">
      <c r="B390" s="9">
        <v>359</v>
      </c>
      <c r="C390" s="9">
        <f t="shared" ca="1" si="15"/>
        <v>119.57565874389407</v>
      </c>
      <c r="D390" s="9">
        <f t="shared" si="16"/>
        <v>144.5686086704101</v>
      </c>
      <c r="E390" s="9">
        <f t="shared" ca="1" si="17"/>
        <v>3.4000412536283561E-3</v>
      </c>
    </row>
    <row r="391" spans="2:5" x14ac:dyDescent="0.3">
      <c r="B391" s="9">
        <v>360</v>
      </c>
      <c r="C391" s="9">
        <f t="shared" ca="1" si="15"/>
        <v>106.68688475529979</v>
      </c>
      <c r="D391" s="9">
        <f t="shared" si="16"/>
        <v>144.60869607247866</v>
      </c>
      <c r="E391" s="9">
        <f t="shared" ca="1" si="17"/>
        <v>4.1140382027508236E-4</v>
      </c>
    </row>
    <row r="392" spans="2:5" x14ac:dyDescent="0.3">
      <c r="B392" s="9">
        <v>361</v>
      </c>
      <c r="C392" s="9">
        <f t="shared" ca="1" si="15"/>
        <v>99.939235489867357</v>
      </c>
      <c r="D392" s="9">
        <f t="shared" si="16"/>
        <v>144.64874500554095</v>
      </c>
      <c r="E392" s="9">
        <f t="shared" ca="1" si="17"/>
        <v>1.0143871656598865E-4</v>
      </c>
    </row>
    <row r="393" spans="2:5" x14ac:dyDescent="0.3">
      <c r="B393" s="9">
        <v>362</v>
      </c>
      <c r="C393" s="9">
        <f t="shared" ca="1" si="15"/>
        <v>104.88702286737497</v>
      </c>
      <c r="D393" s="9">
        <f t="shared" si="16"/>
        <v>144.68875582830327</v>
      </c>
      <c r="E393" s="9">
        <f t="shared" ca="1" si="17"/>
        <v>2.8884725906708658E-4</v>
      </c>
    </row>
    <row r="394" spans="2:5" x14ac:dyDescent="0.3">
      <c r="B394" s="9">
        <v>363</v>
      </c>
      <c r="C394" s="9">
        <f t="shared" ca="1" si="15"/>
        <v>95.048802928974467</v>
      </c>
      <c r="D394" s="9">
        <f t="shared" si="16"/>
        <v>144.72872889736482</v>
      </c>
      <c r="E394" s="9">
        <f t="shared" ca="1" si="17"/>
        <v>3.2402121970533743E-5</v>
      </c>
    </row>
    <row r="395" spans="2:5" x14ac:dyDescent="0.3">
      <c r="B395" s="9">
        <v>364</v>
      </c>
      <c r="C395" s="9">
        <f t="shared" ca="1" si="15"/>
        <v>98.317744107973084</v>
      </c>
      <c r="D395" s="9">
        <f t="shared" si="16"/>
        <v>144.76866456724434</v>
      </c>
      <c r="E395" s="9">
        <f t="shared" ca="1" si="17"/>
        <v>7.0304989460128994E-5</v>
      </c>
    </row>
    <row r="396" spans="2:5" x14ac:dyDescent="0.3">
      <c r="B396" s="9">
        <v>365</v>
      </c>
      <c r="C396" s="9">
        <f t="shared" ca="1" si="15"/>
        <v>95.151546317463072</v>
      </c>
      <c r="D396" s="9">
        <f t="shared" si="16"/>
        <v>144.8085631904064</v>
      </c>
      <c r="E396" s="9">
        <f t="shared" ca="1" si="17"/>
        <v>3.3224688218855751E-5</v>
      </c>
    </row>
    <row r="397" spans="2:5" x14ac:dyDescent="0.3">
      <c r="B397" s="9">
        <v>366</v>
      </c>
      <c r="C397" s="9">
        <f t="shared" ca="1" si="15"/>
        <v>102.2399510740658</v>
      </c>
      <c r="D397" s="9">
        <f t="shared" si="16"/>
        <v>144.84842511728777</v>
      </c>
      <c r="E397" s="9">
        <f t="shared" ca="1" si="17"/>
        <v>1.6726567863255954E-4</v>
      </c>
    </row>
    <row r="398" spans="2:5" x14ac:dyDescent="0.3">
      <c r="B398" s="9">
        <v>367</v>
      </c>
      <c r="C398" s="9">
        <f t="shared" ca="1" si="15"/>
        <v>109.25478848172438</v>
      </c>
      <c r="D398" s="9">
        <f t="shared" si="16"/>
        <v>144.8882506963229</v>
      </c>
      <c r="E398" s="9">
        <f t="shared" ca="1" si="17"/>
        <v>6.6464305095172941E-4</v>
      </c>
    </row>
    <row r="399" spans="2:5" x14ac:dyDescent="0.3">
      <c r="B399" s="9">
        <v>368</v>
      </c>
      <c r="C399" s="9">
        <f t="shared" ca="1" si="15"/>
        <v>85.590294207468773</v>
      </c>
      <c r="D399" s="9">
        <f t="shared" si="16"/>
        <v>144.92804027396954</v>
      </c>
      <c r="E399" s="9">
        <f t="shared" ca="1" si="17"/>
        <v>2.636330650568316E-6</v>
      </c>
    </row>
    <row r="400" spans="2:5" x14ac:dyDescent="0.3">
      <c r="B400" s="9">
        <v>369</v>
      </c>
      <c r="C400" s="9">
        <f t="shared" ca="1" si="15"/>
        <v>102.55891789197091</v>
      </c>
      <c r="D400" s="9">
        <f t="shared" si="16"/>
        <v>144.96779419473387</v>
      </c>
      <c r="E400" s="9">
        <f t="shared" ca="1" si="17"/>
        <v>1.7894230623784562E-4</v>
      </c>
    </row>
    <row r="401" spans="2:5" x14ac:dyDescent="0.3">
      <c r="B401" s="9">
        <v>370</v>
      </c>
      <c r="C401" s="9">
        <f t="shared" ca="1" si="15"/>
        <v>96.557105420862143</v>
      </c>
      <c r="D401" s="9">
        <f t="shared" si="16"/>
        <v>145.00751280119533</v>
      </c>
      <c r="E401" s="9">
        <f t="shared" ca="1" si="17"/>
        <v>4.659705871530077E-5</v>
      </c>
    </row>
    <row r="402" spans="2:5" x14ac:dyDescent="0.3">
      <c r="B402" s="9">
        <v>371</v>
      </c>
      <c r="C402" s="9">
        <f t="shared" ca="1" si="15"/>
        <v>107.34506144243412</v>
      </c>
      <c r="D402" s="9">
        <f t="shared" si="16"/>
        <v>145.04719643403121</v>
      </c>
      <c r="E402" s="9">
        <f t="shared" ca="1" si="17"/>
        <v>4.6652584291534708E-4</v>
      </c>
    </row>
    <row r="403" spans="2:5" x14ac:dyDescent="0.3">
      <c r="B403" s="9">
        <v>372</v>
      </c>
      <c r="C403" s="9">
        <f t="shared" ca="1" si="15"/>
        <v>95.433087873289637</v>
      </c>
      <c r="D403" s="9">
        <f t="shared" si="16"/>
        <v>145.086845432041</v>
      </c>
      <c r="E403" s="9">
        <f t="shared" ca="1" si="17"/>
        <v>3.557875587570925E-5</v>
      </c>
    </row>
    <row r="404" spans="2:5" x14ac:dyDescent="0.3">
      <c r="B404" s="9">
        <v>373</v>
      </c>
      <c r="C404" s="9">
        <f t="shared" ca="1" si="15"/>
        <v>101.46916186150227</v>
      </c>
      <c r="D404" s="9">
        <f t="shared" si="16"/>
        <v>145.12646013217019</v>
      </c>
      <c r="E404" s="9">
        <f t="shared" ca="1" si="17"/>
        <v>1.4183297828250995E-4</v>
      </c>
    </row>
    <row r="405" spans="2:5" x14ac:dyDescent="0.3">
      <c r="B405" s="9">
        <v>374</v>
      </c>
      <c r="C405" s="9">
        <f t="shared" ca="1" si="15"/>
        <v>107.96304137489909</v>
      </c>
      <c r="D405" s="9">
        <f t="shared" si="16"/>
        <v>145.1660408695343</v>
      </c>
      <c r="E405" s="9">
        <f t="shared" ca="1" si="17"/>
        <v>5.2406716043806943E-4</v>
      </c>
    </row>
    <row r="406" spans="2:5" x14ac:dyDescent="0.3">
      <c r="B406" s="9">
        <v>375</v>
      </c>
      <c r="C406" s="9">
        <f t="shared" ca="1" si="15"/>
        <v>84.79333324608811</v>
      </c>
      <c r="D406" s="9">
        <f t="shared" si="16"/>
        <v>145.20558797744201</v>
      </c>
      <c r="E406" s="9">
        <f t="shared" ca="1" si="17"/>
        <v>2.0955882304064502E-6</v>
      </c>
    </row>
    <row r="407" spans="2:5" x14ac:dyDescent="0.3">
      <c r="B407" s="9">
        <v>376</v>
      </c>
      <c r="C407" s="9">
        <f t="shared" ca="1" si="15"/>
        <v>104.20771584121943</v>
      </c>
      <c r="D407" s="9">
        <f t="shared" si="16"/>
        <v>145.24510178741855</v>
      </c>
      <c r="E407" s="9">
        <f t="shared" ca="1" si="17"/>
        <v>2.5180880053173044E-4</v>
      </c>
    </row>
    <row r="408" spans="2:5" x14ac:dyDescent="0.3">
      <c r="B408" s="9">
        <v>377</v>
      </c>
      <c r="C408" s="9">
        <f t="shared" ca="1" si="15"/>
        <v>98.347003986543797</v>
      </c>
      <c r="D408" s="9">
        <f t="shared" si="16"/>
        <v>145.28458262922854</v>
      </c>
      <c r="E408" s="9">
        <f t="shared" ca="1" si="17"/>
        <v>7.0778963437150119E-5</v>
      </c>
    </row>
    <row r="409" spans="2:5" x14ac:dyDescent="0.3">
      <c r="B409" s="9">
        <v>378</v>
      </c>
      <c r="C409" s="9">
        <f t="shared" ca="1" si="15"/>
        <v>101.11983563199855</v>
      </c>
      <c r="D409" s="9">
        <f t="shared" si="16"/>
        <v>145.32403083089866</v>
      </c>
      <c r="E409" s="9">
        <f t="shared" ca="1" si="17"/>
        <v>1.3150329302769476E-4</v>
      </c>
    </row>
    <row r="410" spans="2:5" x14ac:dyDescent="0.3">
      <c r="B410" s="9">
        <v>379</v>
      </c>
      <c r="C410" s="9">
        <f t="shared" ca="1" si="15"/>
        <v>108.51581527763227</v>
      </c>
      <c r="D410" s="9">
        <f t="shared" si="16"/>
        <v>145.36344671874005</v>
      </c>
      <c r="E410" s="9">
        <f t="shared" ca="1" si="17"/>
        <v>5.8068943909379204E-4</v>
      </c>
    </row>
    <row r="411" spans="2:5" x14ac:dyDescent="0.3">
      <c r="B411" s="9">
        <v>380</v>
      </c>
      <c r="C411" s="9">
        <f t="shared" ca="1" si="15"/>
        <v>106.96517489962081</v>
      </c>
      <c r="D411" s="9">
        <f t="shared" si="16"/>
        <v>145.40283061737048</v>
      </c>
      <c r="E411" s="9">
        <f t="shared" ca="1" si="17"/>
        <v>4.339697260650504E-4</v>
      </c>
    </row>
    <row r="412" spans="2:5" x14ac:dyDescent="0.3">
      <c r="B412" s="9">
        <v>381</v>
      </c>
      <c r="C412" s="9">
        <f t="shared" ca="1" si="15"/>
        <v>111.27299219766235</v>
      </c>
      <c r="D412" s="9">
        <f t="shared" si="16"/>
        <v>145.44218284973621</v>
      </c>
      <c r="E412" s="9">
        <f t="shared" ca="1" si="17"/>
        <v>9.4925252653379501E-4</v>
      </c>
    </row>
    <row r="413" spans="2:5" x14ac:dyDescent="0.3">
      <c r="B413" s="9">
        <v>382</v>
      </c>
      <c r="C413" s="9">
        <f t="shared" ca="1" si="15"/>
        <v>84.514156126663764</v>
      </c>
      <c r="D413" s="9">
        <f t="shared" si="16"/>
        <v>145.48150373713369</v>
      </c>
      <c r="E413" s="9">
        <f t="shared" ca="1" si="17"/>
        <v>1.932382108973333E-6</v>
      </c>
    </row>
    <row r="414" spans="2:5" x14ac:dyDescent="0.3">
      <c r="B414" s="9">
        <v>383</v>
      </c>
      <c r="C414" s="9">
        <f t="shared" ca="1" si="15"/>
        <v>87.225588112914522</v>
      </c>
      <c r="D414" s="9">
        <f t="shared" si="16"/>
        <v>145.52079359923098</v>
      </c>
      <c r="E414" s="9">
        <f t="shared" ca="1" si="17"/>
        <v>4.1852791590654865E-6</v>
      </c>
    </row>
    <row r="415" spans="2:5" x14ac:dyDescent="0.3">
      <c r="B415" s="9">
        <v>384</v>
      </c>
      <c r="C415" s="9">
        <f t="shared" ca="1" si="15"/>
        <v>104.88898875018883</v>
      </c>
      <c r="D415" s="9">
        <f t="shared" si="16"/>
        <v>145.5600527540889</v>
      </c>
      <c r="E415" s="9">
        <f t="shared" ca="1" si="17"/>
        <v>2.889611321233258E-4</v>
      </c>
    </row>
    <row r="416" spans="2:5" x14ac:dyDescent="0.3">
      <c r="B416" s="9">
        <v>385</v>
      </c>
      <c r="C416" s="9">
        <f t="shared" ca="1" si="15"/>
        <v>84.201765510433461</v>
      </c>
      <c r="D416" s="9">
        <f t="shared" si="16"/>
        <v>145.5992815181821</v>
      </c>
      <c r="E416" s="9">
        <f t="shared" ca="1" si="17"/>
        <v>1.7640563618323843E-6</v>
      </c>
    </row>
    <row r="417" spans="2:5" x14ac:dyDescent="0.3">
      <c r="B417" s="9">
        <v>386</v>
      </c>
      <c r="C417" s="9">
        <f t="shared" ref="C417:C480" ca="1" si="18">_xlfn.NORM.INV(RAND(),$C$28,$C$29)</f>
        <v>101.19862656560686</v>
      </c>
      <c r="D417" s="9">
        <f t="shared" ref="D417:D480" si="19">_xlfn.NORM.INV(B417/1001,$D$28,$D$29)</f>
        <v>145.63848020641962</v>
      </c>
      <c r="E417" s="9">
        <f t="shared" ref="E417:E480" ca="1" si="20">_xlfn.NORM.DIST(C417,$D$28,$D$29,0)</f>
        <v>1.3377175783090779E-4</v>
      </c>
    </row>
    <row r="418" spans="2:5" x14ac:dyDescent="0.3">
      <c r="B418" s="9">
        <v>387</v>
      </c>
      <c r="C418" s="9">
        <f t="shared" ca="1" si="18"/>
        <v>92.955637726518319</v>
      </c>
      <c r="D418" s="9">
        <f t="shared" si="19"/>
        <v>145.67764913216553</v>
      </c>
      <c r="E418" s="9">
        <f t="shared" ca="1" si="20"/>
        <v>1.9245533497036058E-5</v>
      </c>
    </row>
    <row r="419" spans="2:5" x14ac:dyDescent="0.3">
      <c r="B419" s="9">
        <v>388</v>
      </c>
      <c r="C419" s="9">
        <f t="shared" ca="1" si="18"/>
        <v>97.484870730473162</v>
      </c>
      <c r="D419" s="9">
        <f t="shared" si="19"/>
        <v>145.71678860725916</v>
      </c>
      <c r="E419" s="9">
        <f t="shared" ca="1" si="20"/>
        <v>5.7973798131057347E-5</v>
      </c>
    </row>
    <row r="420" spans="2:5" x14ac:dyDescent="0.3">
      <c r="B420" s="9">
        <v>389</v>
      </c>
      <c r="C420" s="9">
        <f t="shared" ca="1" si="18"/>
        <v>89.762245020018355</v>
      </c>
      <c r="D420" s="9">
        <f t="shared" si="19"/>
        <v>145.75589894203529</v>
      </c>
      <c r="E420" s="9">
        <f t="shared" ca="1" si="20"/>
        <v>8.3728546118853643E-6</v>
      </c>
    </row>
    <row r="421" spans="2:5" x14ac:dyDescent="0.3">
      <c r="B421" s="9">
        <v>390</v>
      </c>
      <c r="C421" s="9">
        <f t="shared" ca="1" si="18"/>
        <v>90.655227554879517</v>
      </c>
      <c r="D421" s="9">
        <f t="shared" si="19"/>
        <v>145.79498044534375</v>
      </c>
      <c r="E421" s="9">
        <f t="shared" ca="1" si="20"/>
        <v>1.0615286874554393E-5</v>
      </c>
    </row>
    <row r="422" spans="2:5" x14ac:dyDescent="0.3">
      <c r="B422" s="9">
        <v>391</v>
      </c>
      <c r="C422" s="9">
        <f t="shared" ca="1" si="18"/>
        <v>98.080117829573055</v>
      </c>
      <c r="D422" s="9">
        <f t="shared" si="19"/>
        <v>145.83403342456944</v>
      </c>
      <c r="E422" s="9">
        <f t="shared" ca="1" si="20"/>
        <v>6.6562063040531688E-5</v>
      </c>
    </row>
    <row r="423" spans="2:5" x14ac:dyDescent="0.3">
      <c r="B423" s="9">
        <v>392</v>
      </c>
      <c r="C423" s="9">
        <f t="shared" ca="1" si="18"/>
        <v>112.49974514268395</v>
      </c>
      <c r="D423" s="9">
        <f t="shared" si="19"/>
        <v>145.87305818565142</v>
      </c>
      <c r="E423" s="9">
        <f t="shared" ca="1" si="20"/>
        <v>1.1685037313942997E-3</v>
      </c>
    </row>
    <row r="424" spans="2:5" x14ac:dyDescent="0.3">
      <c r="B424" s="9">
        <v>393</v>
      </c>
      <c r="C424" s="9">
        <f t="shared" ca="1" si="18"/>
        <v>106.06055532051018</v>
      </c>
      <c r="D424" s="9">
        <f t="shared" si="19"/>
        <v>145.91205503310238</v>
      </c>
      <c r="E424" s="9">
        <f t="shared" ca="1" si="20"/>
        <v>3.6435671790800196E-4</v>
      </c>
    </row>
    <row r="425" spans="2:5" x14ac:dyDescent="0.3">
      <c r="B425" s="9">
        <v>394</v>
      </c>
      <c r="C425" s="9">
        <f t="shared" ca="1" si="18"/>
        <v>95.714876767435342</v>
      </c>
      <c r="D425" s="9">
        <f t="shared" si="19"/>
        <v>145.95102427002769</v>
      </c>
      <c r="E425" s="9">
        <f t="shared" ca="1" si="20"/>
        <v>3.8088469240245183E-5</v>
      </c>
    </row>
    <row r="426" spans="2:5" x14ac:dyDescent="0.3">
      <c r="B426" s="9">
        <v>395</v>
      </c>
      <c r="C426" s="9">
        <f t="shared" ca="1" si="18"/>
        <v>81.167067169251709</v>
      </c>
      <c r="D426" s="9">
        <f t="shared" si="19"/>
        <v>145.98996619814409</v>
      </c>
      <c r="E426" s="9">
        <f t="shared" ca="1" si="20"/>
        <v>7.1155236234538582E-7</v>
      </c>
    </row>
    <row r="427" spans="2:5" x14ac:dyDescent="0.3">
      <c r="B427" s="9">
        <v>396</v>
      </c>
      <c r="C427" s="9">
        <f t="shared" ca="1" si="18"/>
        <v>86.267460283440656</v>
      </c>
      <c r="D427" s="9">
        <f t="shared" si="19"/>
        <v>146.02888111779856</v>
      </c>
      <c r="E427" s="9">
        <f t="shared" ca="1" si="20"/>
        <v>3.1970171245138211E-6</v>
      </c>
    </row>
    <row r="428" spans="2:5" x14ac:dyDescent="0.3">
      <c r="B428" s="9">
        <v>397</v>
      </c>
      <c r="C428" s="9">
        <f t="shared" ca="1" si="18"/>
        <v>94.635876607721258</v>
      </c>
      <c r="D428" s="9">
        <f t="shared" si="19"/>
        <v>146.06776932798667</v>
      </c>
      <c r="E428" s="9">
        <f t="shared" ca="1" si="20"/>
        <v>2.9282703746229533E-5</v>
      </c>
    </row>
    <row r="429" spans="2:5" x14ac:dyDescent="0.3">
      <c r="B429" s="9">
        <v>398</v>
      </c>
      <c r="C429" s="9">
        <f t="shared" ca="1" si="18"/>
        <v>92.952792363552703</v>
      </c>
      <c r="D429" s="9">
        <f t="shared" si="19"/>
        <v>146.1066311263709</v>
      </c>
      <c r="E429" s="9">
        <f t="shared" ca="1" si="20"/>
        <v>1.9231654693443338E-5</v>
      </c>
    </row>
    <row r="430" spans="2:5" x14ac:dyDescent="0.3">
      <c r="B430" s="9">
        <v>399</v>
      </c>
      <c r="C430" s="9">
        <f t="shared" ca="1" si="18"/>
        <v>110.1386260226876</v>
      </c>
      <c r="D430" s="9">
        <f t="shared" si="19"/>
        <v>146.14546680929871</v>
      </c>
      <c r="E430" s="9">
        <f t="shared" ca="1" si="20"/>
        <v>7.7865509128552922E-4</v>
      </c>
    </row>
    <row r="431" spans="2:5" x14ac:dyDescent="0.3">
      <c r="B431" s="9">
        <v>400</v>
      </c>
      <c r="C431" s="9">
        <f t="shared" ca="1" si="18"/>
        <v>90.893158915672743</v>
      </c>
      <c r="D431" s="9">
        <f t="shared" si="19"/>
        <v>146.18427667182058</v>
      </c>
      <c r="E431" s="9">
        <f t="shared" ca="1" si="20"/>
        <v>1.1301379465266337E-5</v>
      </c>
    </row>
    <row r="432" spans="2:5" x14ac:dyDescent="0.3">
      <c r="B432" s="9">
        <v>401</v>
      </c>
      <c r="C432" s="9">
        <f t="shared" ca="1" si="18"/>
        <v>83.566428049588197</v>
      </c>
      <c r="D432" s="9">
        <f t="shared" si="19"/>
        <v>146.22306100770768</v>
      </c>
      <c r="E432" s="9">
        <f t="shared" ca="1" si="20"/>
        <v>1.4636348639590886E-6</v>
      </c>
    </row>
    <row r="433" spans="2:5" x14ac:dyDescent="0.3">
      <c r="B433" s="9">
        <v>402</v>
      </c>
      <c r="C433" s="9">
        <f t="shared" ca="1" si="18"/>
        <v>100.12031750388586</v>
      </c>
      <c r="D433" s="9">
        <f t="shared" si="19"/>
        <v>146.26182010946948</v>
      </c>
      <c r="E433" s="9">
        <f t="shared" ca="1" si="20"/>
        <v>1.0560136756644846E-4</v>
      </c>
    </row>
    <row r="434" spans="2:5" x14ac:dyDescent="0.3">
      <c r="B434" s="9">
        <v>403</v>
      </c>
      <c r="C434" s="9">
        <f t="shared" ca="1" si="18"/>
        <v>87.783807331192449</v>
      </c>
      <c r="D434" s="9">
        <f t="shared" si="19"/>
        <v>146.30055426837112</v>
      </c>
      <c r="E434" s="9">
        <f t="shared" ca="1" si="20"/>
        <v>4.8872151653809449E-6</v>
      </c>
    </row>
    <row r="435" spans="2:5" x14ac:dyDescent="0.3">
      <c r="B435" s="9">
        <v>404</v>
      </c>
      <c r="C435" s="9">
        <f t="shared" ca="1" si="18"/>
        <v>93.469424763105977</v>
      </c>
      <c r="D435" s="9">
        <f t="shared" si="19"/>
        <v>146.3392637744507</v>
      </c>
      <c r="E435" s="9">
        <f t="shared" ca="1" si="20"/>
        <v>2.1910217392506098E-5</v>
      </c>
    </row>
    <row r="436" spans="2:5" x14ac:dyDescent="0.3">
      <c r="B436" s="9">
        <v>405</v>
      </c>
      <c r="C436" s="9">
        <f t="shared" ca="1" si="18"/>
        <v>82.640143069357919</v>
      </c>
      <c r="D436" s="9">
        <f t="shared" si="19"/>
        <v>146.37794891653638</v>
      </c>
      <c r="E436" s="9">
        <f t="shared" ca="1" si="20"/>
        <v>1.1112895523103288E-6</v>
      </c>
    </row>
    <row r="437" spans="2:5" x14ac:dyDescent="0.3">
      <c r="B437" s="9">
        <v>406</v>
      </c>
      <c r="C437" s="9">
        <f t="shared" ca="1" si="18"/>
        <v>109.15775250361034</v>
      </c>
      <c r="D437" s="9">
        <f t="shared" si="19"/>
        <v>146.41660998226328</v>
      </c>
      <c r="E437" s="9">
        <f t="shared" ca="1" si="20"/>
        <v>6.5305214328298161E-4</v>
      </c>
    </row>
    <row r="438" spans="2:5" x14ac:dyDescent="0.3">
      <c r="B438" s="9">
        <v>407</v>
      </c>
      <c r="C438" s="9">
        <f t="shared" ca="1" si="18"/>
        <v>105.29001521770363</v>
      </c>
      <c r="D438" s="9">
        <f t="shared" si="19"/>
        <v>146.45524725809022</v>
      </c>
      <c r="E438" s="9">
        <f t="shared" ca="1" si="20"/>
        <v>3.1304218527495144E-4</v>
      </c>
    </row>
    <row r="439" spans="2:5" x14ac:dyDescent="0.3">
      <c r="B439" s="9">
        <v>408</v>
      </c>
      <c r="C439" s="9">
        <f t="shared" ca="1" si="18"/>
        <v>89.374337802990112</v>
      </c>
      <c r="D439" s="9">
        <f t="shared" si="19"/>
        <v>146.49386102931635</v>
      </c>
      <c r="E439" s="9">
        <f t="shared" ca="1" si="20"/>
        <v>7.5444234552772612E-6</v>
      </c>
    </row>
    <row r="440" spans="2:5" x14ac:dyDescent="0.3">
      <c r="B440" s="9">
        <v>409</v>
      </c>
      <c r="C440" s="9">
        <f t="shared" ca="1" si="18"/>
        <v>88.759056099947813</v>
      </c>
      <c r="D440" s="9">
        <f t="shared" si="19"/>
        <v>146.53245158009759</v>
      </c>
      <c r="E440" s="9">
        <f t="shared" ca="1" si="20"/>
        <v>6.3864678760024722E-6</v>
      </c>
    </row>
    <row r="441" spans="2:5" x14ac:dyDescent="0.3">
      <c r="B441" s="9">
        <v>410</v>
      </c>
      <c r="C441" s="9">
        <f t="shared" ca="1" si="18"/>
        <v>100.792870438412</v>
      </c>
      <c r="D441" s="9">
        <f t="shared" si="19"/>
        <v>146.57101919346294</v>
      </c>
      <c r="E441" s="9">
        <f t="shared" ca="1" si="20"/>
        <v>1.2245733862819175E-4</v>
      </c>
    </row>
    <row r="442" spans="2:5" x14ac:dyDescent="0.3">
      <c r="B442" s="9">
        <v>411</v>
      </c>
      <c r="C442" s="9">
        <f t="shared" ca="1" si="18"/>
        <v>98.914923425927</v>
      </c>
      <c r="D442" s="9">
        <f t="shared" si="19"/>
        <v>146.60956415133069</v>
      </c>
      <c r="E442" s="9">
        <f t="shared" ca="1" si="20"/>
        <v>8.0577682225466262E-5</v>
      </c>
    </row>
    <row r="443" spans="2:5" x14ac:dyDescent="0.3">
      <c r="B443" s="9">
        <v>412</v>
      </c>
      <c r="C443" s="9">
        <f t="shared" ca="1" si="18"/>
        <v>107.13440141176014</v>
      </c>
      <c r="D443" s="9">
        <f t="shared" si="19"/>
        <v>146.64808673452427</v>
      </c>
      <c r="E443" s="9">
        <f t="shared" ca="1" si="20"/>
        <v>4.4821740613781299E-4</v>
      </c>
    </row>
    <row r="444" spans="2:5" x14ac:dyDescent="0.3">
      <c r="B444" s="9">
        <v>413</v>
      </c>
      <c r="C444" s="9">
        <f t="shared" ca="1" si="18"/>
        <v>92.454520828574005</v>
      </c>
      <c r="D444" s="9">
        <f t="shared" si="19"/>
        <v>146.68658722278832</v>
      </c>
      <c r="E444" s="9">
        <f t="shared" ca="1" si="20"/>
        <v>1.6939912944661893E-5</v>
      </c>
    </row>
    <row r="445" spans="2:5" x14ac:dyDescent="0.3">
      <c r="B445" s="9">
        <v>414</v>
      </c>
      <c r="C445" s="9">
        <f t="shared" ca="1" si="18"/>
        <v>108.57165205924393</v>
      </c>
      <c r="D445" s="9">
        <f t="shared" si="19"/>
        <v>146.72506589480429</v>
      </c>
      <c r="E445" s="9">
        <f t="shared" ca="1" si="20"/>
        <v>5.8669436819746234E-4</v>
      </c>
    </row>
    <row r="446" spans="2:5" x14ac:dyDescent="0.3">
      <c r="B446" s="9">
        <v>415</v>
      </c>
      <c r="C446" s="9">
        <f t="shared" ca="1" si="18"/>
        <v>97.924864456059112</v>
      </c>
      <c r="D446" s="9">
        <f t="shared" si="19"/>
        <v>146.76352302820609</v>
      </c>
      <c r="E446" s="9">
        <f t="shared" ca="1" si="20"/>
        <v>6.421621381863536E-5</v>
      </c>
    </row>
    <row r="447" spans="2:5" x14ac:dyDescent="0.3">
      <c r="B447" s="9">
        <v>416</v>
      </c>
      <c r="C447" s="9">
        <f t="shared" ca="1" si="18"/>
        <v>113.57664084328317</v>
      </c>
      <c r="D447" s="9">
        <f t="shared" si="19"/>
        <v>146.80195889959543</v>
      </c>
      <c r="E447" s="9">
        <f t="shared" ca="1" si="20"/>
        <v>1.3946322829851685E-3</v>
      </c>
    </row>
    <row r="448" spans="2:5" x14ac:dyDescent="0.3">
      <c r="B448" s="9">
        <v>417</v>
      </c>
      <c r="C448" s="9">
        <f t="shared" ca="1" si="18"/>
        <v>101.67629013795603</v>
      </c>
      <c r="D448" s="9">
        <f t="shared" si="19"/>
        <v>146.8403737845573</v>
      </c>
      <c r="E448" s="9">
        <f t="shared" ca="1" si="20"/>
        <v>1.4829905210240858E-4</v>
      </c>
    </row>
    <row r="449" spans="2:5" x14ac:dyDescent="0.3">
      <c r="B449" s="9">
        <v>418</v>
      </c>
      <c r="C449" s="9">
        <f t="shared" ca="1" si="18"/>
        <v>103.1444576629074</v>
      </c>
      <c r="D449" s="9">
        <f t="shared" si="19"/>
        <v>146.87876795767511</v>
      </c>
      <c r="E449" s="9">
        <f t="shared" ca="1" si="20"/>
        <v>2.0230210755645651E-4</v>
      </c>
    </row>
    <row r="450" spans="2:5" x14ac:dyDescent="0.3">
      <c r="B450" s="9">
        <v>419</v>
      </c>
      <c r="C450" s="9">
        <f t="shared" ca="1" si="18"/>
        <v>105.01960009320292</v>
      </c>
      <c r="D450" s="9">
        <f t="shared" si="19"/>
        <v>146.91714169254561</v>
      </c>
      <c r="E450" s="9">
        <f t="shared" ca="1" si="20"/>
        <v>2.9661677584329812E-4</v>
      </c>
    </row>
    <row r="451" spans="2:5" x14ac:dyDescent="0.3">
      <c r="B451" s="9">
        <v>420</v>
      </c>
      <c r="C451" s="9">
        <f t="shared" ca="1" si="18"/>
        <v>76.188587963211219</v>
      </c>
      <c r="D451" s="9">
        <f t="shared" si="19"/>
        <v>146.95549526179406</v>
      </c>
      <c r="E451" s="9">
        <f t="shared" ca="1" si="20"/>
        <v>1.4683854725063708E-7</v>
      </c>
    </row>
    <row r="452" spans="2:5" x14ac:dyDescent="0.3">
      <c r="B452" s="9">
        <v>421</v>
      </c>
      <c r="C452" s="9">
        <f t="shared" ca="1" si="18"/>
        <v>94.458565480430963</v>
      </c>
      <c r="D452" s="9">
        <f t="shared" si="19"/>
        <v>146.99382893708889</v>
      </c>
      <c r="E452" s="9">
        <f t="shared" ca="1" si="20"/>
        <v>2.803062026870144E-5</v>
      </c>
    </row>
    <row r="453" spans="2:5" x14ac:dyDescent="0.3">
      <c r="B453" s="9">
        <v>422</v>
      </c>
      <c r="C453" s="9">
        <f t="shared" ca="1" si="18"/>
        <v>86.822312431183434</v>
      </c>
      <c r="D453" s="9">
        <f t="shared" si="19"/>
        <v>147.03214298915637</v>
      </c>
      <c r="E453" s="9">
        <f t="shared" ca="1" si="20"/>
        <v>3.7385548852948139E-6</v>
      </c>
    </row>
    <row r="454" spans="2:5" x14ac:dyDescent="0.3">
      <c r="B454" s="9">
        <v>423</v>
      </c>
      <c r="C454" s="9">
        <f t="shared" ca="1" si="18"/>
        <v>87.821795897876441</v>
      </c>
      <c r="D454" s="9">
        <f t="shared" si="19"/>
        <v>147.07043768779531</v>
      </c>
      <c r="E454" s="9">
        <f t="shared" ca="1" si="20"/>
        <v>4.9388074769135611E-6</v>
      </c>
    </row>
    <row r="455" spans="2:5" x14ac:dyDescent="0.3">
      <c r="B455" s="9">
        <v>424</v>
      </c>
      <c r="C455" s="9">
        <f t="shared" ca="1" si="18"/>
        <v>105.00971906028083</v>
      </c>
      <c r="D455" s="9">
        <f t="shared" si="19"/>
        <v>147.10871330189136</v>
      </c>
      <c r="E455" s="9">
        <f t="shared" ca="1" si="20"/>
        <v>2.9603136921960675E-4</v>
      </c>
    </row>
    <row r="456" spans="2:5" x14ac:dyDescent="0.3">
      <c r="B456" s="9">
        <v>425</v>
      </c>
      <c r="C456" s="9">
        <f t="shared" ca="1" si="18"/>
        <v>100.15961161139346</v>
      </c>
      <c r="D456" s="9">
        <f t="shared" si="19"/>
        <v>147.14697009943151</v>
      </c>
      <c r="E456" s="9">
        <f t="shared" ca="1" si="20"/>
        <v>1.0652491506291483E-4</v>
      </c>
    </row>
    <row r="457" spans="2:5" x14ac:dyDescent="0.3">
      <c r="B457" s="9">
        <v>426</v>
      </c>
      <c r="C457" s="9">
        <f t="shared" ca="1" si="18"/>
        <v>86.891523881788672</v>
      </c>
      <c r="D457" s="9">
        <f t="shared" si="19"/>
        <v>147.1852083475182</v>
      </c>
      <c r="E457" s="9">
        <f t="shared" ca="1" si="20"/>
        <v>3.8118794501727999E-6</v>
      </c>
    </row>
    <row r="458" spans="2:5" x14ac:dyDescent="0.3">
      <c r="B458" s="9">
        <v>427</v>
      </c>
      <c r="C458" s="9">
        <f t="shared" ca="1" si="18"/>
        <v>107.12177279106673</v>
      </c>
      <c r="D458" s="9">
        <f t="shared" si="19"/>
        <v>147.22342831238342</v>
      </c>
      <c r="E458" s="9">
        <f t="shared" ca="1" si="20"/>
        <v>4.4714016589689003E-4</v>
      </c>
    </row>
    <row r="459" spans="2:5" x14ac:dyDescent="0.3">
      <c r="B459" s="9">
        <v>428</v>
      </c>
      <c r="C459" s="9">
        <f t="shared" ca="1" si="18"/>
        <v>91.970995933101904</v>
      </c>
      <c r="D459" s="9">
        <f t="shared" si="19"/>
        <v>147.26163025940278</v>
      </c>
      <c r="E459" s="9">
        <f t="shared" ca="1" si="20"/>
        <v>1.4961613107537004E-5</v>
      </c>
    </row>
    <row r="460" spans="2:5" x14ac:dyDescent="0.3">
      <c r="B460" s="9">
        <v>429</v>
      </c>
      <c r="C460" s="9">
        <f t="shared" ca="1" si="18"/>
        <v>84.294076251616815</v>
      </c>
      <c r="D460" s="9">
        <f t="shared" si="19"/>
        <v>147.29981445310943</v>
      </c>
      <c r="E460" s="9">
        <f t="shared" ca="1" si="20"/>
        <v>1.8122913994232507E-6</v>
      </c>
    </row>
    <row r="461" spans="2:5" x14ac:dyDescent="0.3">
      <c r="B461" s="9">
        <v>430</v>
      </c>
      <c r="C461" s="9">
        <f t="shared" ca="1" si="18"/>
        <v>92.881675923887357</v>
      </c>
      <c r="D461" s="9">
        <f t="shared" si="19"/>
        <v>147.33798115720776</v>
      </c>
      <c r="E461" s="9">
        <f t="shared" ca="1" si="20"/>
        <v>1.888778238964861E-5</v>
      </c>
    </row>
    <row r="462" spans="2:5" x14ac:dyDescent="0.3">
      <c r="B462" s="9">
        <v>431</v>
      </c>
      <c r="C462" s="9">
        <f t="shared" ca="1" si="18"/>
        <v>95.101706079622161</v>
      </c>
      <c r="D462" s="9">
        <f t="shared" si="19"/>
        <v>147.37613063458716</v>
      </c>
      <c r="E462" s="9">
        <f t="shared" ca="1" si="20"/>
        <v>3.2823282654978132E-5</v>
      </c>
    </row>
    <row r="463" spans="2:5" x14ac:dyDescent="0.3">
      <c r="B463" s="9">
        <v>432</v>
      </c>
      <c r="C463" s="9">
        <f t="shared" ca="1" si="18"/>
        <v>102.26550441238453</v>
      </c>
      <c r="D463" s="9">
        <f t="shared" si="19"/>
        <v>147.41426314733559</v>
      </c>
      <c r="E463" s="9">
        <f t="shared" ca="1" si="20"/>
        <v>1.6817516999940863E-4</v>
      </c>
    </row>
    <row r="464" spans="2:5" x14ac:dyDescent="0.3">
      <c r="B464" s="9">
        <v>433</v>
      </c>
      <c r="C464" s="9">
        <f t="shared" ca="1" si="18"/>
        <v>87.609516570333852</v>
      </c>
      <c r="D464" s="9">
        <f t="shared" si="19"/>
        <v>147.45237895675305</v>
      </c>
      <c r="E464" s="9">
        <f t="shared" ca="1" si="20"/>
        <v>4.6569507318734466E-6</v>
      </c>
    </row>
    <row r="465" spans="2:5" x14ac:dyDescent="0.3">
      <c r="B465" s="9">
        <v>434</v>
      </c>
      <c r="C465" s="9">
        <f t="shared" ca="1" si="18"/>
        <v>102.30872694547185</v>
      </c>
      <c r="D465" s="9">
        <f t="shared" si="19"/>
        <v>147.49047832336504</v>
      </c>
      <c r="E465" s="9">
        <f t="shared" ca="1" si="20"/>
        <v>1.6972369085947096E-4</v>
      </c>
    </row>
    <row r="466" spans="2:5" x14ac:dyDescent="0.3">
      <c r="B466" s="9">
        <v>435</v>
      </c>
      <c r="C466" s="9">
        <f t="shared" ca="1" si="18"/>
        <v>96.79923316906951</v>
      </c>
      <c r="D466" s="9">
        <f t="shared" si="19"/>
        <v>147.52856150693574</v>
      </c>
      <c r="E466" s="9">
        <f t="shared" ca="1" si="20"/>
        <v>4.9349038737274122E-5</v>
      </c>
    </row>
    <row r="467" spans="2:5" x14ac:dyDescent="0.3">
      <c r="B467" s="9">
        <v>436</v>
      </c>
      <c r="C467" s="9">
        <f t="shared" ca="1" si="18"/>
        <v>111.1245625999582</v>
      </c>
      <c r="D467" s="9">
        <f t="shared" si="19"/>
        <v>147.56662876648133</v>
      </c>
      <c r="E467" s="9">
        <f t="shared" ca="1" si="20"/>
        <v>9.2526316029739803E-4</v>
      </c>
    </row>
    <row r="468" spans="2:5" x14ac:dyDescent="0.3">
      <c r="B468" s="9">
        <v>437</v>
      </c>
      <c r="C468" s="9">
        <f t="shared" ca="1" si="18"/>
        <v>94.450768666673909</v>
      </c>
      <c r="D468" s="9">
        <f t="shared" si="19"/>
        <v>147.60468036028306</v>
      </c>
      <c r="E468" s="9">
        <f t="shared" ca="1" si="20"/>
        <v>2.7976719242983898E-5</v>
      </c>
    </row>
    <row r="469" spans="2:5" x14ac:dyDescent="0.3">
      <c r="B469" s="9">
        <v>438</v>
      </c>
      <c r="C469" s="9">
        <f t="shared" ca="1" si="18"/>
        <v>92.212993544005869</v>
      </c>
      <c r="D469" s="9">
        <f t="shared" si="19"/>
        <v>147.64271654590021</v>
      </c>
      <c r="E469" s="9">
        <f t="shared" ca="1" si="20"/>
        <v>1.5923093178388097E-5</v>
      </c>
    </row>
    <row r="470" spans="2:5" x14ac:dyDescent="0.3">
      <c r="B470" s="9">
        <v>439</v>
      </c>
      <c r="C470" s="9">
        <f t="shared" ca="1" si="18"/>
        <v>108.09980599516859</v>
      </c>
      <c r="D470" s="9">
        <f t="shared" si="19"/>
        <v>147.68073758018318</v>
      </c>
      <c r="E470" s="9">
        <f t="shared" ca="1" si="20"/>
        <v>5.3760825265257819E-4</v>
      </c>
    </row>
    <row r="471" spans="2:5" x14ac:dyDescent="0.3">
      <c r="B471" s="9">
        <v>440</v>
      </c>
      <c r="C471" s="9">
        <f t="shared" ca="1" si="18"/>
        <v>100.79445832295148</v>
      </c>
      <c r="D471" s="9">
        <f t="shared" si="19"/>
        <v>147.7187437192861</v>
      </c>
      <c r="E471" s="9">
        <f t="shared" ca="1" si="20"/>
        <v>1.2249987080909536E-4</v>
      </c>
    </row>
    <row r="472" spans="2:5" x14ac:dyDescent="0.3">
      <c r="B472" s="9">
        <v>441</v>
      </c>
      <c r="C472" s="9">
        <f t="shared" ca="1" si="18"/>
        <v>106.98099894048504</v>
      </c>
      <c r="D472" s="9">
        <f t="shared" si="19"/>
        <v>147.75673521867986</v>
      </c>
      <c r="E472" s="9">
        <f t="shared" ca="1" si="20"/>
        <v>4.35284925953625E-4</v>
      </c>
    </row>
    <row r="473" spans="2:5" x14ac:dyDescent="0.3">
      <c r="B473" s="9">
        <v>442</v>
      </c>
      <c r="C473" s="9">
        <f t="shared" ca="1" si="18"/>
        <v>100.62801692082003</v>
      </c>
      <c r="D473" s="9">
        <f t="shared" si="19"/>
        <v>147.79471233316463</v>
      </c>
      <c r="E473" s="9">
        <f t="shared" ca="1" si="20"/>
        <v>1.181138662876475E-4</v>
      </c>
    </row>
    <row r="474" spans="2:5" x14ac:dyDescent="0.3">
      <c r="B474" s="9">
        <v>443</v>
      </c>
      <c r="C474" s="9">
        <f t="shared" ca="1" si="18"/>
        <v>101.10733614136433</v>
      </c>
      <c r="D474" s="9">
        <f t="shared" si="19"/>
        <v>147.83267531688244</v>
      </c>
      <c r="E474" s="9">
        <f t="shared" ca="1" si="20"/>
        <v>1.3114664074112678E-4</v>
      </c>
    </row>
    <row r="475" spans="2:5" x14ac:dyDescent="0.3">
      <c r="B475" s="9">
        <v>444</v>
      </c>
      <c r="C475" s="9">
        <f t="shared" ca="1" si="18"/>
        <v>91.91185060316738</v>
      </c>
      <c r="D475" s="9">
        <f t="shared" si="19"/>
        <v>147.87062442332982</v>
      </c>
      <c r="E475" s="9">
        <f t="shared" ca="1" si="20"/>
        <v>1.4735006320063346E-5</v>
      </c>
    </row>
    <row r="476" spans="2:5" x14ac:dyDescent="0.3">
      <c r="B476" s="9">
        <v>445</v>
      </c>
      <c r="C476" s="9">
        <f t="shared" ca="1" si="18"/>
        <v>96.674425417483334</v>
      </c>
      <c r="D476" s="9">
        <f t="shared" si="19"/>
        <v>147.90855990537011</v>
      </c>
      <c r="E476" s="9">
        <f t="shared" ca="1" si="20"/>
        <v>4.7912342663303654E-5</v>
      </c>
    </row>
    <row r="477" spans="2:5" x14ac:dyDescent="0.3">
      <c r="B477" s="9">
        <v>446</v>
      </c>
      <c r="C477" s="9">
        <f t="shared" ca="1" si="18"/>
        <v>109.50878748671393</v>
      </c>
      <c r="D477" s="9">
        <f t="shared" si="19"/>
        <v>147.94648201524595</v>
      </c>
      <c r="E477" s="9">
        <f t="shared" ca="1" si="20"/>
        <v>6.9582862367731878E-4</v>
      </c>
    </row>
    <row r="478" spans="2:5" x14ac:dyDescent="0.3">
      <c r="B478" s="9">
        <v>447</v>
      </c>
      <c r="C478" s="9">
        <f t="shared" ca="1" si="18"/>
        <v>95.860752481637149</v>
      </c>
      <c r="D478" s="9">
        <f t="shared" si="19"/>
        <v>147.98439100459146</v>
      </c>
      <c r="E478" s="9">
        <f t="shared" ca="1" si="20"/>
        <v>3.945099744097897E-5</v>
      </c>
    </row>
    <row r="479" spans="2:5" x14ac:dyDescent="0.3">
      <c r="B479" s="9">
        <v>448</v>
      </c>
      <c r="C479" s="9">
        <f t="shared" ca="1" si="18"/>
        <v>115.75590664484204</v>
      </c>
      <c r="D479" s="9">
        <f t="shared" si="19"/>
        <v>148.02228712444455</v>
      </c>
      <c r="E479" s="9">
        <f t="shared" ca="1" si="20"/>
        <v>1.9637580977476684E-3</v>
      </c>
    </row>
    <row r="480" spans="2:5" x14ac:dyDescent="0.3">
      <c r="B480" s="9">
        <v>449</v>
      </c>
      <c r="C480" s="9">
        <f t="shared" ca="1" si="18"/>
        <v>104.13827503804363</v>
      </c>
      <c r="D480" s="9">
        <f t="shared" si="19"/>
        <v>148.06017062525899</v>
      </c>
      <c r="E480" s="9">
        <f t="shared" ca="1" si="20"/>
        <v>2.48272436107357E-4</v>
      </c>
    </row>
    <row r="481" spans="2:5" x14ac:dyDescent="0.3">
      <c r="B481" s="9">
        <v>450</v>
      </c>
      <c r="C481" s="9">
        <f t="shared" ref="C481:C544" ca="1" si="21">_xlfn.NORM.INV(RAND(),$C$28,$C$29)</f>
        <v>100.75051990606994</v>
      </c>
      <c r="D481" s="9">
        <f t="shared" ref="D481:D544" si="22">_xlfn.NORM.INV(B481/1001,$D$28,$D$29)</f>
        <v>148.09804175691653</v>
      </c>
      <c r="E481" s="9">
        <f t="shared" ref="E481:E544" ca="1" si="23">_xlfn.NORM.DIST(C481,$D$28,$D$29,0)</f>
        <v>1.2132789248781575E-4</v>
      </c>
    </row>
    <row r="482" spans="2:5" x14ac:dyDescent="0.3">
      <c r="B482" s="9">
        <v>451</v>
      </c>
      <c r="C482" s="9">
        <f t="shared" ca="1" si="21"/>
        <v>102.96531367547172</v>
      </c>
      <c r="D482" s="9">
        <f t="shared" si="22"/>
        <v>148.13590076873896</v>
      </c>
      <c r="E482" s="9">
        <f t="shared" ca="1" si="23"/>
        <v>1.948801342352824E-4</v>
      </c>
    </row>
    <row r="483" spans="2:5" x14ac:dyDescent="0.3">
      <c r="B483" s="9">
        <v>452</v>
      </c>
      <c r="C483" s="9">
        <f t="shared" ca="1" si="21"/>
        <v>107.29466717018086</v>
      </c>
      <c r="D483" s="9">
        <f t="shared" si="22"/>
        <v>148.17374790949992</v>
      </c>
      <c r="E483" s="9">
        <f t="shared" ca="1" si="23"/>
        <v>4.6208744696307123E-4</v>
      </c>
    </row>
    <row r="484" spans="2:5" x14ac:dyDescent="0.3">
      <c r="B484" s="9">
        <v>453</v>
      </c>
      <c r="C484" s="9">
        <f t="shared" ca="1" si="21"/>
        <v>104.25136453122188</v>
      </c>
      <c r="D484" s="9">
        <f t="shared" si="22"/>
        <v>148.21158342743689</v>
      </c>
      <c r="E484" s="9">
        <f t="shared" ca="1" si="23"/>
        <v>2.5405461769586541E-4</v>
      </c>
    </row>
    <row r="485" spans="2:5" x14ac:dyDescent="0.3">
      <c r="B485" s="9">
        <v>454</v>
      </c>
      <c r="C485" s="9">
        <f t="shared" ca="1" si="21"/>
        <v>102.6494137077989</v>
      </c>
      <c r="D485" s="9">
        <f t="shared" si="22"/>
        <v>148.24940757026297</v>
      </c>
      <c r="E485" s="9">
        <f t="shared" ca="1" si="23"/>
        <v>1.8238616386044641E-4</v>
      </c>
    </row>
    <row r="486" spans="2:5" x14ac:dyDescent="0.3">
      <c r="B486" s="9">
        <v>455</v>
      </c>
      <c r="C486" s="9">
        <f t="shared" ca="1" si="21"/>
        <v>105.57420659876607</v>
      </c>
      <c r="D486" s="9">
        <f t="shared" si="22"/>
        <v>148.28722058517857</v>
      </c>
      <c r="E486" s="9">
        <f t="shared" ca="1" si="23"/>
        <v>3.3116953923425542E-4</v>
      </c>
    </row>
    <row r="487" spans="2:5" x14ac:dyDescent="0.3">
      <c r="B487" s="9">
        <v>456</v>
      </c>
      <c r="C487" s="9">
        <f t="shared" ca="1" si="21"/>
        <v>104.26111990827613</v>
      </c>
      <c r="D487" s="9">
        <f t="shared" si="22"/>
        <v>148.32502271888325</v>
      </c>
      <c r="E487" s="9">
        <f t="shared" ca="1" si="23"/>
        <v>2.5455898998455619E-4</v>
      </c>
    </row>
    <row r="488" spans="2:5" x14ac:dyDescent="0.3">
      <c r="B488" s="9">
        <v>457</v>
      </c>
      <c r="C488" s="9">
        <f t="shared" ca="1" si="21"/>
        <v>96.601011994716032</v>
      </c>
      <c r="D488" s="9">
        <f t="shared" si="22"/>
        <v>148.36281421758721</v>
      </c>
      <c r="E488" s="9">
        <f t="shared" ca="1" si="23"/>
        <v>4.7085354198187484E-5</v>
      </c>
    </row>
    <row r="489" spans="2:5" x14ac:dyDescent="0.3">
      <c r="B489" s="9">
        <v>458</v>
      </c>
      <c r="C489" s="9">
        <f t="shared" ca="1" si="21"/>
        <v>104.55737070696628</v>
      </c>
      <c r="D489" s="9">
        <f t="shared" si="22"/>
        <v>148.4005953270229</v>
      </c>
      <c r="E489" s="9">
        <f t="shared" ca="1" si="23"/>
        <v>2.7030760430949509E-4</v>
      </c>
    </row>
    <row r="490" spans="2:5" x14ac:dyDescent="0.3">
      <c r="B490" s="9">
        <v>459</v>
      </c>
      <c r="C490" s="9">
        <f t="shared" ca="1" si="21"/>
        <v>86.524272890702122</v>
      </c>
      <c r="D490" s="9">
        <f t="shared" si="22"/>
        <v>148.43836629245661</v>
      </c>
      <c r="E490" s="9">
        <f t="shared" ca="1" si="23"/>
        <v>3.4377435382764168E-6</v>
      </c>
    </row>
    <row r="491" spans="2:5" x14ac:dyDescent="0.3">
      <c r="B491" s="9">
        <v>460</v>
      </c>
      <c r="C491" s="9">
        <f t="shared" ca="1" si="21"/>
        <v>113.58756972688174</v>
      </c>
      <c r="D491" s="9">
        <f t="shared" si="22"/>
        <v>148.47612735869981</v>
      </c>
      <c r="E491" s="9">
        <f t="shared" ca="1" si="23"/>
        <v>1.3971014587461793E-3</v>
      </c>
    </row>
    <row r="492" spans="2:5" x14ac:dyDescent="0.3">
      <c r="B492" s="9">
        <v>461</v>
      </c>
      <c r="C492" s="9">
        <f t="shared" ca="1" si="21"/>
        <v>100.19983631944204</v>
      </c>
      <c r="D492" s="9">
        <f t="shared" si="22"/>
        <v>148.5138787701207</v>
      </c>
      <c r="E492" s="9">
        <f t="shared" ca="1" si="23"/>
        <v>1.0747793768140834E-4</v>
      </c>
    </row>
    <row r="493" spans="2:5" x14ac:dyDescent="0.3">
      <c r="B493" s="9">
        <v>462</v>
      </c>
      <c r="C493" s="9">
        <f t="shared" ca="1" si="21"/>
        <v>112.15589577791684</v>
      </c>
      <c r="D493" s="9">
        <f t="shared" si="22"/>
        <v>148.5516207706554</v>
      </c>
      <c r="E493" s="9">
        <f t="shared" ca="1" si="23"/>
        <v>1.1031312344368716E-3</v>
      </c>
    </row>
    <row r="494" spans="2:5" x14ac:dyDescent="0.3">
      <c r="B494" s="9">
        <v>463</v>
      </c>
      <c r="C494" s="9">
        <f t="shared" ca="1" si="21"/>
        <v>105.45718736157352</v>
      </c>
      <c r="D494" s="9">
        <f t="shared" si="22"/>
        <v>148.58935360381946</v>
      </c>
      <c r="E494" s="9">
        <f t="shared" ca="1" si="23"/>
        <v>3.2359567067150735E-4</v>
      </c>
    </row>
    <row r="495" spans="2:5" x14ac:dyDescent="0.3">
      <c r="B495" s="9">
        <v>464</v>
      </c>
      <c r="C495" s="9">
        <f t="shared" ca="1" si="21"/>
        <v>77.708396036775014</v>
      </c>
      <c r="D495" s="9">
        <f t="shared" si="22"/>
        <v>148.62707751271896</v>
      </c>
      <c r="E495" s="9">
        <f t="shared" ca="1" si="23"/>
        <v>2.4051317565444159E-7</v>
      </c>
    </row>
    <row r="496" spans="2:5" x14ac:dyDescent="0.3">
      <c r="B496" s="9">
        <v>465</v>
      </c>
      <c r="C496" s="9">
        <f t="shared" ca="1" si="21"/>
        <v>116.24164134377011</v>
      </c>
      <c r="D496" s="9">
        <f t="shared" si="22"/>
        <v>148.66479274006176</v>
      </c>
      <c r="E496" s="9">
        <f t="shared" ca="1" si="23"/>
        <v>2.1133251150174813E-3</v>
      </c>
    </row>
    <row r="497" spans="2:5" x14ac:dyDescent="0.3">
      <c r="B497" s="9">
        <v>466</v>
      </c>
      <c r="C497" s="9">
        <f t="shared" ca="1" si="21"/>
        <v>86.374097336051292</v>
      </c>
      <c r="D497" s="9">
        <f t="shared" si="22"/>
        <v>148.70249952816866</v>
      </c>
      <c r="E497" s="9">
        <f t="shared" ca="1" si="23"/>
        <v>3.2949747769743464E-6</v>
      </c>
    </row>
    <row r="498" spans="2:5" x14ac:dyDescent="0.3">
      <c r="B498" s="9">
        <v>467</v>
      </c>
      <c r="C498" s="9">
        <f t="shared" ca="1" si="21"/>
        <v>95.585073996823965</v>
      </c>
      <c r="D498" s="9">
        <f t="shared" si="22"/>
        <v>148.74019811898461</v>
      </c>
      <c r="E498" s="9">
        <f t="shared" ca="1" si="23"/>
        <v>3.6912749162937972E-5</v>
      </c>
    </row>
    <row r="499" spans="2:5" x14ac:dyDescent="0.3">
      <c r="B499" s="9">
        <v>468</v>
      </c>
      <c r="C499" s="9">
        <f t="shared" ca="1" si="21"/>
        <v>104.28575826252258</v>
      </c>
      <c r="D499" s="9">
        <f t="shared" si="22"/>
        <v>148.77788875408964</v>
      </c>
      <c r="E499" s="9">
        <f t="shared" ca="1" si="23"/>
        <v>2.5583682244415852E-4</v>
      </c>
    </row>
    <row r="500" spans="2:5" x14ac:dyDescent="0.3">
      <c r="B500" s="9">
        <v>469</v>
      </c>
      <c r="C500" s="9">
        <f t="shared" ca="1" si="21"/>
        <v>119.76798001491865</v>
      </c>
      <c r="D500" s="9">
        <f t="shared" si="22"/>
        <v>148.81557167470999</v>
      </c>
      <c r="E500" s="9">
        <f t="shared" ca="1" si="23"/>
        <v>3.4893341050623002E-3</v>
      </c>
    </row>
    <row r="501" spans="2:5" x14ac:dyDescent="0.3">
      <c r="B501" s="9">
        <v>470</v>
      </c>
      <c r="C501" s="9">
        <f t="shared" ca="1" si="21"/>
        <v>87.134889640594238</v>
      </c>
      <c r="D501" s="9">
        <f t="shared" si="22"/>
        <v>148.85324712172911</v>
      </c>
      <c r="E501" s="9">
        <f t="shared" ca="1" si="23"/>
        <v>4.0806263313188031E-6</v>
      </c>
    </row>
    <row r="502" spans="2:5" x14ac:dyDescent="0.3">
      <c r="B502" s="9">
        <v>471</v>
      </c>
      <c r="C502" s="9">
        <f t="shared" ca="1" si="21"/>
        <v>88.619812925341506</v>
      </c>
      <c r="D502" s="9">
        <f t="shared" si="22"/>
        <v>148.89091533569851</v>
      </c>
      <c r="E502" s="9">
        <f t="shared" ca="1" si="23"/>
        <v>6.1486883928180597E-6</v>
      </c>
    </row>
    <row r="503" spans="2:5" x14ac:dyDescent="0.3">
      <c r="B503" s="9">
        <v>472</v>
      </c>
      <c r="C503" s="9">
        <f t="shared" ca="1" si="21"/>
        <v>103.21954296718079</v>
      </c>
      <c r="D503" s="9">
        <f t="shared" si="22"/>
        <v>148.92857655684881</v>
      </c>
      <c r="E503" s="9">
        <f t="shared" ca="1" si="23"/>
        <v>2.054876453346697E-4</v>
      </c>
    </row>
    <row r="504" spans="2:5" x14ac:dyDescent="0.3">
      <c r="B504" s="9">
        <v>473</v>
      </c>
      <c r="C504" s="9">
        <f t="shared" ca="1" si="21"/>
        <v>90.531123523520364</v>
      </c>
      <c r="D504" s="9">
        <f t="shared" si="22"/>
        <v>148.96623102510051</v>
      </c>
      <c r="E504" s="9">
        <f t="shared" ca="1" si="23"/>
        <v>1.0273090376902203E-5</v>
      </c>
    </row>
    <row r="505" spans="2:5" x14ac:dyDescent="0.3">
      <c r="B505" s="9">
        <v>474</v>
      </c>
      <c r="C505" s="9">
        <f t="shared" ca="1" si="21"/>
        <v>83.448847536565381</v>
      </c>
      <c r="D505" s="9">
        <f t="shared" si="22"/>
        <v>149.00387898007486</v>
      </c>
      <c r="E505" s="9">
        <f t="shared" ca="1" si="23"/>
        <v>1.4136505371787379E-6</v>
      </c>
    </row>
    <row r="506" spans="2:5" x14ac:dyDescent="0.3">
      <c r="B506" s="9">
        <v>475</v>
      </c>
      <c r="C506" s="9">
        <f t="shared" ca="1" si="21"/>
        <v>105.20048526410378</v>
      </c>
      <c r="D506" s="9">
        <f t="shared" si="22"/>
        <v>149.04152066110473</v>
      </c>
      <c r="E506" s="9">
        <f t="shared" ca="1" si="23"/>
        <v>3.0751674951176453E-4</v>
      </c>
    </row>
    <row r="507" spans="2:5" x14ac:dyDescent="0.3">
      <c r="B507" s="9">
        <v>476</v>
      </c>
      <c r="C507" s="9">
        <f t="shared" ca="1" si="21"/>
        <v>98.381131498207765</v>
      </c>
      <c r="D507" s="9">
        <f t="shared" si="22"/>
        <v>149.07915630724528</v>
      </c>
      <c r="E507" s="9">
        <f t="shared" ca="1" si="23"/>
        <v>7.1335482620232888E-5</v>
      </c>
    </row>
    <row r="508" spans="2:5" x14ac:dyDescent="0.3">
      <c r="B508" s="9">
        <v>477</v>
      </c>
      <c r="C508" s="9">
        <f t="shared" ca="1" si="21"/>
        <v>113.48799736699991</v>
      </c>
      <c r="D508" s="9">
        <f t="shared" si="22"/>
        <v>149.11678615728479</v>
      </c>
      <c r="E508" s="9">
        <f t="shared" ca="1" si="23"/>
        <v>1.3747385604444568E-3</v>
      </c>
    </row>
    <row r="509" spans="2:5" x14ac:dyDescent="0.3">
      <c r="B509" s="9">
        <v>478</v>
      </c>
      <c r="C509" s="9">
        <f t="shared" ca="1" si="21"/>
        <v>99.305316566651172</v>
      </c>
      <c r="D509" s="9">
        <f t="shared" si="22"/>
        <v>149.15441044975532</v>
      </c>
      <c r="E509" s="9">
        <f t="shared" ca="1" si="23"/>
        <v>8.8016100725270402E-5</v>
      </c>
    </row>
    <row r="510" spans="2:5" x14ac:dyDescent="0.3">
      <c r="B510" s="9">
        <v>479</v>
      </c>
      <c r="C510" s="9">
        <f t="shared" ca="1" si="21"/>
        <v>108.70382311219467</v>
      </c>
      <c r="D510" s="9">
        <f t="shared" si="22"/>
        <v>149.19202942294339</v>
      </c>
      <c r="E510" s="9">
        <f t="shared" ca="1" si="23"/>
        <v>6.0112405193030497E-4</v>
      </c>
    </row>
    <row r="511" spans="2:5" x14ac:dyDescent="0.3">
      <c r="B511" s="9">
        <v>480</v>
      </c>
      <c r="C511" s="9">
        <f t="shared" ca="1" si="21"/>
        <v>98.923282572342856</v>
      </c>
      <c r="D511" s="9">
        <f t="shared" si="22"/>
        <v>149.22964331490067</v>
      </c>
      <c r="E511" s="9">
        <f t="shared" ca="1" si="23"/>
        <v>8.0730743334400863E-5</v>
      </c>
    </row>
    <row r="512" spans="2:5" x14ac:dyDescent="0.3">
      <c r="B512" s="9">
        <v>481</v>
      </c>
      <c r="C512" s="9">
        <f t="shared" ca="1" si="21"/>
        <v>104.01702752887404</v>
      </c>
      <c r="D512" s="9">
        <f t="shared" si="22"/>
        <v>149.26725236345456</v>
      </c>
      <c r="E512" s="9">
        <f t="shared" ca="1" si="23"/>
        <v>2.4220395023991269E-4</v>
      </c>
    </row>
    <row r="513" spans="2:5" x14ac:dyDescent="0.3">
      <c r="B513" s="9">
        <v>482</v>
      </c>
      <c r="C513" s="9">
        <f t="shared" ca="1" si="21"/>
        <v>106.18452308519653</v>
      </c>
      <c r="D513" s="9">
        <f t="shared" si="22"/>
        <v>149.30485680621885</v>
      </c>
      <c r="E513" s="9">
        <f t="shared" ca="1" si="23"/>
        <v>3.7327240146626687E-4</v>
      </c>
    </row>
    <row r="514" spans="2:5" x14ac:dyDescent="0.3">
      <c r="B514" s="9">
        <v>483</v>
      </c>
      <c r="C514" s="9">
        <f t="shared" ca="1" si="21"/>
        <v>81.412081132157979</v>
      </c>
      <c r="D514" s="9">
        <f t="shared" si="22"/>
        <v>149.34245688060426</v>
      </c>
      <c r="E514" s="9">
        <f t="shared" ca="1" si="23"/>
        <v>7.6683472240848065E-7</v>
      </c>
    </row>
    <row r="515" spans="2:5" x14ac:dyDescent="0.3">
      <c r="B515" s="9">
        <v>484</v>
      </c>
      <c r="C515" s="9">
        <f t="shared" ca="1" si="21"/>
        <v>91.327238047080868</v>
      </c>
      <c r="D515" s="9">
        <f t="shared" si="22"/>
        <v>149.38005282382892</v>
      </c>
      <c r="E515" s="9">
        <f t="shared" ca="1" si="23"/>
        <v>1.2661139111947496E-5</v>
      </c>
    </row>
    <row r="516" spans="2:5" x14ac:dyDescent="0.3">
      <c r="B516" s="9">
        <v>485</v>
      </c>
      <c r="C516" s="9">
        <f t="shared" ca="1" si="21"/>
        <v>114.56511204599266</v>
      </c>
      <c r="D516" s="9">
        <f t="shared" si="22"/>
        <v>149.41764487292906</v>
      </c>
      <c r="E516" s="9">
        <f t="shared" ca="1" si="23"/>
        <v>1.6330914305862961E-3</v>
      </c>
    </row>
    <row r="517" spans="2:5" x14ac:dyDescent="0.3">
      <c r="B517" s="9">
        <v>486</v>
      </c>
      <c r="C517" s="9">
        <f t="shared" ca="1" si="21"/>
        <v>95.692593216540729</v>
      </c>
      <c r="D517" s="9">
        <f t="shared" si="22"/>
        <v>149.45523326476942</v>
      </c>
      <c r="E517" s="9">
        <f t="shared" ca="1" si="23"/>
        <v>3.7884202249575376E-5</v>
      </c>
    </row>
    <row r="518" spans="2:5" x14ac:dyDescent="0.3">
      <c r="B518" s="9">
        <v>487</v>
      </c>
      <c r="C518" s="9">
        <f t="shared" ca="1" si="21"/>
        <v>96.873340797975501</v>
      </c>
      <c r="D518" s="9">
        <f t="shared" si="22"/>
        <v>149.49281823605369</v>
      </c>
      <c r="E518" s="9">
        <f t="shared" ca="1" si="23"/>
        <v>5.0220769320439456E-5</v>
      </c>
    </row>
    <row r="519" spans="2:5" x14ac:dyDescent="0.3">
      <c r="B519" s="9">
        <v>488</v>
      </c>
      <c r="C519" s="9">
        <f t="shared" ca="1" si="21"/>
        <v>102.68044080792936</v>
      </c>
      <c r="D519" s="9">
        <f t="shared" si="22"/>
        <v>149.53040002333515</v>
      </c>
      <c r="E519" s="9">
        <f t="shared" ca="1" si="23"/>
        <v>1.835805693469296E-4</v>
      </c>
    </row>
    <row r="520" spans="2:5" x14ac:dyDescent="0.3">
      <c r="B520" s="9">
        <v>489</v>
      </c>
      <c r="C520" s="9">
        <f t="shared" ca="1" si="21"/>
        <v>108.43850060792111</v>
      </c>
      <c r="D520" s="9">
        <f t="shared" si="22"/>
        <v>149.56797886302692</v>
      </c>
      <c r="E520" s="9">
        <f t="shared" ca="1" si="23"/>
        <v>5.7246292608173304E-4</v>
      </c>
    </row>
    <row r="521" spans="2:5" x14ac:dyDescent="0.3">
      <c r="B521" s="9">
        <v>490</v>
      </c>
      <c r="C521" s="9">
        <f t="shared" ca="1" si="21"/>
        <v>117.82531748186616</v>
      </c>
      <c r="D521" s="9">
        <f t="shared" si="22"/>
        <v>149.60555499141256</v>
      </c>
      <c r="E521" s="9">
        <f t="shared" ca="1" si="23"/>
        <v>2.6652542177872619E-3</v>
      </c>
    </row>
    <row r="522" spans="2:5" x14ac:dyDescent="0.3">
      <c r="B522" s="9">
        <v>491</v>
      </c>
      <c r="C522" s="9">
        <f t="shared" ca="1" si="21"/>
        <v>93.589718949737403</v>
      </c>
      <c r="D522" s="9">
        <f t="shared" si="22"/>
        <v>149.6431286446564</v>
      </c>
      <c r="E522" s="9">
        <f t="shared" ca="1" si="23"/>
        <v>2.2581804517753909E-5</v>
      </c>
    </row>
    <row r="523" spans="2:5" x14ac:dyDescent="0.3">
      <c r="B523" s="9">
        <v>492</v>
      </c>
      <c r="C523" s="9">
        <f t="shared" ca="1" si="21"/>
        <v>100.00359145574258</v>
      </c>
      <c r="D523" s="9">
        <f t="shared" si="22"/>
        <v>149.68070005881404</v>
      </c>
      <c r="E523" s="9">
        <f t="shared" ca="1" si="23"/>
        <v>1.0290068921359487E-4</v>
      </c>
    </row>
    <row r="524" spans="2:5" x14ac:dyDescent="0.3">
      <c r="B524" s="9">
        <v>493</v>
      </c>
      <c r="C524" s="9">
        <f t="shared" ca="1" si="21"/>
        <v>84.149501723032913</v>
      </c>
      <c r="D524" s="9">
        <f t="shared" si="22"/>
        <v>149.7182694698426</v>
      </c>
      <c r="E524" s="9">
        <f t="shared" ca="1" si="23"/>
        <v>1.7372892463702339E-6</v>
      </c>
    </row>
    <row r="525" spans="2:5" x14ac:dyDescent="0.3">
      <c r="B525" s="9">
        <v>494</v>
      </c>
      <c r="C525" s="9">
        <f t="shared" ca="1" si="21"/>
        <v>82.833218225706986</v>
      </c>
      <c r="D525" s="9">
        <f t="shared" si="22"/>
        <v>149.75583711361131</v>
      </c>
      <c r="E525" s="9">
        <f t="shared" ca="1" si="23"/>
        <v>1.1773198579074316E-6</v>
      </c>
    </row>
    <row r="526" spans="2:5" x14ac:dyDescent="0.3">
      <c r="B526" s="9">
        <v>495</v>
      </c>
      <c r="C526" s="9">
        <f t="shared" ca="1" si="21"/>
        <v>95.191741655435123</v>
      </c>
      <c r="D526" s="9">
        <f t="shared" si="22"/>
        <v>149.79340322591165</v>
      </c>
      <c r="E526" s="9">
        <f t="shared" ca="1" si="23"/>
        <v>3.3551718500605961E-5</v>
      </c>
    </row>
    <row r="527" spans="2:5" x14ac:dyDescent="0.3">
      <c r="B527" s="9">
        <v>496</v>
      </c>
      <c r="C527" s="9">
        <f t="shared" ca="1" si="21"/>
        <v>115.20007317152017</v>
      </c>
      <c r="D527" s="9">
        <f t="shared" si="22"/>
        <v>149.83096804246793</v>
      </c>
      <c r="E527" s="9">
        <f t="shared" ca="1" si="23"/>
        <v>1.8032270437941538E-3</v>
      </c>
    </row>
    <row r="528" spans="2:5" x14ac:dyDescent="0.3">
      <c r="B528" s="9">
        <v>497</v>
      </c>
      <c r="C528" s="9">
        <f t="shared" ca="1" si="21"/>
        <v>99.983531458440751</v>
      </c>
      <c r="D528" s="9">
        <f t="shared" si="22"/>
        <v>149.86853179894757</v>
      </c>
      <c r="E528" s="9">
        <f t="shared" ca="1" si="23"/>
        <v>1.024429429563362E-4</v>
      </c>
    </row>
    <row r="529" spans="2:5" x14ac:dyDescent="0.3">
      <c r="B529" s="9">
        <v>498</v>
      </c>
      <c r="C529" s="9">
        <f t="shared" ca="1" si="21"/>
        <v>100.01657243621057</v>
      </c>
      <c r="D529" s="9">
        <f t="shared" si="22"/>
        <v>149.9060947309714</v>
      </c>
      <c r="E529" s="9">
        <f t="shared" ca="1" si="23"/>
        <v>1.0319789147351357E-4</v>
      </c>
    </row>
    <row r="530" spans="2:5" x14ac:dyDescent="0.3">
      <c r="B530" s="9">
        <v>499</v>
      </c>
      <c r="C530" s="9">
        <f t="shared" ca="1" si="21"/>
        <v>93.746914233972049</v>
      </c>
      <c r="D530" s="9">
        <f t="shared" si="22"/>
        <v>149.94365707412408</v>
      </c>
      <c r="E530" s="9">
        <f t="shared" ca="1" si="23"/>
        <v>2.3488251523966547E-5</v>
      </c>
    </row>
    <row r="531" spans="2:5" x14ac:dyDescent="0.3">
      <c r="B531" s="9">
        <v>500</v>
      </c>
      <c r="C531" s="9">
        <f t="shared" ca="1" si="21"/>
        <v>100.69607305428407</v>
      </c>
      <c r="D531" s="9">
        <f t="shared" si="22"/>
        <v>149.98121906396437</v>
      </c>
      <c r="E531" s="9">
        <f t="shared" ca="1" si="23"/>
        <v>1.198897371224219E-4</v>
      </c>
    </row>
    <row r="532" spans="2:5" x14ac:dyDescent="0.3">
      <c r="B532" s="9">
        <v>501</v>
      </c>
      <c r="C532" s="9">
        <f t="shared" ca="1" si="21"/>
        <v>101.71133588603074</v>
      </c>
      <c r="D532" s="9">
        <f t="shared" si="22"/>
        <v>150.01878093603563</v>
      </c>
      <c r="E532" s="9">
        <f t="shared" ca="1" si="23"/>
        <v>1.4941907993677698E-4</v>
      </c>
    </row>
    <row r="533" spans="2:5" x14ac:dyDescent="0.3">
      <c r="B533" s="9">
        <v>502</v>
      </c>
      <c r="C533" s="9">
        <f t="shared" ca="1" si="21"/>
        <v>104.98147215073834</v>
      </c>
      <c r="D533" s="9">
        <f t="shared" si="22"/>
        <v>150.05634292587592</v>
      </c>
      <c r="E533" s="9">
        <f t="shared" ca="1" si="23"/>
        <v>2.9436352730744647E-4</v>
      </c>
    </row>
    <row r="534" spans="2:5" x14ac:dyDescent="0.3">
      <c r="B534" s="9">
        <v>503</v>
      </c>
      <c r="C534" s="9">
        <f t="shared" ca="1" si="21"/>
        <v>110.34843321554578</v>
      </c>
      <c r="D534" s="9">
        <f t="shared" si="22"/>
        <v>150.0939052690286</v>
      </c>
      <c r="E534" s="9">
        <f t="shared" ca="1" si="23"/>
        <v>8.0806310878939116E-4</v>
      </c>
    </row>
    <row r="535" spans="2:5" x14ac:dyDescent="0.3">
      <c r="B535" s="9">
        <v>504</v>
      </c>
      <c r="C535" s="9">
        <f t="shared" ca="1" si="21"/>
        <v>111.92304525705148</v>
      </c>
      <c r="D535" s="9">
        <f t="shared" si="22"/>
        <v>150.13146820105243</v>
      </c>
      <c r="E535" s="9">
        <f t="shared" ca="1" si="23"/>
        <v>1.0606349038194494E-3</v>
      </c>
    </row>
    <row r="536" spans="2:5" x14ac:dyDescent="0.3">
      <c r="B536" s="9">
        <v>505</v>
      </c>
      <c r="C536" s="9">
        <f t="shared" ca="1" si="21"/>
        <v>112.03713789467869</v>
      </c>
      <c r="D536" s="9">
        <f t="shared" si="22"/>
        <v>150.16903195753207</v>
      </c>
      <c r="E536" s="9">
        <f t="shared" ca="1" si="23"/>
        <v>1.0812813451888926E-3</v>
      </c>
    </row>
    <row r="537" spans="2:5" x14ac:dyDescent="0.3">
      <c r="B537" s="9">
        <v>506</v>
      </c>
      <c r="C537" s="9">
        <f t="shared" ca="1" si="21"/>
        <v>89.472509056994568</v>
      </c>
      <c r="D537" s="9">
        <f t="shared" si="22"/>
        <v>150.20659677408835</v>
      </c>
      <c r="E537" s="9">
        <f t="shared" ca="1" si="23"/>
        <v>7.7464854191352924E-6</v>
      </c>
    </row>
    <row r="538" spans="2:5" x14ac:dyDescent="0.3">
      <c r="B538" s="9">
        <v>507</v>
      </c>
      <c r="C538" s="9">
        <f t="shared" ca="1" si="21"/>
        <v>89.259988613277955</v>
      </c>
      <c r="D538" s="9">
        <f t="shared" si="22"/>
        <v>150.24416288638869</v>
      </c>
      <c r="E538" s="9">
        <f t="shared" ca="1" si="23"/>
        <v>7.3153035279865247E-6</v>
      </c>
    </row>
    <row r="539" spans="2:5" x14ac:dyDescent="0.3">
      <c r="B539" s="9">
        <v>508</v>
      </c>
      <c r="C539" s="9">
        <f t="shared" ca="1" si="21"/>
        <v>98.254893145534737</v>
      </c>
      <c r="D539" s="9">
        <f t="shared" si="22"/>
        <v>150.2817305301574</v>
      </c>
      <c r="E539" s="9">
        <f t="shared" ca="1" si="23"/>
        <v>6.9296693618438072E-5</v>
      </c>
    </row>
    <row r="540" spans="2:5" x14ac:dyDescent="0.3">
      <c r="B540" s="9">
        <v>509</v>
      </c>
      <c r="C540" s="9">
        <f t="shared" ca="1" si="21"/>
        <v>99.680897638519824</v>
      </c>
      <c r="D540" s="9">
        <f t="shared" si="22"/>
        <v>150.31929994118596</v>
      </c>
      <c r="E540" s="9">
        <f t="shared" ca="1" si="23"/>
        <v>9.5758399888950024E-5</v>
      </c>
    </row>
    <row r="541" spans="2:5" x14ac:dyDescent="0.3">
      <c r="B541" s="9">
        <v>510</v>
      </c>
      <c r="C541" s="9">
        <f t="shared" ca="1" si="21"/>
        <v>90.116577836566151</v>
      </c>
      <c r="D541" s="9">
        <f t="shared" si="22"/>
        <v>150.35687135534357</v>
      </c>
      <c r="E541" s="9">
        <f t="shared" ca="1" si="23"/>
        <v>9.2034558175998325E-6</v>
      </c>
    </row>
    <row r="542" spans="2:5" x14ac:dyDescent="0.3">
      <c r="B542" s="9">
        <v>511</v>
      </c>
      <c r="C542" s="9">
        <f t="shared" ca="1" si="21"/>
        <v>98.45856840700101</v>
      </c>
      <c r="D542" s="9">
        <f t="shared" si="22"/>
        <v>150.39444500858744</v>
      </c>
      <c r="E542" s="9">
        <f t="shared" ca="1" si="23"/>
        <v>7.2613139395675522E-5</v>
      </c>
    </row>
    <row r="543" spans="2:5" x14ac:dyDescent="0.3">
      <c r="B543" s="9">
        <v>512</v>
      </c>
      <c r="C543" s="9">
        <f t="shared" ca="1" si="21"/>
        <v>97.819820775023757</v>
      </c>
      <c r="D543" s="9">
        <f t="shared" si="22"/>
        <v>150.43202113697308</v>
      </c>
      <c r="E543" s="9">
        <f t="shared" ca="1" si="23"/>
        <v>6.2672287885136627E-5</v>
      </c>
    </row>
    <row r="544" spans="2:5" x14ac:dyDescent="0.3">
      <c r="B544" s="9">
        <v>513</v>
      </c>
      <c r="C544" s="9">
        <f t="shared" ca="1" si="21"/>
        <v>118.26495501141507</v>
      </c>
      <c r="D544" s="9">
        <f t="shared" si="22"/>
        <v>150.46959997666485</v>
      </c>
      <c r="E544" s="9">
        <f t="shared" ca="1" si="23"/>
        <v>2.836972541467646E-3</v>
      </c>
    </row>
    <row r="545" spans="2:5" x14ac:dyDescent="0.3">
      <c r="B545" s="9">
        <v>514</v>
      </c>
      <c r="C545" s="9">
        <f t="shared" ref="C545:C608" ca="1" si="24">_xlfn.NORM.INV(RAND(),$C$28,$C$29)</f>
        <v>88.447312517786258</v>
      </c>
      <c r="D545" s="9">
        <f t="shared" ref="D545:D608" si="25">_xlfn.NORM.INV(B545/1001,$D$28,$D$29)</f>
        <v>150.50718176394631</v>
      </c>
      <c r="E545" s="9">
        <f t="shared" ref="E545:E608" ca="1" si="26">_xlfn.NORM.DIST(C545,$D$28,$D$29,0)</f>
        <v>5.8656564920519203E-6</v>
      </c>
    </row>
    <row r="546" spans="2:5" x14ac:dyDescent="0.3">
      <c r="B546" s="9">
        <v>515</v>
      </c>
      <c r="C546" s="9">
        <f t="shared" ca="1" si="24"/>
        <v>70.834674428330032</v>
      </c>
      <c r="D546" s="9">
        <f t="shared" si="25"/>
        <v>150.54476673523058</v>
      </c>
      <c r="E546" s="9">
        <f t="shared" ca="1" si="26"/>
        <v>2.3790345083198257E-8</v>
      </c>
    </row>
    <row r="547" spans="2:5" x14ac:dyDescent="0.3">
      <c r="B547" s="9">
        <v>516</v>
      </c>
      <c r="C547" s="9">
        <f t="shared" ca="1" si="24"/>
        <v>106.25276009350901</v>
      </c>
      <c r="D547" s="9">
        <f t="shared" si="25"/>
        <v>150.58235512707094</v>
      </c>
      <c r="E547" s="9">
        <f t="shared" ca="1" si="26"/>
        <v>3.7826169441745579E-4</v>
      </c>
    </row>
    <row r="548" spans="2:5" x14ac:dyDescent="0.3">
      <c r="B548" s="9">
        <v>517</v>
      </c>
      <c r="C548" s="9">
        <f t="shared" ca="1" si="24"/>
        <v>104.6223673991351</v>
      </c>
      <c r="D548" s="9">
        <f t="shared" si="25"/>
        <v>150.61994717617108</v>
      </c>
      <c r="E548" s="9">
        <f t="shared" ca="1" si="26"/>
        <v>2.7387680826548389E-4</v>
      </c>
    </row>
    <row r="549" spans="2:5" x14ac:dyDescent="0.3">
      <c r="B549" s="9">
        <v>518</v>
      </c>
      <c r="C549" s="9">
        <f t="shared" ca="1" si="24"/>
        <v>67.974218439420412</v>
      </c>
      <c r="D549" s="9">
        <f t="shared" si="25"/>
        <v>150.65754311939574</v>
      </c>
      <c r="E549" s="9">
        <f t="shared" ca="1" si="26"/>
        <v>8.5391157203141447E-9</v>
      </c>
    </row>
    <row r="550" spans="2:5" x14ac:dyDescent="0.3">
      <c r="B550" s="9">
        <v>519</v>
      </c>
      <c r="C550" s="9">
        <f t="shared" ca="1" si="24"/>
        <v>106.48153692246363</v>
      </c>
      <c r="D550" s="9">
        <f t="shared" si="25"/>
        <v>150.69514319378115</v>
      </c>
      <c r="E550" s="9">
        <f t="shared" ca="1" si="26"/>
        <v>3.954212047138017E-4</v>
      </c>
    </row>
    <row r="551" spans="2:5" x14ac:dyDescent="0.3">
      <c r="B551" s="9">
        <v>520</v>
      </c>
      <c r="C551" s="9">
        <f t="shared" ca="1" si="24"/>
        <v>101.37913296346204</v>
      </c>
      <c r="D551" s="9">
        <f t="shared" si="25"/>
        <v>150.73274763654544</v>
      </c>
      <c r="E551" s="9">
        <f t="shared" ca="1" si="26"/>
        <v>1.3910284840857809E-4</v>
      </c>
    </row>
    <row r="552" spans="2:5" x14ac:dyDescent="0.3">
      <c r="B552" s="9">
        <v>521</v>
      </c>
      <c r="C552" s="9">
        <f t="shared" ca="1" si="24"/>
        <v>97.129289977396226</v>
      </c>
      <c r="D552" s="9">
        <f t="shared" si="25"/>
        <v>150.77035668509933</v>
      </c>
      <c r="E552" s="9">
        <f t="shared" ca="1" si="26"/>
        <v>5.3341648695220956E-5</v>
      </c>
    </row>
    <row r="553" spans="2:5" x14ac:dyDescent="0.3">
      <c r="B553" s="9">
        <v>522</v>
      </c>
      <c r="C553" s="9">
        <f t="shared" ca="1" si="24"/>
        <v>108.91212210390526</v>
      </c>
      <c r="D553" s="9">
        <f t="shared" si="25"/>
        <v>150.80797057705661</v>
      </c>
      <c r="E553" s="9">
        <f t="shared" ca="1" si="26"/>
        <v>6.2449030275172289E-4</v>
      </c>
    </row>
    <row r="554" spans="2:5" x14ac:dyDescent="0.3">
      <c r="B554" s="9">
        <v>523</v>
      </c>
      <c r="C554" s="9">
        <f t="shared" ca="1" si="24"/>
        <v>96.91976957985149</v>
      </c>
      <c r="D554" s="9">
        <f t="shared" si="25"/>
        <v>150.84558955024468</v>
      </c>
      <c r="E554" s="9">
        <f t="shared" ca="1" si="26"/>
        <v>5.0774109846439316E-5</v>
      </c>
    </row>
    <row r="555" spans="2:5" x14ac:dyDescent="0.3">
      <c r="B555" s="9">
        <v>524</v>
      </c>
      <c r="C555" s="9">
        <f t="shared" ca="1" si="24"/>
        <v>96.099370634463682</v>
      </c>
      <c r="D555" s="9">
        <f t="shared" si="25"/>
        <v>150.88321384271521</v>
      </c>
      <c r="E555" s="9">
        <f t="shared" ca="1" si="26"/>
        <v>4.1777120471888003E-5</v>
      </c>
    </row>
    <row r="556" spans="2:5" x14ac:dyDescent="0.3">
      <c r="B556" s="9">
        <v>525</v>
      </c>
      <c r="C556" s="9">
        <f t="shared" ca="1" si="24"/>
        <v>127.54672518548888</v>
      </c>
      <c r="D556" s="9">
        <f t="shared" si="25"/>
        <v>150.92084369275472</v>
      </c>
      <c r="E556" s="9">
        <f t="shared" ca="1" si="26"/>
        <v>8.6749035843320249E-3</v>
      </c>
    </row>
    <row r="557" spans="2:5" x14ac:dyDescent="0.3">
      <c r="B557" s="9">
        <v>526</v>
      </c>
      <c r="C557" s="9">
        <f t="shared" ca="1" si="24"/>
        <v>107.3012689905199</v>
      </c>
      <c r="D557" s="9">
        <f t="shared" si="25"/>
        <v>150.95847933889527</v>
      </c>
      <c r="E557" s="9">
        <f t="shared" ca="1" si="26"/>
        <v>4.626667769319704E-4</v>
      </c>
    </row>
    <row r="558" spans="2:5" x14ac:dyDescent="0.3">
      <c r="B558" s="9">
        <v>527</v>
      </c>
      <c r="C558" s="9">
        <f t="shared" ca="1" si="24"/>
        <v>103.98287709654373</v>
      </c>
      <c r="D558" s="9">
        <f t="shared" si="25"/>
        <v>150.99612101992514</v>
      </c>
      <c r="E558" s="9">
        <f t="shared" ca="1" si="26"/>
        <v>2.4051880251104392E-4</v>
      </c>
    </row>
    <row r="559" spans="2:5" x14ac:dyDescent="0.3">
      <c r="B559" s="9">
        <v>528</v>
      </c>
      <c r="C559" s="9">
        <f t="shared" ca="1" si="24"/>
        <v>83.674801663538432</v>
      </c>
      <c r="D559" s="9">
        <f t="shared" si="25"/>
        <v>151.03376897489949</v>
      </c>
      <c r="E559" s="9">
        <f t="shared" ca="1" si="26"/>
        <v>1.5111868006744731E-6</v>
      </c>
    </row>
    <row r="560" spans="2:5" x14ac:dyDescent="0.3">
      <c r="B560" s="9">
        <v>529</v>
      </c>
      <c r="C560" s="9">
        <f t="shared" ca="1" si="24"/>
        <v>115.11072927711584</v>
      </c>
      <c r="D560" s="9">
        <f t="shared" si="25"/>
        <v>151.07142344315119</v>
      </c>
      <c r="E560" s="9">
        <f t="shared" ca="1" si="26"/>
        <v>1.7784489891870803E-3</v>
      </c>
    </row>
    <row r="561" spans="2:5" x14ac:dyDescent="0.3">
      <c r="B561" s="9">
        <v>530</v>
      </c>
      <c r="C561" s="9">
        <f t="shared" ca="1" si="24"/>
        <v>114.40132111805855</v>
      </c>
      <c r="D561" s="9">
        <f t="shared" si="25"/>
        <v>151.10908466430149</v>
      </c>
      <c r="E561" s="9">
        <f t="shared" ca="1" si="26"/>
        <v>1.5914093630531247E-3</v>
      </c>
    </row>
    <row r="562" spans="2:5" x14ac:dyDescent="0.3">
      <c r="B562" s="9">
        <v>531</v>
      </c>
      <c r="C562" s="9">
        <f t="shared" ca="1" si="24"/>
        <v>89.9437484143684</v>
      </c>
      <c r="D562" s="9">
        <f t="shared" si="25"/>
        <v>151.14675287827089</v>
      </c>
      <c r="E562" s="9">
        <f t="shared" ca="1" si="26"/>
        <v>8.7891180334887498E-6</v>
      </c>
    </row>
    <row r="563" spans="2:5" x14ac:dyDescent="0.3">
      <c r="B563" s="9">
        <v>532</v>
      </c>
      <c r="C563" s="9">
        <f t="shared" ca="1" si="24"/>
        <v>88.639134955068641</v>
      </c>
      <c r="D563" s="9">
        <f t="shared" si="25"/>
        <v>151.18442832529001</v>
      </c>
      <c r="E563" s="9">
        <f t="shared" ca="1" si="26"/>
        <v>6.1811789738421558E-6</v>
      </c>
    </row>
    <row r="564" spans="2:5" x14ac:dyDescent="0.3">
      <c r="B564" s="9">
        <v>533</v>
      </c>
      <c r="C564" s="9">
        <f t="shared" ca="1" si="24"/>
        <v>93.37434873314487</v>
      </c>
      <c r="D564" s="9">
        <f t="shared" si="25"/>
        <v>151.22211124591036</v>
      </c>
      <c r="E564" s="9">
        <f t="shared" ca="1" si="26"/>
        <v>2.1392607545635194E-5</v>
      </c>
    </row>
    <row r="565" spans="2:5" x14ac:dyDescent="0.3">
      <c r="B565" s="9">
        <v>534</v>
      </c>
      <c r="C565" s="9">
        <f t="shared" ca="1" si="24"/>
        <v>93.252885605788165</v>
      </c>
      <c r="D565" s="9">
        <f t="shared" si="25"/>
        <v>151.25980188101539</v>
      </c>
      <c r="E565" s="9">
        <f t="shared" ca="1" si="26"/>
        <v>2.0747879807458146E-5</v>
      </c>
    </row>
    <row r="566" spans="2:5" x14ac:dyDescent="0.3">
      <c r="B566" s="9">
        <v>535</v>
      </c>
      <c r="C566" s="9">
        <f t="shared" ca="1" si="24"/>
        <v>88.531258557368446</v>
      </c>
      <c r="D566" s="9">
        <f t="shared" si="25"/>
        <v>151.29750047183134</v>
      </c>
      <c r="E566" s="9">
        <f t="shared" ca="1" si="26"/>
        <v>6.0018254103154066E-6</v>
      </c>
    </row>
    <row r="567" spans="2:5" x14ac:dyDescent="0.3">
      <c r="B567" s="9">
        <v>536</v>
      </c>
      <c r="C567" s="9">
        <f t="shared" ca="1" si="24"/>
        <v>78.235245891221879</v>
      </c>
      <c r="D567" s="9">
        <f t="shared" si="25"/>
        <v>151.33520725993824</v>
      </c>
      <c r="E567" s="9">
        <f t="shared" ca="1" si="26"/>
        <v>2.8469909305264992E-7</v>
      </c>
    </row>
    <row r="568" spans="2:5" x14ac:dyDescent="0.3">
      <c r="B568" s="9">
        <v>537</v>
      </c>
      <c r="C568" s="9">
        <f t="shared" ca="1" si="24"/>
        <v>104.53346711387763</v>
      </c>
      <c r="D568" s="9">
        <f t="shared" si="25"/>
        <v>151.37292248728104</v>
      </c>
      <c r="E568" s="9">
        <f t="shared" ca="1" si="26"/>
        <v>2.6900543214529367E-4</v>
      </c>
    </row>
    <row r="569" spans="2:5" x14ac:dyDescent="0.3">
      <c r="B569" s="9">
        <v>538</v>
      </c>
      <c r="C569" s="9">
        <f t="shared" ca="1" si="24"/>
        <v>118.65990723829198</v>
      </c>
      <c r="D569" s="9">
        <f t="shared" si="25"/>
        <v>151.41064639618054</v>
      </c>
      <c r="E569" s="9">
        <f t="shared" ca="1" si="26"/>
        <v>2.9984537378964049E-3</v>
      </c>
    </row>
    <row r="570" spans="2:5" x14ac:dyDescent="0.3">
      <c r="B570" s="9">
        <v>539</v>
      </c>
      <c r="C570" s="9">
        <f t="shared" ca="1" si="24"/>
        <v>92.902103310707915</v>
      </c>
      <c r="D570" s="9">
        <f t="shared" si="25"/>
        <v>151.4483792293446</v>
      </c>
      <c r="E570" s="9">
        <f t="shared" ca="1" si="26"/>
        <v>1.8985965185949304E-5</v>
      </c>
    </row>
    <row r="571" spans="2:5" x14ac:dyDescent="0.3">
      <c r="B571" s="9">
        <v>540</v>
      </c>
      <c r="C571" s="9">
        <f t="shared" ca="1" si="24"/>
        <v>83.471544110699966</v>
      </c>
      <c r="D571" s="9">
        <f t="shared" si="25"/>
        <v>151.4861212298793</v>
      </c>
      <c r="E571" s="9">
        <f t="shared" ca="1" si="26"/>
        <v>1.4231710360083576E-6</v>
      </c>
    </row>
    <row r="572" spans="2:5" x14ac:dyDescent="0.3">
      <c r="B572" s="9">
        <v>541</v>
      </c>
      <c r="C572" s="9">
        <f t="shared" ca="1" si="24"/>
        <v>95.620820829086057</v>
      </c>
      <c r="D572" s="9">
        <f t="shared" si="25"/>
        <v>151.52387264130019</v>
      </c>
      <c r="E572" s="9">
        <f t="shared" ca="1" si="26"/>
        <v>3.7233143486039491E-5</v>
      </c>
    </row>
    <row r="573" spans="2:5" x14ac:dyDescent="0.3">
      <c r="B573" s="9">
        <v>542</v>
      </c>
      <c r="C573" s="9">
        <f t="shared" ca="1" si="24"/>
        <v>107.73842142789492</v>
      </c>
      <c r="D573" s="9">
        <f t="shared" si="25"/>
        <v>151.56163370754339</v>
      </c>
      <c r="E573" s="9">
        <f t="shared" ca="1" si="26"/>
        <v>5.0247293191351707E-4</v>
      </c>
    </row>
    <row r="574" spans="2:5" x14ac:dyDescent="0.3">
      <c r="B574" s="9">
        <v>543</v>
      </c>
      <c r="C574" s="9">
        <f t="shared" ca="1" si="24"/>
        <v>90.602011875051289</v>
      </c>
      <c r="D574" s="9">
        <f t="shared" si="25"/>
        <v>151.5994046729771</v>
      </c>
      <c r="E574" s="9">
        <f t="shared" ca="1" si="26"/>
        <v>1.0467266899378258E-5</v>
      </c>
    </row>
    <row r="575" spans="2:5" x14ac:dyDescent="0.3">
      <c r="B575" s="9">
        <v>544</v>
      </c>
      <c r="C575" s="9">
        <f t="shared" ca="1" si="24"/>
        <v>86.045211666084754</v>
      </c>
      <c r="D575" s="9">
        <f t="shared" si="25"/>
        <v>151.63718578241279</v>
      </c>
      <c r="E575" s="9">
        <f t="shared" ca="1" si="26"/>
        <v>3.0016293750455256E-6</v>
      </c>
    </row>
    <row r="576" spans="2:5" x14ac:dyDescent="0.3">
      <c r="B576" s="9">
        <v>545</v>
      </c>
      <c r="C576" s="9">
        <f t="shared" ca="1" si="24"/>
        <v>108.07975117879693</v>
      </c>
      <c r="D576" s="9">
        <f t="shared" si="25"/>
        <v>151.67497728111675</v>
      </c>
      <c r="E576" s="9">
        <f t="shared" ca="1" si="26"/>
        <v>5.356037292131913E-4</v>
      </c>
    </row>
    <row r="577" spans="2:5" x14ac:dyDescent="0.3">
      <c r="B577" s="9">
        <v>546</v>
      </c>
      <c r="C577" s="9">
        <f t="shared" ca="1" si="24"/>
        <v>96.290003588046318</v>
      </c>
      <c r="D577" s="9">
        <f t="shared" si="25"/>
        <v>151.71277941482143</v>
      </c>
      <c r="E577" s="9">
        <f t="shared" ca="1" si="26"/>
        <v>4.3725689564880083E-5</v>
      </c>
    </row>
    <row r="578" spans="2:5" x14ac:dyDescent="0.3">
      <c r="B578" s="9">
        <v>547</v>
      </c>
      <c r="C578" s="9">
        <f t="shared" ca="1" si="24"/>
        <v>101.65456006596838</v>
      </c>
      <c r="D578" s="9">
        <f t="shared" si="25"/>
        <v>151.75059242973703</v>
      </c>
      <c r="E578" s="9">
        <f t="shared" ca="1" si="26"/>
        <v>1.4760839630274014E-4</v>
      </c>
    </row>
    <row r="579" spans="2:5" x14ac:dyDescent="0.3">
      <c r="B579" s="9">
        <v>548</v>
      </c>
      <c r="C579" s="9">
        <f t="shared" ca="1" si="24"/>
        <v>98.8392777631678</v>
      </c>
      <c r="D579" s="9">
        <f t="shared" si="25"/>
        <v>151.78841657256311</v>
      </c>
      <c r="E579" s="9">
        <f t="shared" ca="1" si="26"/>
        <v>7.9204573735354699E-5</v>
      </c>
    </row>
    <row r="580" spans="2:5" x14ac:dyDescent="0.3">
      <c r="B580" s="9">
        <v>549</v>
      </c>
      <c r="C580" s="9">
        <f t="shared" ca="1" si="24"/>
        <v>113.18443658337699</v>
      </c>
      <c r="D580" s="9">
        <f t="shared" si="25"/>
        <v>151.82625209050008</v>
      </c>
      <c r="E580" s="9">
        <f t="shared" ca="1" si="26"/>
        <v>1.3083912131452086E-3</v>
      </c>
    </row>
    <row r="581" spans="2:5" x14ac:dyDescent="0.3">
      <c r="B581" s="9">
        <v>550</v>
      </c>
      <c r="C581" s="9">
        <f t="shared" ca="1" si="24"/>
        <v>99.28884656022295</v>
      </c>
      <c r="D581" s="9">
        <f t="shared" si="25"/>
        <v>151.86409923126104</v>
      </c>
      <c r="E581" s="9">
        <f t="shared" ca="1" si="26"/>
        <v>8.7690038378442198E-5</v>
      </c>
    </row>
    <row r="582" spans="2:5" x14ac:dyDescent="0.3">
      <c r="B582" s="9">
        <v>551</v>
      </c>
      <c r="C582" s="9">
        <f t="shared" ca="1" si="24"/>
        <v>101.53581920901533</v>
      </c>
      <c r="D582" s="9">
        <f t="shared" si="25"/>
        <v>151.90195824308347</v>
      </c>
      <c r="E582" s="9">
        <f t="shared" ca="1" si="26"/>
        <v>1.4388549070376561E-4</v>
      </c>
    </row>
    <row r="583" spans="2:5" x14ac:dyDescent="0.3">
      <c r="B583" s="9">
        <v>552</v>
      </c>
      <c r="C583" s="9">
        <f t="shared" ca="1" si="24"/>
        <v>110.74129526965552</v>
      </c>
      <c r="D583" s="9">
        <f t="shared" si="25"/>
        <v>151.93982937474101</v>
      </c>
      <c r="E583" s="9">
        <f t="shared" ca="1" si="26"/>
        <v>8.6569351851235193E-4</v>
      </c>
    </row>
    <row r="584" spans="2:5" x14ac:dyDescent="0.3">
      <c r="B584" s="9">
        <v>553</v>
      </c>
      <c r="C584" s="9">
        <f t="shared" ca="1" si="24"/>
        <v>96.595385028744431</v>
      </c>
      <c r="D584" s="9">
        <f t="shared" si="25"/>
        <v>151.97771287555545</v>
      </c>
      <c r="E584" s="9">
        <f t="shared" ca="1" si="26"/>
        <v>4.7022513131244131E-5</v>
      </c>
    </row>
    <row r="585" spans="2:5" x14ac:dyDescent="0.3">
      <c r="B585" s="9">
        <v>554</v>
      </c>
      <c r="C585" s="9">
        <f t="shared" ca="1" si="24"/>
        <v>80.104623378141113</v>
      </c>
      <c r="D585" s="9">
        <f t="shared" si="25"/>
        <v>152.01560899540854</v>
      </c>
      <c r="E585" s="9">
        <f t="shared" ca="1" si="26"/>
        <v>5.1281409142866354E-7</v>
      </c>
    </row>
    <row r="586" spans="2:5" x14ac:dyDescent="0.3">
      <c r="B586" s="9">
        <v>555</v>
      </c>
      <c r="C586" s="9">
        <f t="shared" ca="1" si="24"/>
        <v>109.64749241285939</v>
      </c>
      <c r="D586" s="9">
        <f t="shared" si="25"/>
        <v>152.05351798475405</v>
      </c>
      <c r="E586" s="9">
        <f t="shared" ca="1" si="26"/>
        <v>7.1338561999754709E-4</v>
      </c>
    </row>
    <row r="587" spans="2:5" x14ac:dyDescent="0.3">
      <c r="B587" s="9">
        <v>556</v>
      </c>
      <c r="C587" s="9">
        <f t="shared" ca="1" si="24"/>
        <v>104.76101033586693</v>
      </c>
      <c r="D587" s="9">
        <f t="shared" si="25"/>
        <v>152.09144009462989</v>
      </c>
      <c r="E587" s="9">
        <f t="shared" ca="1" si="26"/>
        <v>2.8163079238219501E-4</v>
      </c>
    </row>
    <row r="588" spans="2:5" x14ac:dyDescent="0.3">
      <c r="B588" s="9">
        <v>557</v>
      </c>
      <c r="C588" s="9">
        <f t="shared" ca="1" si="24"/>
        <v>94.127684878923986</v>
      </c>
      <c r="D588" s="9">
        <f t="shared" si="25"/>
        <v>152.12937557667018</v>
      </c>
      <c r="E588" s="9">
        <f t="shared" ca="1" si="26"/>
        <v>2.5825853209220978E-5</v>
      </c>
    </row>
    <row r="589" spans="2:5" x14ac:dyDescent="0.3">
      <c r="B589" s="9">
        <v>558</v>
      </c>
      <c r="C589" s="9">
        <f t="shared" ca="1" si="24"/>
        <v>106.68325546701159</v>
      </c>
      <c r="D589" s="9">
        <f t="shared" si="25"/>
        <v>152.16732468311756</v>
      </c>
      <c r="E589" s="9">
        <f t="shared" ca="1" si="26"/>
        <v>4.1111648219994658E-4</v>
      </c>
    </row>
    <row r="590" spans="2:5" x14ac:dyDescent="0.3">
      <c r="B590" s="9">
        <v>559</v>
      </c>
      <c r="C590" s="9">
        <f t="shared" ca="1" si="24"/>
        <v>100.6976530477852</v>
      </c>
      <c r="D590" s="9">
        <f t="shared" si="25"/>
        <v>152.20528766683537</v>
      </c>
      <c r="E590" s="9">
        <f t="shared" ca="1" si="26"/>
        <v>1.1993125207297164E-4</v>
      </c>
    </row>
    <row r="591" spans="2:5" x14ac:dyDescent="0.3">
      <c r="B591" s="9">
        <v>560</v>
      </c>
      <c r="C591" s="9">
        <f t="shared" ca="1" si="24"/>
        <v>84.011679069820246</v>
      </c>
      <c r="D591" s="9">
        <f t="shared" si="25"/>
        <v>152.24326478132014</v>
      </c>
      <c r="E591" s="9">
        <f t="shared" ca="1" si="26"/>
        <v>1.6685373111073342E-6</v>
      </c>
    </row>
    <row r="592" spans="2:5" x14ac:dyDescent="0.3">
      <c r="B592" s="9">
        <v>561</v>
      </c>
      <c r="C592" s="9">
        <f t="shared" ca="1" si="24"/>
        <v>84.785522349348582</v>
      </c>
      <c r="D592" s="9">
        <f t="shared" si="25"/>
        <v>152.2812562807139</v>
      </c>
      <c r="E592" s="9">
        <f t="shared" ca="1" si="26"/>
        <v>2.0908496216057707E-6</v>
      </c>
    </row>
    <row r="593" spans="2:5" x14ac:dyDescent="0.3">
      <c r="B593" s="9">
        <v>562</v>
      </c>
      <c r="C593" s="9">
        <f t="shared" ca="1" si="24"/>
        <v>108.5771039858641</v>
      </c>
      <c r="D593" s="9">
        <f t="shared" si="25"/>
        <v>152.31926241981682</v>
      </c>
      <c r="E593" s="9">
        <f t="shared" ca="1" si="26"/>
        <v>5.8728357320088874E-4</v>
      </c>
    </row>
    <row r="594" spans="2:5" x14ac:dyDescent="0.3">
      <c r="B594" s="9">
        <v>563</v>
      </c>
      <c r="C594" s="9">
        <f t="shared" ca="1" si="24"/>
        <v>85.479462678044229</v>
      </c>
      <c r="D594" s="9">
        <f t="shared" si="25"/>
        <v>152.35728345409979</v>
      </c>
      <c r="E594" s="9">
        <f t="shared" ca="1" si="26"/>
        <v>2.5539304379744356E-6</v>
      </c>
    </row>
    <row r="595" spans="2:5" x14ac:dyDescent="0.3">
      <c r="B595" s="9">
        <v>564</v>
      </c>
      <c r="C595" s="9">
        <f t="shared" ca="1" si="24"/>
        <v>87.260401024339103</v>
      </c>
      <c r="D595" s="9">
        <f t="shared" si="25"/>
        <v>152.39531963971694</v>
      </c>
      <c r="E595" s="9">
        <f t="shared" ca="1" si="26"/>
        <v>4.2261162389666805E-6</v>
      </c>
    </row>
    <row r="596" spans="2:5" x14ac:dyDescent="0.3">
      <c r="B596" s="9">
        <v>565</v>
      </c>
      <c r="C596" s="9">
        <f t="shared" ca="1" si="24"/>
        <v>110.51590430816609</v>
      </c>
      <c r="D596" s="9">
        <f t="shared" si="25"/>
        <v>152.43337123351867</v>
      </c>
      <c r="E596" s="9">
        <f t="shared" ca="1" si="26"/>
        <v>8.3221525639447019E-4</v>
      </c>
    </row>
    <row r="597" spans="2:5" x14ac:dyDescent="0.3">
      <c r="B597" s="9">
        <v>566</v>
      </c>
      <c r="C597" s="9">
        <f t="shared" ca="1" si="24"/>
        <v>108.47487439576683</v>
      </c>
      <c r="D597" s="9">
        <f t="shared" si="25"/>
        <v>152.47143849306426</v>
      </c>
      <c r="E597" s="9">
        <f t="shared" ca="1" si="26"/>
        <v>5.763204947441254E-4</v>
      </c>
    </row>
    <row r="598" spans="2:5" x14ac:dyDescent="0.3">
      <c r="B598" s="9">
        <v>567</v>
      </c>
      <c r="C598" s="9">
        <f t="shared" ca="1" si="24"/>
        <v>79.171293755717315</v>
      </c>
      <c r="D598" s="9">
        <f t="shared" si="25"/>
        <v>152.50952167663496</v>
      </c>
      <c r="E598" s="9">
        <f t="shared" ca="1" si="26"/>
        <v>3.8300282809742707E-7</v>
      </c>
    </row>
    <row r="599" spans="2:5" x14ac:dyDescent="0.3">
      <c r="B599" s="9">
        <v>568</v>
      </c>
      <c r="C599" s="9">
        <f t="shared" ca="1" si="24"/>
        <v>107.53775787686305</v>
      </c>
      <c r="D599" s="9">
        <f t="shared" si="25"/>
        <v>152.54762104324695</v>
      </c>
      <c r="E599" s="9">
        <f t="shared" ca="1" si="26"/>
        <v>4.8384364647273881E-4</v>
      </c>
    </row>
    <row r="600" spans="2:5" x14ac:dyDescent="0.3">
      <c r="B600" s="9">
        <v>569</v>
      </c>
      <c r="C600" s="9">
        <f t="shared" ca="1" si="24"/>
        <v>118.08668546082117</v>
      </c>
      <c r="D600" s="9">
        <f t="shared" si="25"/>
        <v>152.58573685266441</v>
      </c>
      <c r="E600" s="9">
        <f t="shared" ca="1" si="26"/>
        <v>2.7663337550492715E-3</v>
      </c>
    </row>
    <row r="601" spans="2:5" x14ac:dyDescent="0.3">
      <c r="B601" s="9">
        <v>570</v>
      </c>
      <c r="C601" s="9">
        <f t="shared" ca="1" si="24"/>
        <v>90.517645330197979</v>
      </c>
      <c r="D601" s="9">
        <f t="shared" si="25"/>
        <v>152.62386936541284</v>
      </c>
      <c r="E601" s="9">
        <f t="shared" ca="1" si="26"/>
        <v>1.0236554814147151E-5</v>
      </c>
    </row>
    <row r="602" spans="2:5" x14ac:dyDescent="0.3">
      <c r="B602" s="9">
        <v>571</v>
      </c>
      <c r="C602" s="9">
        <f t="shared" ca="1" si="24"/>
        <v>105.3404730231107</v>
      </c>
      <c r="D602" s="9">
        <f t="shared" si="25"/>
        <v>152.66201884279224</v>
      </c>
      <c r="E602" s="9">
        <f t="shared" ca="1" si="26"/>
        <v>3.1619490900836164E-4</v>
      </c>
    </row>
    <row r="603" spans="2:5" x14ac:dyDescent="0.3">
      <c r="B603" s="9">
        <v>572</v>
      </c>
      <c r="C603" s="9">
        <f t="shared" ca="1" si="24"/>
        <v>113.51965309017127</v>
      </c>
      <c r="D603" s="9">
        <f t="shared" si="25"/>
        <v>152.70018554689057</v>
      </c>
      <c r="E603" s="9">
        <f t="shared" ca="1" si="26"/>
        <v>1.381815616761228E-3</v>
      </c>
    </row>
    <row r="604" spans="2:5" x14ac:dyDescent="0.3">
      <c r="B604" s="9">
        <v>573</v>
      </c>
      <c r="C604" s="9">
        <f t="shared" ca="1" si="24"/>
        <v>89.643555958200864</v>
      </c>
      <c r="D604" s="9">
        <f t="shared" si="25"/>
        <v>152.73836974059722</v>
      </c>
      <c r="E604" s="9">
        <f t="shared" ca="1" si="26"/>
        <v>8.1107288985969335E-6</v>
      </c>
    </row>
    <row r="605" spans="2:5" x14ac:dyDescent="0.3">
      <c r="B605" s="9">
        <v>574</v>
      </c>
      <c r="C605" s="9">
        <f t="shared" ca="1" si="24"/>
        <v>93.87994989682548</v>
      </c>
      <c r="D605" s="9">
        <f t="shared" si="25"/>
        <v>152.77657168761658</v>
      </c>
      <c r="E605" s="9">
        <f t="shared" ca="1" si="26"/>
        <v>2.4281670644326395E-5</v>
      </c>
    </row>
    <row r="606" spans="2:5" x14ac:dyDescent="0.3">
      <c r="B606" s="9">
        <v>575</v>
      </c>
      <c r="C606" s="9">
        <f t="shared" ca="1" si="24"/>
        <v>104.13514147384961</v>
      </c>
      <c r="D606" s="9">
        <f t="shared" si="25"/>
        <v>152.8147916524818</v>
      </c>
      <c r="E606" s="9">
        <f t="shared" ca="1" si="26"/>
        <v>2.4811390623375048E-4</v>
      </c>
    </row>
    <row r="607" spans="2:5" x14ac:dyDescent="0.3">
      <c r="B607" s="9">
        <v>576</v>
      </c>
      <c r="C607" s="9">
        <f t="shared" ca="1" si="24"/>
        <v>90.600385886037202</v>
      </c>
      <c r="D607" s="9">
        <f t="shared" si="25"/>
        <v>152.85302990056849</v>
      </c>
      <c r="E607" s="9">
        <f t="shared" ca="1" si="26"/>
        <v>1.0462774763763891E-5</v>
      </c>
    </row>
    <row r="608" spans="2:5" x14ac:dyDescent="0.3">
      <c r="B608" s="9">
        <v>577</v>
      </c>
      <c r="C608" s="9">
        <f t="shared" ca="1" si="24"/>
        <v>101.07924423356454</v>
      </c>
      <c r="D608" s="9">
        <f t="shared" si="25"/>
        <v>152.89128669810864</v>
      </c>
      <c r="E608" s="9">
        <f t="shared" ca="1" si="26"/>
        <v>1.3034828017802761E-4</v>
      </c>
    </row>
    <row r="609" spans="2:5" x14ac:dyDescent="0.3">
      <c r="B609" s="9">
        <v>578</v>
      </c>
      <c r="C609" s="9">
        <f t="shared" ref="C609:C672" ca="1" si="27">_xlfn.NORM.INV(RAND(),$C$28,$C$29)</f>
        <v>91.118430471071235</v>
      </c>
      <c r="D609" s="9">
        <f t="shared" ref="D609:D672" si="28">_xlfn.NORM.INV(B609/1001,$D$28,$D$29)</f>
        <v>152.92956231220469</v>
      </c>
      <c r="E609" s="9">
        <f t="shared" ref="E609:E672" ca="1" si="29">_xlfn.NORM.DIST(C609,$D$28,$D$29,0)</f>
        <v>1.1989007652428504E-5</v>
      </c>
    </row>
    <row r="610" spans="2:5" x14ac:dyDescent="0.3">
      <c r="B610" s="9">
        <v>579</v>
      </c>
      <c r="C610" s="9">
        <f t="shared" ca="1" si="27"/>
        <v>86.120450732362698</v>
      </c>
      <c r="D610" s="9">
        <f t="shared" si="28"/>
        <v>152.96785701084363</v>
      </c>
      <c r="E610" s="9">
        <f t="shared" ca="1" si="29"/>
        <v>3.0664756403084593E-6</v>
      </c>
    </row>
    <row r="611" spans="2:5" x14ac:dyDescent="0.3">
      <c r="B611" s="9">
        <v>580</v>
      </c>
      <c r="C611" s="9">
        <f t="shared" ca="1" si="27"/>
        <v>95.576271120741552</v>
      </c>
      <c r="D611" s="9">
        <f t="shared" si="28"/>
        <v>153.00617106291111</v>
      </c>
      <c r="E611" s="9">
        <f t="shared" ca="1" si="29"/>
        <v>3.6834241981328895E-5</v>
      </c>
    </row>
    <row r="612" spans="2:5" x14ac:dyDescent="0.3">
      <c r="B612" s="9">
        <v>581</v>
      </c>
      <c r="C612" s="9">
        <f t="shared" ca="1" si="27"/>
        <v>83.833923887130709</v>
      </c>
      <c r="D612" s="9">
        <f t="shared" si="28"/>
        <v>153.04450473820594</v>
      </c>
      <c r="E612" s="9">
        <f t="shared" ca="1" si="29"/>
        <v>1.5836698951691118E-6</v>
      </c>
    </row>
    <row r="613" spans="2:5" x14ac:dyDescent="0.3">
      <c r="B613" s="9">
        <v>582</v>
      </c>
      <c r="C613" s="9">
        <f t="shared" ca="1" si="27"/>
        <v>108.17656005074413</v>
      </c>
      <c r="D613" s="9">
        <f t="shared" si="28"/>
        <v>153.08285830745439</v>
      </c>
      <c r="E613" s="9">
        <f t="shared" ca="1" si="29"/>
        <v>5.4534053012573699E-4</v>
      </c>
    </row>
    <row r="614" spans="2:5" x14ac:dyDescent="0.3">
      <c r="B614" s="9">
        <v>583</v>
      </c>
      <c r="C614" s="9">
        <f t="shared" ca="1" si="27"/>
        <v>110.39119326998112</v>
      </c>
      <c r="D614" s="9">
        <f t="shared" si="28"/>
        <v>153.12123204232489</v>
      </c>
      <c r="E614" s="9">
        <f t="shared" ca="1" si="29"/>
        <v>8.1417201703995717E-4</v>
      </c>
    </row>
    <row r="615" spans="2:5" x14ac:dyDescent="0.3">
      <c r="B615" s="9">
        <v>584</v>
      </c>
      <c r="C615" s="9">
        <f t="shared" ca="1" si="27"/>
        <v>103.53790087385723</v>
      </c>
      <c r="D615" s="9">
        <f t="shared" si="28"/>
        <v>153.1596262154427</v>
      </c>
      <c r="E615" s="9">
        <f t="shared" ca="1" si="29"/>
        <v>2.194998345489899E-4</v>
      </c>
    </row>
    <row r="616" spans="2:5" x14ac:dyDescent="0.3">
      <c r="B616" s="9">
        <v>585</v>
      </c>
      <c r="C616" s="9">
        <f t="shared" ca="1" si="27"/>
        <v>93.685823487233534</v>
      </c>
      <c r="D616" s="9">
        <f t="shared" si="28"/>
        <v>153.19804110040457</v>
      </c>
      <c r="E616" s="9">
        <f t="shared" ca="1" si="29"/>
        <v>2.3132037072998369E-5</v>
      </c>
    </row>
    <row r="617" spans="2:5" x14ac:dyDescent="0.3">
      <c r="B617" s="9">
        <v>586</v>
      </c>
      <c r="C617" s="9">
        <f t="shared" ca="1" si="27"/>
        <v>106.70953545490669</v>
      </c>
      <c r="D617" s="9">
        <f t="shared" si="28"/>
        <v>153.23647697179393</v>
      </c>
      <c r="E617" s="9">
        <f t="shared" ca="1" si="29"/>
        <v>4.1320111872249638E-4</v>
      </c>
    </row>
    <row r="618" spans="2:5" x14ac:dyDescent="0.3">
      <c r="B618" s="9">
        <v>587</v>
      </c>
      <c r="C618" s="9">
        <f t="shared" ca="1" si="27"/>
        <v>109.42251844091309</v>
      </c>
      <c r="D618" s="9">
        <f t="shared" si="28"/>
        <v>153.27493410519571</v>
      </c>
      <c r="E618" s="9">
        <f t="shared" ca="1" si="29"/>
        <v>6.8509793726414354E-4</v>
      </c>
    </row>
    <row r="619" spans="2:5" x14ac:dyDescent="0.3">
      <c r="B619" s="9">
        <v>588</v>
      </c>
      <c r="C619" s="9">
        <f t="shared" ca="1" si="27"/>
        <v>88.07171272106433</v>
      </c>
      <c r="D619" s="9">
        <f t="shared" si="28"/>
        <v>153.31341277721168</v>
      </c>
      <c r="E619" s="9">
        <f t="shared" ca="1" si="29"/>
        <v>5.2912208930265982E-6</v>
      </c>
    </row>
    <row r="620" spans="2:5" x14ac:dyDescent="0.3">
      <c r="B620" s="9">
        <v>589</v>
      </c>
      <c r="C620" s="9">
        <f t="shared" ca="1" si="27"/>
        <v>97.63695157042936</v>
      </c>
      <c r="D620" s="9">
        <f t="shared" si="28"/>
        <v>153.35191326547573</v>
      </c>
      <c r="E620" s="9">
        <f t="shared" ca="1" si="29"/>
        <v>6.0065492625820157E-5</v>
      </c>
    </row>
    <row r="621" spans="2:5" x14ac:dyDescent="0.3">
      <c r="B621" s="9">
        <v>590</v>
      </c>
      <c r="C621" s="9">
        <f t="shared" ca="1" si="27"/>
        <v>91.166840730798981</v>
      </c>
      <c r="D621" s="9">
        <f t="shared" si="28"/>
        <v>153.39043584866931</v>
      </c>
      <c r="E621" s="9">
        <f t="shared" ca="1" si="29"/>
        <v>1.2141796516138104E-5</v>
      </c>
    </row>
    <row r="622" spans="2:5" x14ac:dyDescent="0.3">
      <c r="B622" s="9">
        <v>591</v>
      </c>
      <c r="C622" s="9">
        <f t="shared" ca="1" si="27"/>
        <v>96.523770294821375</v>
      </c>
      <c r="D622" s="9">
        <f t="shared" si="28"/>
        <v>153.42898080653706</v>
      </c>
      <c r="E622" s="9">
        <f t="shared" ca="1" si="29"/>
        <v>4.6229450900245012E-5</v>
      </c>
    </row>
    <row r="623" spans="2:5" x14ac:dyDescent="0.3">
      <c r="B623" s="9">
        <v>592</v>
      </c>
      <c r="C623" s="9">
        <f t="shared" ca="1" si="27"/>
        <v>89.676045591057118</v>
      </c>
      <c r="D623" s="9">
        <f t="shared" si="28"/>
        <v>153.46754841990241</v>
      </c>
      <c r="E623" s="9">
        <f t="shared" ca="1" si="29"/>
        <v>8.1817066593828551E-6</v>
      </c>
    </row>
    <row r="624" spans="2:5" x14ac:dyDescent="0.3">
      <c r="B624" s="9">
        <v>593</v>
      </c>
      <c r="C624" s="9">
        <f t="shared" ca="1" si="27"/>
        <v>96.416238996543726</v>
      </c>
      <c r="D624" s="9">
        <f t="shared" si="28"/>
        <v>153.50613897068365</v>
      </c>
      <c r="E624" s="9">
        <f t="shared" ca="1" si="29"/>
        <v>4.5061768050748111E-5</v>
      </c>
    </row>
    <row r="625" spans="2:5" x14ac:dyDescent="0.3">
      <c r="B625" s="9">
        <v>594</v>
      </c>
      <c r="C625" s="9">
        <f t="shared" ca="1" si="27"/>
        <v>106.36890875371262</v>
      </c>
      <c r="D625" s="9">
        <f t="shared" si="28"/>
        <v>153.54475274190978</v>
      </c>
      <c r="E625" s="9">
        <f t="shared" ca="1" si="29"/>
        <v>3.8688957923478716E-4</v>
      </c>
    </row>
    <row r="626" spans="2:5" x14ac:dyDescent="0.3">
      <c r="B626" s="9">
        <v>595</v>
      </c>
      <c r="C626" s="9">
        <f t="shared" ca="1" si="27"/>
        <v>82.139620996929452</v>
      </c>
      <c r="D626" s="9">
        <f t="shared" si="28"/>
        <v>153.58339001773672</v>
      </c>
      <c r="E626" s="9">
        <f t="shared" ca="1" si="29"/>
        <v>9.5611174566775353E-7</v>
      </c>
    </row>
    <row r="627" spans="2:5" x14ac:dyDescent="0.3">
      <c r="B627" s="9">
        <v>596</v>
      </c>
      <c r="C627" s="9">
        <f t="shared" ca="1" si="27"/>
        <v>100.76320271941566</v>
      </c>
      <c r="D627" s="9">
        <f t="shared" si="28"/>
        <v>153.62205108346362</v>
      </c>
      <c r="E627" s="9">
        <f t="shared" ca="1" si="29"/>
        <v>1.2166513502410302E-4</v>
      </c>
    </row>
    <row r="628" spans="2:5" x14ac:dyDescent="0.3">
      <c r="B628" s="9">
        <v>597</v>
      </c>
      <c r="C628" s="9">
        <f t="shared" ca="1" si="27"/>
        <v>107.17191866814724</v>
      </c>
      <c r="D628" s="9">
        <f t="shared" si="28"/>
        <v>153.6607362255493</v>
      </c>
      <c r="E628" s="9">
        <f t="shared" ca="1" si="29"/>
        <v>4.5143112871997762E-4</v>
      </c>
    </row>
    <row r="629" spans="2:5" x14ac:dyDescent="0.3">
      <c r="B629" s="9">
        <v>598</v>
      </c>
      <c r="C629" s="9">
        <f t="shared" ca="1" si="27"/>
        <v>88.784246834417004</v>
      </c>
      <c r="D629" s="9">
        <f t="shared" si="28"/>
        <v>153.69944573162888</v>
      </c>
      <c r="E629" s="9">
        <f t="shared" ca="1" si="29"/>
        <v>6.4303978550401416E-6</v>
      </c>
    </row>
    <row r="630" spans="2:5" x14ac:dyDescent="0.3">
      <c r="B630" s="9">
        <v>599</v>
      </c>
      <c r="C630" s="9">
        <f t="shared" ca="1" si="27"/>
        <v>100.01963994131225</v>
      </c>
      <c r="D630" s="9">
        <f t="shared" si="28"/>
        <v>153.73817989053052</v>
      </c>
      <c r="E630" s="9">
        <f t="shared" ca="1" si="29"/>
        <v>1.0326823664360672E-4</v>
      </c>
    </row>
    <row r="631" spans="2:5" x14ac:dyDescent="0.3">
      <c r="B631" s="9">
        <v>600</v>
      </c>
      <c r="C631" s="9">
        <f t="shared" ca="1" si="27"/>
        <v>120.35632859260149</v>
      </c>
      <c r="D631" s="9">
        <f t="shared" si="28"/>
        <v>153.77693899229232</v>
      </c>
      <c r="E631" s="9">
        <f t="shared" ca="1" si="29"/>
        <v>3.7734694922965115E-3</v>
      </c>
    </row>
    <row r="632" spans="2:5" x14ac:dyDescent="0.3">
      <c r="B632" s="9">
        <v>601</v>
      </c>
      <c r="C632" s="9">
        <f t="shared" ca="1" si="27"/>
        <v>100.81630634560652</v>
      </c>
      <c r="D632" s="9">
        <f t="shared" si="28"/>
        <v>153.81572332817942</v>
      </c>
      <c r="E632" s="9">
        <f t="shared" ca="1" si="29"/>
        <v>1.2308644175247483E-4</v>
      </c>
    </row>
    <row r="633" spans="2:5" x14ac:dyDescent="0.3">
      <c r="B633" s="9">
        <v>602</v>
      </c>
      <c r="C633" s="9">
        <f t="shared" ca="1" si="27"/>
        <v>92.278102889023188</v>
      </c>
      <c r="D633" s="9">
        <f t="shared" si="28"/>
        <v>153.85453319070129</v>
      </c>
      <c r="E633" s="9">
        <f t="shared" ca="1" si="29"/>
        <v>1.6191447058339517E-5</v>
      </c>
    </row>
    <row r="634" spans="2:5" x14ac:dyDescent="0.3">
      <c r="B634" s="9">
        <v>603</v>
      </c>
      <c r="C634" s="9">
        <f t="shared" ca="1" si="27"/>
        <v>112.63213756948923</v>
      </c>
      <c r="D634" s="9">
        <f t="shared" si="28"/>
        <v>153.8933688736291</v>
      </c>
      <c r="E634" s="9">
        <f t="shared" ca="1" si="29"/>
        <v>1.1945274551696636E-3</v>
      </c>
    </row>
    <row r="635" spans="2:5" x14ac:dyDescent="0.3">
      <c r="B635" s="9">
        <v>604</v>
      </c>
      <c r="C635" s="9">
        <f t="shared" ca="1" si="27"/>
        <v>99.096603787730515</v>
      </c>
      <c r="D635" s="9">
        <f t="shared" si="28"/>
        <v>153.93223067201333</v>
      </c>
      <c r="E635" s="9">
        <f t="shared" ca="1" si="29"/>
        <v>8.3964823542401101E-5</v>
      </c>
    </row>
    <row r="636" spans="2:5" x14ac:dyDescent="0.3">
      <c r="B636" s="9">
        <v>605</v>
      </c>
      <c r="C636" s="9">
        <f t="shared" ca="1" si="27"/>
        <v>94.14513518496301</v>
      </c>
      <c r="D636" s="9">
        <f t="shared" si="28"/>
        <v>153.97111888220144</v>
      </c>
      <c r="E636" s="9">
        <f t="shared" ca="1" si="29"/>
        <v>2.5937989246030845E-5</v>
      </c>
    </row>
    <row r="637" spans="2:5" x14ac:dyDescent="0.3">
      <c r="B637" s="9">
        <v>606</v>
      </c>
      <c r="C637" s="9">
        <f t="shared" ca="1" si="27"/>
        <v>86.187390144250188</v>
      </c>
      <c r="D637" s="9">
        <f t="shared" si="28"/>
        <v>154.01003380185591</v>
      </c>
      <c r="E637" s="9">
        <f t="shared" ca="1" si="29"/>
        <v>3.1252792944865396E-6</v>
      </c>
    </row>
    <row r="638" spans="2:5" x14ac:dyDescent="0.3">
      <c r="B638" s="9">
        <v>607</v>
      </c>
      <c r="C638" s="9">
        <f t="shared" ca="1" si="27"/>
        <v>117.85744373181822</v>
      </c>
      <c r="D638" s="9">
        <f t="shared" si="28"/>
        <v>154.04897572997231</v>
      </c>
      <c r="E638" s="9">
        <f t="shared" ca="1" si="29"/>
        <v>2.677520445157097E-3</v>
      </c>
    </row>
    <row r="639" spans="2:5" x14ac:dyDescent="0.3">
      <c r="B639" s="9">
        <v>608</v>
      </c>
      <c r="C639" s="9">
        <f t="shared" ca="1" si="27"/>
        <v>98.766188386989342</v>
      </c>
      <c r="D639" s="9">
        <f t="shared" si="28"/>
        <v>154.08794496689762</v>
      </c>
      <c r="E639" s="9">
        <f t="shared" ca="1" si="29"/>
        <v>7.7898215150346383E-5</v>
      </c>
    </row>
    <row r="640" spans="2:5" x14ac:dyDescent="0.3">
      <c r="B640" s="9">
        <v>609</v>
      </c>
      <c r="C640" s="9">
        <f t="shared" ca="1" si="27"/>
        <v>88.848385477365454</v>
      </c>
      <c r="D640" s="9">
        <f t="shared" si="28"/>
        <v>154.12694181434858</v>
      </c>
      <c r="E640" s="9">
        <f t="shared" ca="1" si="29"/>
        <v>6.5435345525326983E-6</v>
      </c>
    </row>
    <row r="641" spans="2:5" x14ac:dyDescent="0.3">
      <c r="B641" s="9">
        <v>610</v>
      </c>
      <c r="C641" s="9">
        <f t="shared" ca="1" si="27"/>
        <v>91.740081006700223</v>
      </c>
      <c r="D641" s="9">
        <f t="shared" si="28"/>
        <v>154.16596657543056</v>
      </c>
      <c r="E641" s="9">
        <f t="shared" ca="1" si="29"/>
        <v>1.4094924936031999E-5</v>
      </c>
    </row>
    <row r="642" spans="2:5" x14ac:dyDescent="0.3">
      <c r="B642" s="9">
        <v>611</v>
      </c>
      <c r="C642" s="9">
        <f t="shared" ca="1" si="27"/>
        <v>98.140312619086458</v>
      </c>
      <c r="D642" s="9">
        <f t="shared" si="28"/>
        <v>154.20501955465625</v>
      </c>
      <c r="E642" s="9">
        <f t="shared" ca="1" si="29"/>
        <v>6.7492534366051188E-5</v>
      </c>
    </row>
    <row r="643" spans="2:5" x14ac:dyDescent="0.3">
      <c r="B643" s="9">
        <v>612</v>
      </c>
      <c r="C643" s="9">
        <f t="shared" ca="1" si="27"/>
        <v>96.299450134924072</v>
      </c>
      <c r="D643" s="9">
        <f t="shared" si="28"/>
        <v>154.24410105796471</v>
      </c>
      <c r="E643" s="9">
        <f t="shared" ca="1" si="29"/>
        <v>4.3824393365988931E-5</v>
      </c>
    </row>
    <row r="644" spans="2:5" x14ac:dyDescent="0.3">
      <c r="B644" s="9">
        <v>613</v>
      </c>
      <c r="C644" s="9">
        <f t="shared" ca="1" si="27"/>
        <v>106.60439333138032</v>
      </c>
      <c r="D644" s="9">
        <f t="shared" si="28"/>
        <v>154.28321139274084</v>
      </c>
      <c r="E644" s="9">
        <f t="shared" ca="1" si="29"/>
        <v>4.0491627473471654E-4</v>
      </c>
    </row>
    <row r="645" spans="2:5" x14ac:dyDescent="0.3">
      <c r="B645" s="9">
        <v>614</v>
      </c>
      <c r="C645" s="9">
        <f t="shared" ca="1" si="27"/>
        <v>98.141996391990801</v>
      </c>
      <c r="D645" s="9">
        <f t="shared" si="28"/>
        <v>154.32235086783447</v>
      </c>
      <c r="E645" s="9">
        <f t="shared" ca="1" si="29"/>
        <v>6.7518732107550174E-5</v>
      </c>
    </row>
    <row r="646" spans="2:5" x14ac:dyDescent="0.3">
      <c r="B646" s="9">
        <v>615</v>
      </c>
      <c r="C646" s="9">
        <f t="shared" ca="1" si="27"/>
        <v>109.93954389323058</v>
      </c>
      <c r="D646" s="9">
        <f t="shared" si="28"/>
        <v>154.36151979358038</v>
      </c>
      <c r="E646" s="9">
        <f t="shared" ca="1" si="29"/>
        <v>7.5160460443385009E-4</v>
      </c>
    </row>
    <row r="647" spans="2:5" x14ac:dyDescent="0.3">
      <c r="B647" s="9">
        <v>616</v>
      </c>
      <c r="C647" s="9">
        <f t="shared" ca="1" si="27"/>
        <v>102.04993797755434</v>
      </c>
      <c r="D647" s="9">
        <f t="shared" si="28"/>
        <v>154.4007184818179</v>
      </c>
      <c r="E647" s="9">
        <f t="shared" ca="1" si="29"/>
        <v>1.6064062337826842E-4</v>
      </c>
    </row>
    <row r="648" spans="2:5" x14ac:dyDescent="0.3">
      <c r="B648" s="9">
        <v>617</v>
      </c>
      <c r="C648" s="9">
        <f t="shared" ca="1" si="27"/>
        <v>86.043515023153262</v>
      </c>
      <c r="D648" s="9">
        <f t="shared" si="28"/>
        <v>154.4399472459111</v>
      </c>
      <c r="E648" s="9">
        <f t="shared" ca="1" si="29"/>
        <v>3.0001821398726237E-6</v>
      </c>
    </row>
    <row r="649" spans="2:5" x14ac:dyDescent="0.3">
      <c r="B649" s="9">
        <v>618</v>
      </c>
      <c r="C649" s="9">
        <f t="shared" ca="1" si="27"/>
        <v>101.620119273293</v>
      </c>
      <c r="D649" s="9">
        <f t="shared" si="28"/>
        <v>154.47920640076902</v>
      </c>
      <c r="E649" s="9">
        <f t="shared" ca="1" si="29"/>
        <v>1.4651970352706111E-4</v>
      </c>
    </row>
    <row r="650" spans="2:5" x14ac:dyDescent="0.3">
      <c r="B650" s="9">
        <v>619</v>
      </c>
      <c r="C650" s="9">
        <f t="shared" ca="1" si="27"/>
        <v>98.291811098611703</v>
      </c>
      <c r="D650" s="9">
        <f t="shared" si="28"/>
        <v>154.51849626286631</v>
      </c>
      <c r="E650" s="9">
        <f t="shared" ca="1" si="29"/>
        <v>6.988733822233892E-5</v>
      </c>
    </row>
    <row r="651" spans="2:5" x14ac:dyDescent="0.3">
      <c r="B651" s="9">
        <v>620</v>
      </c>
      <c r="C651" s="9">
        <f t="shared" ca="1" si="27"/>
        <v>101.9748005908406</v>
      </c>
      <c r="D651" s="9">
        <f t="shared" si="28"/>
        <v>154.55781715026379</v>
      </c>
      <c r="E651" s="9">
        <f t="shared" ca="1" si="29"/>
        <v>1.5808684573465062E-4</v>
      </c>
    </row>
    <row r="652" spans="2:5" x14ac:dyDescent="0.3">
      <c r="B652" s="9">
        <v>621</v>
      </c>
      <c r="C652" s="9">
        <f t="shared" ca="1" si="27"/>
        <v>91.272498934088418</v>
      </c>
      <c r="D652" s="9">
        <f t="shared" si="28"/>
        <v>154.59716938262952</v>
      </c>
      <c r="E652" s="9">
        <f t="shared" ca="1" si="29"/>
        <v>1.248161212839935E-5</v>
      </c>
    </row>
    <row r="653" spans="2:5" x14ac:dyDescent="0.3">
      <c r="B653" s="9">
        <v>622</v>
      </c>
      <c r="C653" s="9">
        <f t="shared" ca="1" si="27"/>
        <v>86.678973141672657</v>
      </c>
      <c r="D653" s="9">
        <f t="shared" si="28"/>
        <v>154.63655328125995</v>
      </c>
      <c r="E653" s="9">
        <f t="shared" ca="1" si="29"/>
        <v>3.5909086811775672E-6</v>
      </c>
    </row>
    <row r="654" spans="2:5" x14ac:dyDescent="0.3">
      <c r="B654" s="9">
        <v>623</v>
      </c>
      <c r="C654" s="9">
        <f t="shared" ca="1" si="27"/>
        <v>126.05713209168833</v>
      </c>
      <c r="D654" s="9">
        <f t="shared" si="28"/>
        <v>154.67596916910134</v>
      </c>
      <c r="E654" s="9">
        <f t="shared" ca="1" si="29"/>
        <v>7.4398700400211222E-3</v>
      </c>
    </row>
    <row r="655" spans="2:5" x14ac:dyDescent="0.3">
      <c r="B655" s="9">
        <v>624</v>
      </c>
      <c r="C655" s="9">
        <f t="shared" ca="1" si="27"/>
        <v>100.88740607963005</v>
      </c>
      <c r="D655" s="9">
        <f t="shared" si="28"/>
        <v>154.71541737077146</v>
      </c>
      <c r="E655" s="9">
        <f t="shared" ca="1" si="29"/>
        <v>1.2501298880607616E-4</v>
      </c>
    </row>
    <row r="656" spans="2:5" x14ac:dyDescent="0.3">
      <c r="B656" s="9">
        <v>625</v>
      </c>
      <c r="C656" s="9">
        <f t="shared" ca="1" si="27"/>
        <v>92.809624549465781</v>
      </c>
      <c r="D656" s="9">
        <f t="shared" si="28"/>
        <v>154.75489821258145</v>
      </c>
      <c r="E656" s="9">
        <f t="shared" ca="1" si="29"/>
        <v>1.8545234144427686E-5</v>
      </c>
    </row>
    <row r="657" spans="2:5" x14ac:dyDescent="0.3">
      <c r="B657" s="9">
        <v>626</v>
      </c>
      <c r="C657" s="9">
        <f t="shared" ca="1" si="27"/>
        <v>91.85432216454204</v>
      </c>
      <c r="D657" s="9">
        <f t="shared" si="28"/>
        <v>154.79441202255799</v>
      </c>
      <c r="E657" s="9">
        <f t="shared" ca="1" si="29"/>
        <v>1.4517671032711478E-5</v>
      </c>
    </row>
    <row r="658" spans="2:5" x14ac:dyDescent="0.3">
      <c r="B658" s="9">
        <v>627</v>
      </c>
      <c r="C658" s="9">
        <f t="shared" ca="1" si="27"/>
        <v>98.534292635544361</v>
      </c>
      <c r="D658" s="9">
        <f t="shared" si="28"/>
        <v>154.8339591304657</v>
      </c>
      <c r="E658" s="9">
        <f t="shared" ca="1" si="29"/>
        <v>7.38827609017214E-5</v>
      </c>
    </row>
    <row r="659" spans="2:5" x14ac:dyDescent="0.3">
      <c r="B659" s="9">
        <v>628</v>
      </c>
      <c r="C659" s="9">
        <f t="shared" ca="1" si="27"/>
        <v>106.8127080635637</v>
      </c>
      <c r="D659" s="9">
        <f t="shared" si="28"/>
        <v>154.87353986782981</v>
      </c>
      <c r="E659" s="9">
        <f t="shared" ca="1" si="29"/>
        <v>4.2147540009892511E-4</v>
      </c>
    </row>
    <row r="660" spans="2:5" x14ac:dyDescent="0.3">
      <c r="B660" s="9">
        <v>629</v>
      </c>
      <c r="C660" s="9">
        <f t="shared" ca="1" si="27"/>
        <v>100.19350614721489</v>
      </c>
      <c r="D660" s="9">
        <f t="shared" si="28"/>
        <v>154.91315456795903</v>
      </c>
      <c r="E660" s="9">
        <f t="shared" ca="1" si="29"/>
        <v>1.0732744808458307E-4</v>
      </c>
    </row>
    <row r="661" spans="2:5" x14ac:dyDescent="0.3">
      <c r="B661" s="9">
        <v>630</v>
      </c>
      <c r="C661" s="9">
        <f t="shared" ca="1" si="27"/>
        <v>95.086506125445808</v>
      </c>
      <c r="D661" s="9">
        <f t="shared" si="28"/>
        <v>154.95280356596879</v>
      </c>
      <c r="E661" s="9">
        <f t="shared" ca="1" si="29"/>
        <v>3.2701760475772026E-5</v>
      </c>
    </row>
    <row r="662" spans="2:5" x14ac:dyDescent="0.3">
      <c r="B662" s="9">
        <v>631</v>
      </c>
      <c r="C662" s="9">
        <f t="shared" ca="1" si="27"/>
        <v>105.10927800119829</v>
      </c>
      <c r="D662" s="9">
        <f t="shared" si="28"/>
        <v>154.99248719880467</v>
      </c>
      <c r="E662" s="9">
        <f t="shared" ca="1" si="29"/>
        <v>3.0197700944968023E-4</v>
      </c>
    </row>
    <row r="663" spans="2:5" x14ac:dyDescent="0.3">
      <c r="B663" s="9">
        <v>632</v>
      </c>
      <c r="C663" s="9">
        <f t="shared" ca="1" si="27"/>
        <v>102.30326434292397</v>
      </c>
      <c r="D663" s="9">
        <f t="shared" si="28"/>
        <v>155.03220580526613</v>
      </c>
      <c r="E663" s="9">
        <f t="shared" ca="1" si="29"/>
        <v>1.695272770933189E-4</v>
      </c>
    </row>
    <row r="664" spans="2:5" x14ac:dyDescent="0.3">
      <c r="B664" s="9">
        <v>633</v>
      </c>
      <c r="C664" s="9">
        <f t="shared" ca="1" si="27"/>
        <v>81.37978627423675</v>
      </c>
      <c r="D664" s="9">
        <f t="shared" si="28"/>
        <v>155.07195972603046</v>
      </c>
      <c r="E664" s="9">
        <f t="shared" ca="1" si="29"/>
        <v>7.5932081205657215E-7</v>
      </c>
    </row>
    <row r="665" spans="2:5" x14ac:dyDescent="0.3">
      <c r="B665" s="9">
        <v>634</v>
      </c>
      <c r="C665" s="9">
        <f t="shared" ca="1" si="27"/>
        <v>96.163643384563244</v>
      </c>
      <c r="D665" s="9">
        <f t="shared" si="28"/>
        <v>155.1117493036771</v>
      </c>
      <c r="E665" s="9">
        <f t="shared" ca="1" si="29"/>
        <v>4.2424953994092361E-5</v>
      </c>
    </row>
    <row r="666" spans="2:5" x14ac:dyDescent="0.3">
      <c r="B666" s="9">
        <v>635</v>
      </c>
      <c r="C666" s="9">
        <f t="shared" ca="1" si="27"/>
        <v>84.849698309707719</v>
      </c>
      <c r="D666" s="9">
        <f t="shared" si="28"/>
        <v>155.15157488271223</v>
      </c>
      <c r="E666" s="9">
        <f t="shared" ca="1" si="29"/>
        <v>2.1300857670529636E-6</v>
      </c>
    </row>
    <row r="667" spans="2:5" x14ac:dyDescent="0.3">
      <c r="B667" s="9">
        <v>636</v>
      </c>
      <c r="C667" s="9">
        <f t="shared" ca="1" si="27"/>
        <v>104.10190969472472</v>
      </c>
      <c r="D667" s="9">
        <f t="shared" si="28"/>
        <v>155.1914368095936</v>
      </c>
      <c r="E667" s="9">
        <f t="shared" ca="1" si="29"/>
        <v>2.464382347887791E-4</v>
      </c>
    </row>
    <row r="668" spans="2:5" x14ac:dyDescent="0.3">
      <c r="B668" s="9">
        <v>637</v>
      </c>
      <c r="C668" s="9">
        <f t="shared" ca="1" si="27"/>
        <v>94.32911340350654</v>
      </c>
      <c r="D668" s="9">
        <f t="shared" si="28"/>
        <v>155.23133543275566</v>
      </c>
      <c r="E668" s="9">
        <f t="shared" ca="1" si="29"/>
        <v>2.7148041369210339E-5</v>
      </c>
    </row>
    <row r="669" spans="2:5" x14ac:dyDescent="0.3">
      <c r="B669" s="9">
        <v>638</v>
      </c>
      <c r="C669" s="9">
        <f t="shared" ca="1" si="27"/>
        <v>84.183081824892156</v>
      </c>
      <c r="D669" s="9">
        <f t="shared" si="28"/>
        <v>155.27127110263515</v>
      </c>
      <c r="E669" s="9">
        <f t="shared" ca="1" si="29"/>
        <v>1.7544428446175208E-6</v>
      </c>
    </row>
    <row r="670" spans="2:5" x14ac:dyDescent="0.3">
      <c r="B670" s="9">
        <v>639</v>
      </c>
      <c r="C670" s="9">
        <f t="shared" ca="1" si="27"/>
        <v>95.594805968860399</v>
      </c>
      <c r="D670" s="9">
        <f t="shared" si="28"/>
        <v>155.31124417169673</v>
      </c>
      <c r="E670" s="9">
        <f t="shared" ca="1" si="29"/>
        <v>3.699972228644035E-5</v>
      </c>
    </row>
    <row r="671" spans="2:5" x14ac:dyDescent="0.3">
      <c r="B671" s="9">
        <v>640</v>
      </c>
      <c r="C671" s="9">
        <f t="shared" ca="1" si="27"/>
        <v>93.803267606196329</v>
      </c>
      <c r="D671" s="9">
        <f t="shared" si="28"/>
        <v>155.35125499445905</v>
      </c>
      <c r="E671" s="9">
        <f t="shared" ca="1" si="29"/>
        <v>2.3821354345129679E-5</v>
      </c>
    </row>
    <row r="672" spans="2:5" x14ac:dyDescent="0.3">
      <c r="B672" s="9">
        <v>641</v>
      </c>
      <c r="C672" s="9">
        <f t="shared" ca="1" si="27"/>
        <v>110.5158236097749</v>
      </c>
      <c r="D672" s="9">
        <f t="shared" si="28"/>
        <v>155.39130392752134</v>
      </c>
      <c r="E672" s="9">
        <f t="shared" ca="1" si="29"/>
        <v>8.3220347117712737E-4</v>
      </c>
    </row>
    <row r="673" spans="2:5" x14ac:dyDescent="0.3">
      <c r="B673" s="9">
        <v>642</v>
      </c>
      <c r="C673" s="9">
        <f t="shared" ref="C673:C736" ca="1" si="30">_xlfn.NORM.INV(RAND(),$C$28,$C$29)</f>
        <v>90.846437795535167</v>
      </c>
      <c r="D673" s="9">
        <f t="shared" ref="D673:D736" si="31">_xlfn.NORM.INV(B673/1001,$D$28,$D$29)</f>
        <v>155.4313913295899</v>
      </c>
      <c r="E673" s="9">
        <f t="shared" ref="E673:E736" ca="1" si="32">_xlfn.NORM.DIST(C673,$D$28,$D$29,0)</f>
        <v>1.1163465557752522E-5</v>
      </c>
    </row>
    <row r="674" spans="2:5" x14ac:dyDescent="0.3">
      <c r="B674" s="9">
        <v>643</v>
      </c>
      <c r="C674" s="9">
        <f t="shared" ca="1" si="30"/>
        <v>93.108162509872628</v>
      </c>
      <c r="D674" s="9">
        <f t="shared" si="31"/>
        <v>155.47151756150529</v>
      </c>
      <c r="E674" s="9">
        <f t="shared" ca="1" si="32"/>
        <v>2.0003294695499796E-5</v>
      </c>
    </row>
    <row r="675" spans="2:5" x14ac:dyDescent="0.3">
      <c r="B675" s="9">
        <v>644</v>
      </c>
      <c r="C675" s="9">
        <f t="shared" ca="1" si="30"/>
        <v>101.18861254521117</v>
      </c>
      <c r="D675" s="9">
        <f t="shared" si="31"/>
        <v>155.5116829862697</v>
      </c>
      <c r="E675" s="9">
        <f t="shared" ca="1" si="32"/>
        <v>1.3348149235534483E-4</v>
      </c>
    </row>
    <row r="676" spans="2:5" x14ac:dyDescent="0.3">
      <c r="B676" s="9">
        <v>645</v>
      </c>
      <c r="C676" s="9">
        <f t="shared" ca="1" si="30"/>
        <v>122.63530522612942</v>
      </c>
      <c r="D676" s="9">
        <f t="shared" si="31"/>
        <v>155.5518879690747</v>
      </c>
      <c r="E676" s="9">
        <f t="shared" ca="1" si="32"/>
        <v>5.0364809358370514E-3</v>
      </c>
    </row>
    <row r="677" spans="2:5" x14ac:dyDescent="0.3">
      <c r="B677" s="9">
        <v>646</v>
      </c>
      <c r="C677" s="9">
        <f t="shared" ca="1" si="30"/>
        <v>118.23587580755614</v>
      </c>
      <c r="D677" s="9">
        <f t="shared" si="31"/>
        <v>155.59213287732925</v>
      </c>
      <c r="E677" s="9">
        <f t="shared" ca="1" si="32"/>
        <v>2.8253553151952365E-3</v>
      </c>
    </row>
    <row r="678" spans="2:5" x14ac:dyDescent="0.3">
      <c r="B678" s="9">
        <v>647</v>
      </c>
      <c r="C678" s="9">
        <f t="shared" ca="1" si="30"/>
        <v>95.764631014812437</v>
      </c>
      <c r="D678" s="9">
        <f t="shared" si="31"/>
        <v>155.6324180806881</v>
      </c>
      <c r="E678" s="9">
        <f t="shared" ca="1" si="32"/>
        <v>3.8548229026453541E-5</v>
      </c>
    </row>
    <row r="679" spans="2:5" x14ac:dyDescent="0.3">
      <c r="B679" s="9">
        <v>648</v>
      </c>
      <c r="C679" s="9">
        <f t="shared" ca="1" si="30"/>
        <v>117.31685128954175</v>
      </c>
      <c r="D679" s="9">
        <f t="shared" si="31"/>
        <v>155.6727439510808</v>
      </c>
      <c r="E679" s="9">
        <f t="shared" ca="1" si="32"/>
        <v>2.4769178075993888E-3</v>
      </c>
    </row>
    <row r="680" spans="2:5" x14ac:dyDescent="0.3">
      <c r="B680" s="9">
        <v>649</v>
      </c>
      <c r="C680" s="9">
        <f t="shared" ca="1" si="30"/>
        <v>99.716240052899522</v>
      </c>
      <c r="D680" s="9">
        <f t="shared" si="31"/>
        <v>155.71311086274056</v>
      </c>
      <c r="E680" s="9">
        <f t="shared" ca="1" si="32"/>
        <v>9.6518004820874101E-5</v>
      </c>
    </row>
    <row r="681" spans="2:5" x14ac:dyDescent="0.3">
      <c r="B681" s="9">
        <v>650</v>
      </c>
      <c r="C681" s="9">
        <f t="shared" ca="1" si="30"/>
        <v>111.34515814655374</v>
      </c>
      <c r="D681" s="9">
        <f t="shared" si="31"/>
        <v>155.75351919223402</v>
      </c>
      <c r="E681" s="9">
        <f t="shared" ca="1" si="32"/>
        <v>9.6110579674845288E-4</v>
      </c>
    </row>
    <row r="682" spans="2:5" x14ac:dyDescent="0.3">
      <c r="B682" s="9">
        <v>651</v>
      </c>
      <c r="C682" s="9">
        <f t="shared" ca="1" si="30"/>
        <v>79.119218060038605</v>
      </c>
      <c r="D682" s="9">
        <f t="shared" si="31"/>
        <v>155.79396931849095</v>
      </c>
      <c r="E682" s="9">
        <f t="shared" ca="1" si="32"/>
        <v>3.7677312553216424E-7</v>
      </c>
    </row>
    <row r="683" spans="2:5" x14ac:dyDescent="0.3">
      <c r="B683" s="9">
        <v>652</v>
      </c>
      <c r="C683" s="9">
        <f t="shared" ca="1" si="30"/>
        <v>106.3189981509833</v>
      </c>
      <c r="D683" s="9">
        <f t="shared" si="31"/>
        <v>155.83446162283471</v>
      </c>
      <c r="E683" s="9">
        <f t="shared" ca="1" si="32"/>
        <v>3.8316102404365257E-4</v>
      </c>
    </row>
    <row r="684" spans="2:5" x14ac:dyDescent="0.3">
      <c r="B684" s="9">
        <v>653</v>
      </c>
      <c r="C684" s="9">
        <f t="shared" ca="1" si="30"/>
        <v>112.21626731606793</v>
      </c>
      <c r="D684" s="9">
        <f t="shared" si="31"/>
        <v>155.87499648901286</v>
      </c>
      <c r="E684" s="9">
        <f t="shared" ca="1" si="32"/>
        <v>1.1143807458243282E-3</v>
      </c>
    </row>
    <row r="685" spans="2:5" x14ac:dyDescent="0.3">
      <c r="B685" s="9">
        <v>654</v>
      </c>
      <c r="C685" s="9">
        <f t="shared" ca="1" si="30"/>
        <v>87.377617498021621</v>
      </c>
      <c r="D685" s="9">
        <f t="shared" si="31"/>
        <v>155.9155743032282</v>
      </c>
      <c r="E685" s="9">
        <f t="shared" ca="1" si="32"/>
        <v>4.3663955218648321E-6</v>
      </c>
    </row>
    <row r="686" spans="2:5" x14ac:dyDescent="0.3">
      <c r="B686" s="9">
        <v>655</v>
      </c>
      <c r="C686" s="9">
        <f t="shared" ca="1" si="30"/>
        <v>95.309674236676969</v>
      </c>
      <c r="D686" s="9">
        <f t="shared" si="31"/>
        <v>155.95619545417031</v>
      </c>
      <c r="E686" s="9">
        <f t="shared" ca="1" si="32"/>
        <v>3.4528485195726199E-5</v>
      </c>
    </row>
    <row r="687" spans="2:5" x14ac:dyDescent="0.3">
      <c r="B687" s="9">
        <v>656</v>
      </c>
      <c r="C687" s="9">
        <f t="shared" ca="1" si="30"/>
        <v>75.744751089762531</v>
      </c>
      <c r="D687" s="9">
        <f t="shared" si="31"/>
        <v>155.99686033304749</v>
      </c>
      <c r="E687" s="9">
        <f t="shared" ca="1" si="32"/>
        <v>1.2688674298204847E-7</v>
      </c>
    </row>
    <row r="688" spans="2:5" x14ac:dyDescent="0.3">
      <c r="B688" s="9">
        <v>657</v>
      </c>
      <c r="C688" s="9">
        <f t="shared" ca="1" si="30"/>
        <v>104.14386413334304</v>
      </c>
      <c r="D688" s="9">
        <f t="shared" si="31"/>
        <v>156.0375693336189</v>
      </c>
      <c r="E688" s="9">
        <f t="shared" ca="1" si="32"/>
        <v>2.4855541810727891E-4</v>
      </c>
    </row>
    <row r="689" spans="2:5" x14ac:dyDescent="0.3">
      <c r="B689" s="9">
        <v>658</v>
      </c>
      <c r="C689" s="9">
        <f t="shared" ca="1" si="30"/>
        <v>121.2328190702909</v>
      </c>
      <c r="D689" s="9">
        <f t="shared" si="31"/>
        <v>156.07832285222753</v>
      </c>
      <c r="E689" s="9">
        <f t="shared" ca="1" si="32"/>
        <v>4.2281518899418913E-3</v>
      </c>
    </row>
    <row r="690" spans="2:5" x14ac:dyDescent="0.3">
      <c r="B690" s="9">
        <v>659</v>
      </c>
      <c r="C690" s="9">
        <f t="shared" ca="1" si="30"/>
        <v>104.47714998310208</v>
      </c>
      <c r="D690" s="9">
        <f t="shared" si="31"/>
        <v>156.11912128783328</v>
      </c>
      <c r="E690" s="9">
        <f t="shared" ca="1" si="32"/>
        <v>2.6595957582039681E-4</v>
      </c>
    </row>
    <row r="691" spans="2:5" x14ac:dyDescent="0.3">
      <c r="B691" s="9">
        <v>660</v>
      </c>
      <c r="C691" s="9">
        <f t="shared" ca="1" si="30"/>
        <v>95.082494687498567</v>
      </c>
      <c r="D691" s="9">
        <f t="shared" si="31"/>
        <v>156.15996504204648</v>
      </c>
      <c r="E691" s="9">
        <f t="shared" ca="1" si="32"/>
        <v>3.2669758923250363E-5</v>
      </c>
    </row>
    <row r="692" spans="2:5" x14ac:dyDescent="0.3">
      <c r="B692" s="9">
        <v>661</v>
      </c>
      <c r="C692" s="9">
        <f t="shared" ca="1" si="30"/>
        <v>95.062291281904592</v>
      </c>
      <c r="D692" s="9">
        <f t="shared" si="31"/>
        <v>156.20085451916219</v>
      </c>
      <c r="E692" s="9">
        <f t="shared" ca="1" si="32"/>
        <v>3.2509024787551674E-5</v>
      </c>
    </row>
    <row r="693" spans="2:5" x14ac:dyDescent="0.3">
      <c r="B693" s="9">
        <v>662</v>
      </c>
      <c r="C693" s="9">
        <f t="shared" ca="1" si="30"/>
        <v>80.547296248546203</v>
      </c>
      <c r="D693" s="9">
        <f t="shared" si="31"/>
        <v>156.24179012619456</v>
      </c>
      <c r="E693" s="9">
        <f t="shared" ca="1" si="32"/>
        <v>5.8815618210024986E-7</v>
      </c>
    </row>
    <row r="694" spans="2:5" x14ac:dyDescent="0.3">
      <c r="B694" s="9">
        <v>663</v>
      </c>
      <c r="C694" s="9">
        <f t="shared" ca="1" si="30"/>
        <v>103.23784718434612</v>
      </c>
      <c r="D694" s="9">
        <f t="shared" si="31"/>
        <v>156.28277227291181</v>
      </c>
      <c r="E694" s="9">
        <f t="shared" ca="1" si="32"/>
        <v>2.0627100343564535E-4</v>
      </c>
    </row>
    <row r="695" spans="2:5" x14ac:dyDescent="0.3">
      <c r="B695" s="9">
        <v>664</v>
      </c>
      <c r="C695" s="9">
        <f t="shared" ca="1" si="30"/>
        <v>108.1364164713099</v>
      </c>
      <c r="D695" s="9">
        <f t="shared" si="31"/>
        <v>156.32380137187189</v>
      </c>
      <c r="E695" s="9">
        <f t="shared" ca="1" si="32"/>
        <v>5.4128442349973013E-4</v>
      </c>
    </row>
    <row r="696" spans="2:5" x14ac:dyDescent="0.3">
      <c r="B696" s="9">
        <v>665</v>
      </c>
      <c r="C696" s="9">
        <f t="shared" ca="1" si="30"/>
        <v>89.746048903458131</v>
      </c>
      <c r="D696" s="9">
        <f t="shared" si="31"/>
        <v>156.36487783845826</v>
      </c>
      <c r="E696" s="9">
        <f t="shared" ca="1" si="32"/>
        <v>8.3366229937953214E-6</v>
      </c>
    </row>
    <row r="697" spans="2:5" x14ac:dyDescent="0.3">
      <c r="B697" s="9">
        <v>666</v>
      </c>
      <c r="C697" s="9">
        <f t="shared" ca="1" si="30"/>
        <v>96.381876220607552</v>
      </c>
      <c r="D697" s="9">
        <f t="shared" si="31"/>
        <v>156.40600209091639</v>
      </c>
      <c r="E697" s="9">
        <f t="shared" ca="1" si="32"/>
        <v>4.469439271634141E-5</v>
      </c>
    </row>
    <row r="698" spans="2:5" x14ac:dyDescent="0.3">
      <c r="B698" s="9">
        <v>667</v>
      </c>
      <c r="C698" s="9">
        <f t="shared" ca="1" si="30"/>
        <v>95.797106207899716</v>
      </c>
      <c r="D698" s="9">
        <f t="shared" si="31"/>
        <v>156.44717455039083</v>
      </c>
      <c r="E698" s="9">
        <f t="shared" ca="1" si="32"/>
        <v>3.8851078373723491E-5</v>
      </c>
    </row>
    <row r="699" spans="2:5" x14ac:dyDescent="0.3">
      <c r="B699" s="9">
        <v>668</v>
      </c>
      <c r="C699" s="9">
        <f t="shared" ca="1" si="30"/>
        <v>113.16113523894788</v>
      </c>
      <c r="D699" s="9">
        <f t="shared" si="31"/>
        <v>156.48839564096244</v>
      </c>
      <c r="E699" s="9">
        <f t="shared" ca="1" si="32"/>
        <v>1.3034106662249655E-3</v>
      </c>
    </row>
    <row r="700" spans="2:5" x14ac:dyDescent="0.3">
      <c r="B700" s="9">
        <v>669</v>
      </c>
      <c r="C700" s="9">
        <f t="shared" ca="1" si="30"/>
        <v>92.317100747122552</v>
      </c>
      <c r="D700" s="9">
        <f t="shared" si="31"/>
        <v>156.52966578968659</v>
      </c>
      <c r="E700" s="9">
        <f t="shared" ca="1" si="32"/>
        <v>1.6354193426999975E-5</v>
      </c>
    </row>
    <row r="701" spans="2:5" x14ac:dyDescent="0.3">
      <c r="B701" s="9">
        <v>670</v>
      </c>
      <c r="C701" s="9">
        <f t="shared" ca="1" si="30"/>
        <v>92.130582162964004</v>
      </c>
      <c r="D701" s="9">
        <f t="shared" si="31"/>
        <v>156.57098542663161</v>
      </c>
      <c r="E701" s="9">
        <f t="shared" ca="1" si="32"/>
        <v>1.5589374419353126E-5</v>
      </c>
    </row>
    <row r="702" spans="2:5" x14ac:dyDescent="0.3">
      <c r="B702" s="9">
        <v>671</v>
      </c>
      <c r="C702" s="9">
        <f t="shared" ca="1" si="30"/>
        <v>111.42676403820099</v>
      </c>
      <c r="D702" s="9">
        <f t="shared" si="31"/>
        <v>156.61235498491777</v>
      </c>
      <c r="E702" s="9">
        <f t="shared" ca="1" si="32"/>
        <v>9.7466081563135577E-4</v>
      </c>
    </row>
    <row r="703" spans="2:5" x14ac:dyDescent="0.3">
      <c r="B703" s="9">
        <v>672</v>
      </c>
      <c r="C703" s="9">
        <f t="shared" ca="1" si="30"/>
        <v>110.30313329668886</v>
      </c>
      <c r="D703" s="9">
        <f t="shared" si="31"/>
        <v>156.65377490075699</v>
      </c>
      <c r="E703" s="9">
        <f t="shared" ca="1" si="32"/>
        <v>8.0163423071925822E-4</v>
      </c>
    </row>
    <row r="704" spans="2:5" x14ac:dyDescent="0.3">
      <c r="B704" s="9">
        <v>673</v>
      </c>
      <c r="C704" s="9">
        <f t="shared" ca="1" si="30"/>
        <v>103.8418382288188</v>
      </c>
      <c r="D704" s="9">
        <f t="shared" si="31"/>
        <v>156.69524561349292</v>
      </c>
      <c r="E704" s="9">
        <f t="shared" ca="1" si="32"/>
        <v>2.3366973202288406E-4</v>
      </c>
    </row>
    <row r="705" spans="2:5" x14ac:dyDescent="0.3">
      <c r="B705" s="9">
        <v>674</v>
      </c>
      <c r="C705" s="9">
        <f t="shared" ca="1" si="30"/>
        <v>102.65775312358686</v>
      </c>
      <c r="D705" s="9">
        <f t="shared" si="31"/>
        <v>156.73676756564171</v>
      </c>
      <c r="E705" s="9">
        <f t="shared" ca="1" si="32"/>
        <v>1.8270650537902764E-4</v>
      </c>
    </row>
    <row r="706" spans="2:5" x14ac:dyDescent="0.3">
      <c r="B706" s="9">
        <v>675</v>
      </c>
      <c r="C706" s="9">
        <f t="shared" ca="1" si="30"/>
        <v>116.83812839080615</v>
      </c>
      <c r="D706" s="9">
        <f t="shared" si="31"/>
        <v>156.77834120293332</v>
      </c>
      <c r="E706" s="9">
        <f t="shared" ca="1" si="32"/>
        <v>2.3093524203744733E-3</v>
      </c>
    </row>
    <row r="707" spans="2:5" x14ac:dyDescent="0.3">
      <c r="B707" s="9">
        <v>676</v>
      </c>
      <c r="C707" s="9">
        <f t="shared" ca="1" si="30"/>
        <v>94.83468374582641</v>
      </c>
      <c r="D707" s="9">
        <f t="shared" si="31"/>
        <v>156.81996697435341</v>
      </c>
      <c r="E707" s="9">
        <f t="shared" ca="1" si="32"/>
        <v>3.0748100788948216E-5</v>
      </c>
    </row>
    <row r="708" spans="2:5" x14ac:dyDescent="0.3">
      <c r="B708" s="9">
        <v>677</v>
      </c>
      <c r="C708" s="9">
        <f t="shared" ca="1" si="30"/>
        <v>101.63947656060779</v>
      </c>
      <c r="D708" s="9">
        <f t="shared" si="31"/>
        <v>156.86164533218584</v>
      </c>
      <c r="E708" s="9">
        <f t="shared" ca="1" si="32"/>
        <v>1.4713070163011225E-4</v>
      </c>
    </row>
    <row r="709" spans="2:5" x14ac:dyDescent="0.3">
      <c r="B709" s="9">
        <v>678</v>
      </c>
      <c r="C709" s="9">
        <f t="shared" ca="1" si="30"/>
        <v>109.39194471372447</v>
      </c>
      <c r="D709" s="9">
        <f t="shared" si="31"/>
        <v>156.90337673205576</v>
      </c>
      <c r="E709" s="9">
        <f t="shared" ca="1" si="32"/>
        <v>6.8132942448622909E-4</v>
      </c>
    </row>
    <row r="710" spans="2:5" x14ac:dyDescent="0.3">
      <c r="B710" s="9">
        <v>679</v>
      </c>
      <c r="C710" s="9">
        <f t="shared" ca="1" si="30"/>
        <v>96.814927667002252</v>
      </c>
      <c r="D710" s="9">
        <f t="shared" si="31"/>
        <v>156.9451616329734</v>
      </c>
      <c r="E710" s="9">
        <f t="shared" ca="1" si="32"/>
        <v>4.9532482682978601E-5</v>
      </c>
    </row>
    <row r="711" spans="2:5" x14ac:dyDescent="0.3">
      <c r="B711" s="9">
        <v>680</v>
      </c>
      <c r="C711" s="9">
        <f t="shared" ca="1" si="30"/>
        <v>101.99111574692131</v>
      </c>
      <c r="D711" s="9">
        <f t="shared" si="31"/>
        <v>156.98700049737846</v>
      </c>
      <c r="E711" s="9">
        <f t="shared" ca="1" si="32"/>
        <v>1.5863823224030707E-4</v>
      </c>
    </row>
    <row r="712" spans="2:5" x14ac:dyDescent="0.3">
      <c r="B712" s="9">
        <v>681</v>
      </c>
      <c r="C712" s="9">
        <f t="shared" ca="1" si="30"/>
        <v>109.17328874810705</v>
      </c>
      <c r="D712" s="9">
        <f t="shared" si="31"/>
        <v>157.02889379118503</v>
      </c>
      <c r="E712" s="9">
        <f t="shared" ca="1" si="32"/>
        <v>6.5489610044533312E-4</v>
      </c>
    </row>
    <row r="713" spans="2:5" x14ac:dyDescent="0.3">
      <c r="B713" s="9">
        <v>682</v>
      </c>
      <c r="C713" s="9">
        <f t="shared" ca="1" si="30"/>
        <v>85.899977693363368</v>
      </c>
      <c r="D713" s="9">
        <f t="shared" si="31"/>
        <v>157.07084198382734</v>
      </c>
      <c r="E713" s="9">
        <f t="shared" ca="1" si="32"/>
        <v>2.880104504731058E-6</v>
      </c>
    </row>
    <row r="714" spans="2:5" x14ac:dyDescent="0.3">
      <c r="B714" s="9">
        <v>683</v>
      </c>
      <c r="C714" s="9">
        <f t="shared" ca="1" si="30"/>
        <v>115.94236252840629</v>
      </c>
      <c r="D714" s="9">
        <f t="shared" si="31"/>
        <v>157.1128455483061</v>
      </c>
      <c r="E714" s="9">
        <f t="shared" ca="1" si="32"/>
        <v>2.0201274652200127E-3</v>
      </c>
    </row>
    <row r="715" spans="2:5" x14ac:dyDescent="0.3">
      <c r="B715" s="9">
        <v>684</v>
      </c>
      <c r="C715" s="9">
        <f t="shared" ca="1" si="30"/>
        <v>104.93383590039767</v>
      </c>
      <c r="D715" s="9">
        <f t="shared" si="31"/>
        <v>157.15490496123556</v>
      </c>
      <c r="E715" s="9">
        <f t="shared" ca="1" si="32"/>
        <v>2.9156975547717028E-4</v>
      </c>
    </row>
    <row r="716" spans="2:5" x14ac:dyDescent="0.3">
      <c r="B716" s="9">
        <v>685</v>
      </c>
      <c r="C716" s="9">
        <f t="shared" ca="1" si="30"/>
        <v>84.908965204508974</v>
      </c>
      <c r="D716" s="9">
        <f t="shared" si="31"/>
        <v>157.19702070289125</v>
      </c>
      <c r="E716" s="9">
        <f t="shared" ca="1" si="32"/>
        <v>2.166939010636548E-6</v>
      </c>
    </row>
    <row r="717" spans="2:5" x14ac:dyDescent="0.3">
      <c r="B717" s="9">
        <v>686</v>
      </c>
      <c r="C717" s="9">
        <f t="shared" ca="1" si="30"/>
        <v>86.310453869592408</v>
      </c>
      <c r="D717" s="9">
        <f t="shared" si="31"/>
        <v>157.23919325725831</v>
      </c>
      <c r="E717" s="9">
        <f t="shared" ca="1" si="32"/>
        <v>3.236175717486642E-6</v>
      </c>
    </row>
    <row r="718" spans="2:5" x14ac:dyDescent="0.3">
      <c r="B718" s="9">
        <v>687</v>
      </c>
      <c r="C718" s="9">
        <f t="shared" ca="1" si="30"/>
        <v>76.640253820509002</v>
      </c>
      <c r="D718" s="9">
        <f t="shared" si="31"/>
        <v>157.2814231120808</v>
      </c>
      <c r="E718" s="9">
        <f t="shared" ca="1" si="32"/>
        <v>1.7021283712155916E-7</v>
      </c>
    </row>
    <row r="719" spans="2:5" x14ac:dyDescent="0.3">
      <c r="B719" s="9">
        <v>688</v>
      </c>
      <c r="C719" s="9">
        <f t="shared" ca="1" si="30"/>
        <v>111.72757869014369</v>
      </c>
      <c r="D719" s="9">
        <f t="shared" si="31"/>
        <v>157.32371075891157</v>
      </c>
      <c r="E719" s="9">
        <f t="shared" ca="1" si="32"/>
        <v>1.0260369962841269E-3</v>
      </c>
    </row>
    <row r="720" spans="2:5" x14ac:dyDescent="0.3">
      <c r="B720" s="9">
        <v>689</v>
      </c>
      <c r="C720" s="9">
        <f t="shared" ca="1" si="30"/>
        <v>119.37642932849312</v>
      </c>
      <c r="D720" s="9">
        <f t="shared" si="31"/>
        <v>157.36605669316288</v>
      </c>
      <c r="E720" s="9">
        <f t="shared" ca="1" si="32"/>
        <v>3.3093761547341883E-3</v>
      </c>
    </row>
    <row r="721" spans="2:5" x14ac:dyDescent="0.3">
      <c r="B721" s="9">
        <v>690</v>
      </c>
      <c r="C721" s="9">
        <f t="shared" ca="1" si="30"/>
        <v>91.020293934610962</v>
      </c>
      <c r="D721" s="9">
        <f t="shared" si="31"/>
        <v>157.40846141415781</v>
      </c>
      <c r="E721" s="9">
        <f t="shared" ca="1" si="32"/>
        <v>1.1684776883294102E-5</v>
      </c>
    </row>
    <row r="722" spans="2:5" x14ac:dyDescent="0.3">
      <c r="B722" s="9">
        <v>691</v>
      </c>
      <c r="C722" s="9">
        <f t="shared" ca="1" si="30"/>
        <v>100.04624342021272</v>
      </c>
      <c r="D722" s="9">
        <f t="shared" si="31"/>
        <v>157.45092542518256</v>
      </c>
      <c r="E722" s="9">
        <f t="shared" ca="1" si="32"/>
        <v>1.0388015008492561E-4</v>
      </c>
    </row>
    <row r="723" spans="2:5" x14ac:dyDescent="0.3">
      <c r="B723" s="9">
        <v>692</v>
      </c>
      <c r="C723" s="9">
        <f t="shared" ca="1" si="30"/>
        <v>93.839283437416796</v>
      </c>
      <c r="D723" s="9">
        <f t="shared" si="31"/>
        <v>157.49344923353937</v>
      </c>
      <c r="E723" s="9">
        <f t="shared" ca="1" si="32"/>
        <v>2.4036535095962963E-5</v>
      </c>
    </row>
    <row r="724" spans="2:5" x14ac:dyDescent="0.3">
      <c r="B724" s="9">
        <v>693</v>
      </c>
      <c r="C724" s="9">
        <f t="shared" ca="1" si="30"/>
        <v>102.37886154833902</v>
      </c>
      <c r="D724" s="9">
        <f t="shared" si="31"/>
        <v>157.53603335060032</v>
      </c>
      <c r="E724" s="9">
        <f t="shared" ca="1" si="32"/>
        <v>1.7226373605409501E-4</v>
      </c>
    </row>
    <row r="725" spans="2:5" x14ac:dyDescent="0.3">
      <c r="B725" s="9">
        <v>694</v>
      </c>
      <c r="C725" s="9">
        <f t="shared" ca="1" si="30"/>
        <v>113.28581845398544</v>
      </c>
      <c r="D725" s="9">
        <f t="shared" si="31"/>
        <v>157.5786782918621</v>
      </c>
      <c r="E725" s="9">
        <f t="shared" ca="1" si="32"/>
        <v>1.3302462043223735E-3</v>
      </c>
    </row>
    <row r="726" spans="2:5" x14ac:dyDescent="0.3">
      <c r="B726" s="9">
        <v>695</v>
      </c>
      <c r="C726" s="9">
        <f t="shared" ca="1" si="30"/>
        <v>102.05557907056647</v>
      </c>
      <c r="D726" s="9">
        <f t="shared" si="31"/>
        <v>157.62138457700132</v>
      </c>
      <c r="E726" s="9">
        <f t="shared" ca="1" si="32"/>
        <v>1.6083384726356219E-4</v>
      </c>
    </row>
    <row r="727" spans="2:5" x14ac:dyDescent="0.3">
      <c r="B727" s="9">
        <v>696</v>
      </c>
      <c r="C727" s="9">
        <f t="shared" ca="1" si="30"/>
        <v>89.320050647472343</v>
      </c>
      <c r="D727" s="9">
        <f t="shared" si="31"/>
        <v>157.66415272993098</v>
      </c>
      <c r="E727" s="9">
        <f t="shared" ca="1" si="32"/>
        <v>7.4348216655687467E-6</v>
      </c>
    </row>
    <row r="728" spans="2:5" x14ac:dyDescent="0.3">
      <c r="B728" s="9">
        <v>697</v>
      </c>
      <c r="C728" s="9">
        <f t="shared" ca="1" si="30"/>
        <v>92.049060120788866</v>
      </c>
      <c r="D728" s="9">
        <f t="shared" si="31"/>
        <v>157.70698327885756</v>
      </c>
      <c r="E728" s="9">
        <f t="shared" ca="1" si="32"/>
        <v>1.526568544705821E-5</v>
      </c>
    </row>
    <row r="729" spans="2:5" x14ac:dyDescent="0.3">
      <c r="B729" s="9">
        <v>698</v>
      </c>
      <c r="C729" s="9">
        <f t="shared" ca="1" si="30"/>
        <v>94.285227790882388</v>
      </c>
      <c r="D729" s="9">
        <f t="shared" si="31"/>
        <v>157.74987675633935</v>
      </c>
      <c r="E729" s="9">
        <f t="shared" ca="1" si="32"/>
        <v>2.6854735498716423E-5</v>
      </c>
    </row>
    <row r="730" spans="2:5" x14ac:dyDescent="0.3">
      <c r="B730" s="9">
        <v>699</v>
      </c>
      <c r="C730" s="9">
        <f t="shared" ca="1" si="30"/>
        <v>105.4428678938104</v>
      </c>
      <c r="D730" s="9">
        <f t="shared" si="31"/>
        <v>157.79283369934524</v>
      </c>
      <c r="E730" s="9">
        <f t="shared" ca="1" si="32"/>
        <v>3.2267949453038358E-4</v>
      </c>
    </row>
    <row r="731" spans="2:5" x14ac:dyDescent="0.3">
      <c r="B731" s="9">
        <v>700</v>
      </c>
      <c r="C731" s="9">
        <f t="shared" ca="1" si="30"/>
        <v>87.056295586276022</v>
      </c>
      <c r="D731" s="9">
        <f t="shared" si="31"/>
        <v>157.8358546493148</v>
      </c>
      <c r="E731" s="9">
        <f t="shared" ca="1" si="32"/>
        <v>3.9919408658013662E-6</v>
      </c>
    </row>
    <row r="732" spans="2:5" x14ac:dyDescent="0.3">
      <c r="B732" s="9">
        <v>701</v>
      </c>
      <c r="C732" s="9">
        <f t="shared" ca="1" si="30"/>
        <v>87.804196026498246</v>
      </c>
      <c r="D732" s="9">
        <f t="shared" si="31"/>
        <v>157.8789401522192</v>
      </c>
      <c r="E732" s="9">
        <f t="shared" ca="1" si="32"/>
        <v>4.9148416261348857E-6</v>
      </c>
    </row>
    <row r="733" spans="2:5" x14ac:dyDescent="0.3">
      <c r="B733" s="9">
        <v>702</v>
      </c>
      <c r="C733" s="9">
        <f t="shared" ca="1" si="30"/>
        <v>111.11008323532664</v>
      </c>
      <c r="D733" s="9">
        <f t="shared" si="31"/>
        <v>157.92209075862297</v>
      </c>
      <c r="E733" s="9">
        <f t="shared" ca="1" si="32"/>
        <v>9.2295085495570602E-4</v>
      </c>
    </row>
    <row r="734" spans="2:5" x14ac:dyDescent="0.3">
      <c r="B734" s="9">
        <v>703</v>
      </c>
      <c r="C734" s="9">
        <f t="shared" ca="1" si="30"/>
        <v>104.43180525894796</v>
      </c>
      <c r="D734" s="9">
        <f t="shared" si="31"/>
        <v>157.96530702374696</v>
      </c>
      <c r="E734" s="9">
        <f t="shared" ca="1" si="32"/>
        <v>2.6352953303430265E-4</v>
      </c>
    </row>
    <row r="735" spans="2:5" x14ac:dyDescent="0.3">
      <c r="B735" s="9">
        <v>704</v>
      </c>
      <c r="C735" s="9">
        <f t="shared" ca="1" si="30"/>
        <v>107.21509348880964</v>
      </c>
      <c r="D735" s="9">
        <f t="shared" si="31"/>
        <v>158.00858950753215</v>
      </c>
      <c r="E735" s="9">
        <f t="shared" ca="1" si="32"/>
        <v>4.5515448046448264E-4</v>
      </c>
    </row>
    <row r="736" spans="2:5" x14ac:dyDescent="0.3">
      <c r="B736" s="9">
        <v>705</v>
      </c>
      <c r="C736" s="9">
        <f t="shared" ca="1" si="30"/>
        <v>108.47961220281506</v>
      </c>
      <c r="D736" s="9">
        <f t="shared" si="31"/>
        <v>158.0519387747045</v>
      </c>
      <c r="E736" s="9">
        <f t="shared" ca="1" si="32"/>
        <v>5.768246159527984E-4</v>
      </c>
    </row>
    <row r="737" spans="2:5" x14ac:dyDescent="0.3">
      <c r="B737" s="9">
        <v>706</v>
      </c>
      <c r="C737" s="9">
        <f t="shared" ref="C737:C800" ca="1" si="33">_xlfn.NORM.INV(RAND(),$C$28,$C$29)</f>
        <v>95.427325687728711</v>
      </c>
      <c r="D737" s="9">
        <f t="shared" ref="D737:D800" si="34">_xlfn.NORM.INV(B737/1001,$D$28,$D$29)</f>
        <v>158.09535539484096</v>
      </c>
      <c r="E737" s="9">
        <f t="shared" ref="E737:E800" ca="1" si="35">_xlfn.NORM.DIST(C737,$D$28,$D$29,0)</f>
        <v>3.5529068694932417E-5</v>
      </c>
    </row>
    <row r="738" spans="2:5" x14ac:dyDescent="0.3">
      <c r="B738" s="9">
        <v>707</v>
      </c>
      <c r="C738" s="9">
        <f t="shared" ca="1" si="33"/>
        <v>116.09971167024531</v>
      </c>
      <c r="D738" s="9">
        <f t="shared" si="34"/>
        <v>158.13883994243639</v>
      </c>
      <c r="E738" s="9">
        <f t="shared" ca="1" si="35"/>
        <v>2.0687056106128798E-3</v>
      </c>
    </row>
    <row r="739" spans="2:5" x14ac:dyDescent="0.3">
      <c r="B739" s="9">
        <v>708</v>
      </c>
      <c r="C739" s="9">
        <f t="shared" ca="1" si="33"/>
        <v>113.54973903966011</v>
      </c>
      <c r="D739" s="9">
        <f t="shared" si="34"/>
        <v>158.18239299697166</v>
      </c>
      <c r="E739" s="9">
        <f t="shared" ca="1" si="35"/>
        <v>1.3885697616366197E-3</v>
      </c>
    </row>
    <row r="740" spans="2:5" x14ac:dyDescent="0.3">
      <c r="B740" s="9">
        <v>709</v>
      </c>
      <c r="C740" s="9">
        <f t="shared" ca="1" si="33"/>
        <v>108.43613575048244</v>
      </c>
      <c r="D740" s="9">
        <f t="shared" si="34"/>
        <v>158.22601514298293</v>
      </c>
      <c r="E740" s="9">
        <f t="shared" ca="1" si="35"/>
        <v>5.7221290391199951E-4</v>
      </c>
    </row>
    <row r="741" spans="2:5" x14ac:dyDescent="0.3">
      <c r="B741" s="9">
        <v>710</v>
      </c>
      <c r="C741" s="9">
        <f t="shared" ca="1" si="33"/>
        <v>107.46965700773667</v>
      </c>
      <c r="D741" s="9">
        <f t="shared" si="34"/>
        <v>158.26970697013178</v>
      </c>
      <c r="E741" s="9">
        <f t="shared" ca="1" si="35"/>
        <v>4.7766012053849258E-4</v>
      </c>
    </row>
    <row r="742" spans="2:5" x14ac:dyDescent="0.3">
      <c r="B742" s="9">
        <v>711</v>
      </c>
      <c r="C742" s="9">
        <f t="shared" ca="1" si="33"/>
        <v>102.94195854338172</v>
      </c>
      <c r="D742" s="9">
        <f t="shared" si="34"/>
        <v>158.31346907327696</v>
      </c>
      <c r="E742" s="9">
        <f t="shared" ca="1" si="35"/>
        <v>1.9393076872683643E-4</v>
      </c>
    </row>
    <row r="743" spans="2:5" x14ac:dyDescent="0.3">
      <c r="B743" s="9">
        <v>712</v>
      </c>
      <c r="C743" s="9">
        <f t="shared" ca="1" si="33"/>
        <v>101.43588020502763</v>
      </c>
      <c r="D743" s="9">
        <f t="shared" si="34"/>
        <v>158.3573020525468</v>
      </c>
      <c r="E743" s="9">
        <f t="shared" ca="1" si="35"/>
        <v>1.4081811414945244E-4</v>
      </c>
    </row>
    <row r="744" spans="2:5" x14ac:dyDescent="0.3">
      <c r="B744" s="9">
        <v>713</v>
      </c>
      <c r="C744" s="9">
        <f t="shared" ca="1" si="33"/>
        <v>101.58680277191334</v>
      </c>
      <c r="D744" s="9">
        <f t="shared" si="34"/>
        <v>158.40120651341317</v>
      </c>
      <c r="E744" s="9">
        <f t="shared" ca="1" si="35"/>
        <v>1.454734618705613E-4</v>
      </c>
    </row>
    <row r="745" spans="2:5" x14ac:dyDescent="0.3">
      <c r="B745" s="9">
        <v>714</v>
      </c>
      <c r="C745" s="9">
        <f t="shared" ca="1" si="33"/>
        <v>92.986066000730531</v>
      </c>
      <c r="D745" s="9">
        <f t="shared" si="34"/>
        <v>158.44518306676673</v>
      </c>
      <c r="E745" s="9">
        <f t="shared" ca="1" si="35"/>
        <v>1.9394537334405951E-5</v>
      </c>
    </row>
    <row r="746" spans="2:5" x14ac:dyDescent="0.3">
      <c r="B746" s="9">
        <v>715</v>
      </c>
      <c r="C746" s="9">
        <f t="shared" ca="1" si="33"/>
        <v>106.95157205611827</v>
      </c>
      <c r="D746" s="9">
        <f t="shared" si="34"/>
        <v>158.48923232899295</v>
      </c>
      <c r="E746" s="9">
        <f t="shared" ca="1" si="35"/>
        <v>4.3284193055698184E-4</v>
      </c>
    </row>
    <row r="747" spans="2:5" x14ac:dyDescent="0.3">
      <c r="B747" s="9">
        <v>716</v>
      </c>
      <c r="C747" s="9">
        <f t="shared" ca="1" si="33"/>
        <v>107.20087294947406</v>
      </c>
      <c r="D747" s="9">
        <f t="shared" si="34"/>
        <v>158.53335492205005</v>
      </c>
      <c r="E747" s="9">
        <f t="shared" ca="1" si="35"/>
        <v>4.5392515190172529E-4</v>
      </c>
    </row>
    <row r="748" spans="2:5" x14ac:dyDescent="0.3">
      <c r="B748" s="9">
        <v>717</v>
      </c>
      <c r="C748" s="9">
        <f t="shared" ca="1" si="33"/>
        <v>92.750947591668023</v>
      </c>
      <c r="D748" s="9">
        <f t="shared" si="34"/>
        <v>158.57755147354777</v>
      </c>
      <c r="E748" s="9">
        <f t="shared" ca="1" si="35"/>
        <v>1.8270554292536118E-5</v>
      </c>
    </row>
    <row r="749" spans="2:5" x14ac:dyDescent="0.3">
      <c r="B749" s="9">
        <v>718</v>
      </c>
      <c r="C749" s="9">
        <f t="shared" ca="1" si="33"/>
        <v>82.320859962764814</v>
      </c>
      <c r="D749" s="9">
        <f t="shared" si="34"/>
        <v>158.62182261682767</v>
      </c>
      <c r="E749" s="9">
        <f t="shared" ca="1" si="35"/>
        <v>1.0097557791714734E-6</v>
      </c>
    </row>
    <row r="750" spans="2:5" x14ac:dyDescent="0.3">
      <c r="B750" s="9">
        <v>719</v>
      </c>
      <c r="C750" s="9">
        <f t="shared" ca="1" si="33"/>
        <v>97.795415571668514</v>
      </c>
      <c r="D750" s="9">
        <f t="shared" si="34"/>
        <v>158.66616899104477</v>
      </c>
      <c r="E750" s="9">
        <f t="shared" ca="1" si="35"/>
        <v>6.2318491127522476E-5</v>
      </c>
    </row>
    <row r="751" spans="2:5" x14ac:dyDescent="0.3">
      <c r="B751" s="9">
        <v>720</v>
      </c>
      <c r="C751" s="9">
        <f t="shared" ca="1" si="33"/>
        <v>106.26988787104439</v>
      </c>
      <c r="D751" s="9">
        <f t="shared" si="34"/>
        <v>158.7105912412506</v>
      </c>
      <c r="E751" s="9">
        <f t="shared" ca="1" si="35"/>
        <v>3.795232305458515E-4</v>
      </c>
    </row>
    <row r="752" spans="2:5" x14ac:dyDescent="0.3">
      <c r="B752" s="9">
        <v>721</v>
      </c>
      <c r="C752" s="9">
        <f t="shared" ca="1" si="33"/>
        <v>91.671346022303254</v>
      </c>
      <c r="D752" s="9">
        <f t="shared" si="34"/>
        <v>158.75509001847752</v>
      </c>
      <c r="E752" s="9">
        <f t="shared" ca="1" si="35"/>
        <v>1.3846140730869111E-5</v>
      </c>
    </row>
    <row r="753" spans="2:5" x14ac:dyDescent="0.3">
      <c r="B753" s="9">
        <v>722</v>
      </c>
      <c r="C753" s="9">
        <f t="shared" ca="1" si="33"/>
        <v>99.200593413566523</v>
      </c>
      <c r="D753" s="9">
        <f t="shared" si="34"/>
        <v>158.79966597982482</v>
      </c>
      <c r="E753" s="9">
        <f t="shared" ca="1" si="35"/>
        <v>8.5961562349348076E-5</v>
      </c>
    </row>
    <row r="754" spans="2:5" x14ac:dyDescent="0.3">
      <c r="B754" s="9">
        <v>723</v>
      </c>
      <c r="C754" s="9">
        <f t="shared" ca="1" si="33"/>
        <v>114.59988937938992</v>
      </c>
      <c r="D754" s="9">
        <f t="shared" si="34"/>
        <v>158.84431978854585</v>
      </c>
      <c r="E754" s="9">
        <f t="shared" ca="1" si="35"/>
        <v>1.6420560412808867E-3</v>
      </c>
    </row>
    <row r="755" spans="2:5" x14ac:dyDescent="0.3">
      <c r="B755" s="9">
        <v>724</v>
      </c>
      <c r="C755" s="9">
        <f t="shared" ca="1" si="33"/>
        <v>111.84306012127838</v>
      </c>
      <c r="D755" s="9">
        <f t="shared" si="34"/>
        <v>158.88905211413709</v>
      </c>
      <c r="E755" s="9">
        <f t="shared" ca="1" si="35"/>
        <v>1.0463600478646498E-3</v>
      </c>
    </row>
    <row r="756" spans="2:5" x14ac:dyDescent="0.3">
      <c r="B756" s="9">
        <v>725</v>
      </c>
      <c r="C756" s="9">
        <f t="shared" ca="1" si="33"/>
        <v>100.81917371976687</v>
      </c>
      <c r="D756" s="9">
        <f t="shared" si="34"/>
        <v>158.93386363242848</v>
      </c>
      <c r="E756" s="9">
        <f t="shared" ca="1" si="35"/>
        <v>1.2316361320175746E-4</v>
      </c>
    </row>
    <row r="757" spans="2:5" x14ac:dyDescent="0.3">
      <c r="B757" s="9">
        <v>726</v>
      </c>
      <c r="C757" s="9">
        <f t="shared" ca="1" si="33"/>
        <v>110.87781371024425</v>
      </c>
      <c r="D757" s="9">
        <f t="shared" si="34"/>
        <v>158.97875502567544</v>
      </c>
      <c r="E757" s="9">
        <f t="shared" ca="1" si="35"/>
        <v>8.8652532288755739E-4</v>
      </c>
    </row>
    <row r="758" spans="2:5" x14ac:dyDescent="0.3">
      <c r="B758" s="9">
        <v>727</v>
      </c>
      <c r="C758" s="9">
        <f t="shared" ca="1" si="33"/>
        <v>95.054204870716006</v>
      </c>
      <c r="D758" s="9">
        <f t="shared" si="34"/>
        <v>159.02372698265251</v>
      </c>
      <c r="E758" s="9">
        <f t="shared" ca="1" si="35"/>
        <v>3.2444896293232229E-5</v>
      </c>
    </row>
    <row r="759" spans="2:5" x14ac:dyDescent="0.3">
      <c r="B759" s="9">
        <v>728</v>
      </c>
      <c r="C759" s="9">
        <f t="shared" ca="1" si="33"/>
        <v>93.167662436723802</v>
      </c>
      <c r="D759" s="9">
        <f t="shared" si="34"/>
        <v>159.06878019874856</v>
      </c>
      <c r="E759" s="9">
        <f t="shared" ca="1" si="35"/>
        <v>2.0306353947679046E-5</v>
      </c>
    </row>
    <row r="760" spans="2:5" x14ac:dyDescent="0.3">
      <c r="B760" s="9">
        <v>729</v>
      </c>
      <c r="C760" s="9">
        <f t="shared" ca="1" si="33"/>
        <v>89.588877567984241</v>
      </c>
      <c r="D760" s="9">
        <f t="shared" si="34"/>
        <v>159.11391537606377</v>
      </c>
      <c r="E760" s="9">
        <f t="shared" ca="1" si="35"/>
        <v>7.9925796815636443E-6</v>
      </c>
    </row>
    <row r="761" spans="2:5" x14ac:dyDescent="0.3">
      <c r="B761" s="9">
        <v>730</v>
      </c>
      <c r="C761" s="9">
        <f t="shared" ca="1" si="33"/>
        <v>72.7861191233319</v>
      </c>
      <c r="D761" s="9">
        <f t="shared" si="34"/>
        <v>159.15913322350829</v>
      </c>
      <c r="E761" s="9">
        <f t="shared" ca="1" si="35"/>
        <v>4.6872216563970187E-8</v>
      </c>
    </row>
    <row r="762" spans="2:5" x14ac:dyDescent="0.3">
      <c r="B762" s="9">
        <v>731</v>
      </c>
      <c r="C762" s="9">
        <f t="shared" ca="1" si="33"/>
        <v>83.2405762829802</v>
      </c>
      <c r="D762" s="9">
        <f t="shared" si="34"/>
        <v>159.20443445690267</v>
      </c>
      <c r="E762" s="9">
        <f t="shared" ca="1" si="35"/>
        <v>1.3290653137984797E-6</v>
      </c>
    </row>
    <row r="763" spans="2:5" x14ac:dyDescent="0.3">
      <c r="B763" s="9">
        <v>732</v>
      </c>
      <c r="C763" s="9">
        <f t="shared" ca="1" si="33"/>
        <v>79.869393442363986</v>
      </c>
      <c r="D763" s="9">
        <f t="shared" si="34"/>
        <v>159.24981979907994</v>
      </c>
      <c r="E763" s="9">
        <f t="shared" ca="1" si="35"/>
        <v>4.7661886944069511E-7</v>
      </c>
    </row>
    <row r="764" spans="2:5" x14ac:dyDescent="0.3">
      <c r="B764" s="9">
        <v>733</v>
      </c>
      <c r="C764" s="9">
        <f t="shared" ca="1" si="33"/>
        <v>93.546594125234122</v>
      </c>
      <c r="D764" s="9">
        <f t="shared" si="34"/>
        <v>159.29528997998986</v>
      </c>
      <c r="E764" s="9">
        <f t="shared" ca="1" si="35"/>
        <v>2.233887452159227E-5</v>
      </c>
    </row>
    <row r="765" spans="2:5" x14ac:dyDescent="0.3">
      <c r="B765" s="9">
        <v>734</v>
      </c>
      <c r="C765" s="9">
        <f t="shared" ca="1" si="33"/>
        <v>85.563434259392039</v>
      </c>
      <c r="D765" s="9">
        <f t="shared" si="34"/>
        <v>159.34084573680471</v>
      </c>
      <c r="E765" s="9">
        <f t="shared" ca="1" si="35"/>
        <v>2.61613325129761E-6</v>
      </c>
    </row>
    <row r="766" spans="2:5" x14ac:dyDescent="0.3">
      <c r="B766" s="9">
        <v>735</v>
      </c>
      <c r="C766" s="9">
        <f t="shared" ca="1" si="33"/>
        <v>100.12957215928424</v>
      </c>
      <c r="D766" s="9">
        <f t="shared" si="34"/>
        <v>159.38648781402711</v>
      </c>
      <c r="E766" s="9">
        <f t="shared" ca="1" si="35"/>
        <v>1.0581822594623813E-4</v>
      </c>
    </row>
    <row r="767" spans="2:5" x14ac:dyDescent="0.3">
      <c r="B767" s="9">
        <v>736</v>
      </c>
      <c r="C767" s="9">
        <f t="shared" ca="1" si="33"/>
        <v>91.124674525963414</v>
      </c>
      <c r="D767" s="9">
        <f t="shared" si="34"/>
        <v>159.43221696359981</v>
      </c>
      <c r="E767" s="9">
        <f t="shared" ca="1" si="35"/>
        <v>1.2008613184777582E-5</v>
      </c>
    </row>
    <row r="768" spans="2:5" x14ac:dyDescent="0.3">
      <c r="B768" s="9">
        <v>737</v>
      </c>
      <c r="C768" s="9">
        <f t="shared" ca="1" si="33"/>
        <v>105.64239043947335</v>
      </c>
      <c r="D768" s="9">
        <f t="shared" si="34"/>
        <v>159.47803394501761</v>
      </c>
      <c r="E768" s="9">
        <f t="shared" ca="1" si="35"/>
        <v>3.3565467455443646E-4</v>
      </c>
    </row>
    <row r="769" spans="2:5" x14ac:dyDescent="0.3">
      <c r="B769" s="9">
        <v>738</v>
      </c>
      <c r="C769" s="9">
        <f t="shared" ca="1" si="33"/>
        <v>100.03765664359473</v>
      </c>
      <c r="D769" s="9">
        <f t="shared" si="34"/>
        <v>159.52393952544097</v>
      </c>
      <c r="E769" s="9">
        <f t="shared" ca="1" si="35"/>
        <v>1.0368228382154037E-4</v>
      </c>
    </row>
    <row r="770" spans="2:5" x14ac:dyDescent="0.3">
      <c r="B770" s="9">
        <v>739</v>
      </c>
      <c r="C770" s="9">
        <f t="shared" ca="1" si="33"/>
        <v>113.80350085044489</v>
      </c>
      <c r="D770" s="9">
        <f t="shared" si="34"/>
        <v>159.56993447981219</v>
      </c>
      <c r="E770" s="9">
        <f t="shared" ca="1" si="35"/>
        <v>1.4466360223162698E-3</v>
      </c>
    </row>
    <row r="771" spans="2:5" x14ac:dyDescent="0.3">
      <c r="B771" s="9">
        <v>740</v>
      </c>
      <c r="C771" s="9">
        <f t="shared" ca="1" si="33"/>
        <v>96.537517247655714</v>
      </c>
      <c r="D771" s="9">
        <f t="shared" si="34"/>
        <v>159.61601959097322</v>
      </c>
      <c r="E771" s="9">
        <f t="shared" ca="1" si="35"/>
        <v>4.6380722428627167E-5</v>
      </c>
    </row>
    <row r="772" spans="2:5" x14ac:dyDescent="0.3">
      <c r="B772" s="9">
        <v>741</v>
      </c>
      <c r="C772" s="9">
        <f t="shared" ca="1" si="33"/>
        <v>95.225342807265264</v>
      </c>
      <c r="D772" s="9">
        <f t="shared" si="34"/>
        <v>159.66219564978618</v>
      </c>
      <c r="E772" s="9">
        <f t="shared" ca="1" si="35"/>
        <v>3.3827380742800121E-5</v>
      </c>
    </row>
    <row r="773" spans="2:5" x14ac:dyDescent="0.3">
      <c r="B773" s="9">
        <v>742</v>
      </c>
      <c r="C773" s="9">
        <f t="shared" ca="1" si="33"/>
        <v>101.10207785196141</v>
      </c>
      <c r="D773" s="9">
        <f t="shared" si="34"/>
        <v>159.70846345525561</v>
      </c>
      <c r="E773" s="9">
        <f t="shared" ca="1" si="35"/>
        <v>1.3099686617096522E-4</v>
      </c>
    </row>
    <row r="774" spans="2:5" x14ac:dyDescent="0.3">
      <c r="B774" s="9">
        <v>743</v>
      </c>
      <c r="C774" s="9">
        <f t="shared" ca="1" si="33"/>
        <v>101.40948486534883</v>
      </c>
      <c r="D774" s="9">
        <f t="shared" si="34"/>
        <v>159.75482381465338</v>
      </c>
      <c r="E774" s="9">
        <f t="shared" ca="1" si="35"/>
        <v>1.4001791163220572E-4</v>
      </c>
    </row>
    <row r="775" spans="2:5" x14ac:dyDescent="0.3">
      <c r="B775" s="9">
        <v>744</v>
      </c>
      <c r="C775" s="9">
        <f t="shared" ca="1" si="33"/>
        <v>100.28967283889698</v>
      </c>
      <c r="D775" s="9">
        <f t="shared" si="34"/>
        <v>159.80127754364585</v>
      </c>
      <c r="E775" s="9">
        <f t="shared" ca="1" si="35"/>
        <v>1.0963443823455464E-4</v>
      </c>
    </row>
    <row r="776" spans="2:5" x14ac:dyDescent="0.3">
      <c r="B776" s="9">
        <v>745</v>
      </c>
      <c r="C776" s="9">
        <f t="shared" ca="1" si="33"/>
        <v>110.97290801866386</v>
      </c>
      <c r="D776" s="9">
        <f t="shared" si="34"/>
        <v>159.84782546642325</v>
      </c>
      <c r="E776" s="9">
        <f t="shared" ca="1" si="35"/>
        <v>9.012874572421458E-4</v>
      </c>
    </row>
    <row r="777" spans="2:5" x14ac:dyDescent="0.3">
      <c r="B777" s="9">
        <v>746</v>
      </c>
      <c r="C777" s="9">
        <f t="shared" ca="1" si="33"/>
        <v>99.732712527550945</v>
      </c>
      <c r="D777" s="9">
        <f t="shared" si="34"/>
        <v>159.89446841583174</v>
      </c>
      <c r="E777" s="9">
        <f t="shared" ca="1" si="35"/>
        <v>9.687391529775521E-5</v>
      </c>
    </row>
    <row r="778" spans="2:5" x14ac:dyDescent="0.3">
      <c r="B778" s="9">
        <v>747</v>
      </c>
      <c r="C778" s="9">
        <f t="shared" ca="1" si="33"/>
        <v>84.001672487351044</v>
      </c>
      <c r="D778" s="9">
        <f t="shared" si="34"/>
        <v>159.94120723350792</v>
      </c>
      <c r="E778" s="9">
        <f t="shared" ca="1" si="35"/>
        <v>1.6636473880620295E-6</v>
      </c>
    </row>
    <row r="779" spans="2:5" x14ac:dyDescent="0.3">
      <c r="B779" s="9">
        <v>748</v>
      </c>
      <c r="C779" s="9">
        <f t="shared" ca="1" si="33"/>
        <v>105.41528581656173</v>
      </c>
      <c r="D779" s="9">
        <f t="shared" si="34"/>
        <v>159.98804277001574</v>
      </c>
      <c r="E779" s="9">
        <f t="shared" ca="1" si="35"/>
        <v>3.209212408420677E-4</v>
      </c>
    </row>
    <row r="780" spans="2:5" x14ac:dyDescent="0.3">
      <c r="B780" s="9">
        <v>749</v>
      </c>
      <c r="C780" s="9">
        <f t="shared" ca="1" si="33"/>
        <v>85.816303472760325</v>
      </c>
      <c r="D780" s="9">
        <f t="shared" si="34"/>
        <v>160.03497588498624</v>
      </c>
      <c r="E780" s="9">
        <f t="shared" ca="1" si="35"/>
        <v>2.812217047710986E-6</v>
      </c>
    </row>
    <row r="781" spans="2:5" x14ac:dyDescent="0.3">
      <c r="B781" s="9">
        <v>750</v>
      </c>
      <c r="C781" s="9">
        <f t="shared" ca="1" si="33"/>
        <v>99.733708123103568</v>
      </c>
      <c r="D781" s="9">
        <f t="shared" si="34"/>
        <v>160.08200744725994</v>
      </c>
      <c r="E781" s="9">
        <f t="shared" ca="1" si="35"/>
        <v>9.6895464774623627E-5</v>
      </c>
    </row>
    <row r="782" spans="2:5" x14ac:dyDescent="0.3">
      <c r="B782" s="9">
        <v>751</v>
      </c>
      <c r="C782" s="9">
        <f t="shared" ca="1" si="33"/>
        <v>97.827509435294672</v>
      </c>
      <c r="D782" s="9">
        <f t="shared" si="34"/>
        <v>160.1291383350318</v>
      </c>
      <c r="E782" s="9">
        <f t="shared" ca="1" si="35"/>
        <v>6.2784129774279228E-5</v>
      </c>
    </row>
    <row r="783" spans="2:5" x14ac:dyDescent="0.3">
      <c r="B783" s="9">
        <v>752</v>
      </c>
      <c r="C783" s="9">
        <f t="shared" ca="1" si="33"/>
        <v>112.386855668211</v>
      </c>
      <c r="D783" s="9">
        <f t="shared" si="34"/>
        <v>160.17636943599931</v>
      </c>
      <c r="E783" s="9">
        <f t="shared" ca="1" si="35"/>
        <v>1.1466913492053094E-3</v>
      </c>
    </row>
    <row r="784" spans="2:5" x14ac:dyDescent="0.3">
      <c r="B784" s="9">
        <v>753</v>
      </c>
      <c r="C784" s="9">
        <f t="shared" ca="1" si="33"/>
        <v>94.410135124843251</v>
      </c>
      <c r="D784" s="9">
        <f t="shared" si="34"/>
        <v>160.22370164751311</v>
      </c>
      <c r="E784" s="9">
        <f t="shared" ca="1" si="35"/>
        <v>2.7697362954458768E-5</v>
      </c>
    </row>
    <row r="785" spans="2:5" x14ac:dyDescent="0.3">
      <c r="B785" s="9">
        <v>754</v>
      </c>
      <c r="C785" s="9">
        <f t="shared" ca="1" si="33"/>
        <v>112.66049028378499</v>
      </c>
      <c r="D785" s="9">
        <f t="shared" si="34"/>
        <v>160.27113587673085</v>
      </c>
      <c r="E785" s="9">
        <f t="shared" ca="1" si="35"/>
        <v>1.2001633676507898E-3</v>
      </c>
    </row>
    <row r="786" spans="2:5" x14ac:dyDescent="0.3">
      <c r="B786" s="9">
        <v>755</v>
      </c>
      <c r="C786" s="9">
        <f t="shared" ca="1" si="33"/>
        <v>114.26910010921939</v>
      </c>
      <c r="D786" s="9">
        <f t="shared" si="34"/>
        <v>160.31867304077383</v>
      </c>
      <c r="E786" s="9">
        <f t="shared" ca="1" si="35"/>
        <v>1.5584030954741842E-3</v>
      </c>
    </row>
    <row r="787" spans="2:5" x14ac:dyDescent="0.3">
      <c r="B787" s="9">
        <v>756</v>
      </c>
      <c r="C787" s="9">
        <f t="shared" ca="1" si="33"/>
        <v>98.479333942498059</v>
      </c>
      <c r="D787" s="9">
        <f t="shared" si="34"/>
        <v>160.36631406688701</v>
      </c>
      <c r="E787" s="9">
        <f t="shared" ca="1" si="35"/>
        <v>7.2959300242773112E-5</v>
      </c>
    </row>
    <row r="788" spans="2:5" x14ac:dyDescent="0.3">
      <c r="B788" s="9">
        <v>757</v>
      </c>
      <c r="C788" s="9">
        <f t="shared" ca="1" si="33"/>
        <v>117.51154516427032</v>
      </c>
      <c r="D788" s="9">
        <f t="shared" si="34"/>
        <v>160.4140598926019</v>
      </c>
      <c r="E788" s="9">
        <f t="shared" ca="1" si="35"/>
        <v>2.5477526607787359E-3</v>
      </c>
    </row>
    <row r="789" spans="2:5" x14ac:dyDescent="0.3">
      <c r="B789" s="9">
        <v>758</v>
      </c>
      <c r="C789" s="9">
        <f t="shared" ca="1" si="33"/>
        <v>95.933845191105974</v>
      </c>
      <c r="D789" s="9">
        <f t="shared" si="34"/>
        <v>160.46191146590286</v>
      </c>
      <c r="E789" s="9">
        <f t="shared" ca="1" si="35"/>
        <v>4.015050202533605E-5</v>
      </c>
    </row>
    <row r="790" spans="2:5" x14ac:dyDescent="0.3">
      <c r="B790" s="9">
        <v>759</v>
      </c>
      <c r="C790" s="9">
        <f t="shared" ca="1" si="33"/>
        <v>98.381958089301875</v>
      </c>
      <c r="D790" s="9">
        <f t="shared" si="34"/>
        <v>160.50986974539666</v>
      </c>
      <c r="E790" s="9">
        <f t="shared" ca="1" si="35"/>
        <v>7.1349011442444076E-5</v>
      </c>
    </row>
    <row r="791" spans="2:5" x14ac:dyDescent="0.3">
      <c r="B791" s="9">
        <v>760</v>
      </c>
      <c r="C791" s="9">
        <f t="shared" ca="1" si="33"/>
        <v>100.84337798244484</v>
      </c>
      <c r="D791" s="9">
        <f t="shared" si="34"/>
        <v>160.55793570048556</v>
      </c>
      <c r="E791" s="9">
        <f t="shared" ca="1" si="35"/>
        <v>1.2381678851626816E-4</v>
      </c>
    </row>
    <row r="792" spans="2:5" x14ac:dyDescent="0.3">
      <c r="B792" s="9">
        <v>761</v>
      </c>
      <c r="C792" s="9">
        <f t="shared" ca="1" si="33"/>
        <v>104.18757170144328</v>
      </c>
      <c r="D792" s="9">
        <f t="shared" si="34"/>
        <v>160.6061103115436</v>
      </c>
      <c r="E792" s="9">
        <f t="shared" ca="1" si="35"/>
        <v>2.5077833186845313E-4</v>
      </c>
    </row>
    <row r="793" spans="2:5" x14ac:dyDescent="0.3">
      <c r="B793" s="9">
        <v>762</v>
      </c>
      <c r="C793" s="9">
        <f t="shared" ca="1" si="33"/>
        <v>87.78441200293814</v>
      </c>
      <c r="D793" s="9">
        <f t="shared" si="34"/>
        <v>160.65439457009685</v>
      </c>
      <c r="E793" s="9">
        <f t="shared" ca="1" si="35"/>
        <v>4.8880323802232929E-6</v>
      </c>
    </row>
    <row r="794" spans="2:5" x14ac:dyDescent="0.3">
      <c r="B794" s="9">
        <v>763</v>
      </c>
      <c r="C794" s="9">
        <f t="shared" ca="1" si="33"/>
        <v>113.90055073512755</v>
      </c>
      <c r="D794" s="9">
        <f t="shared" si="34"/>
        <v>160.70278947900695</v>
      </c>
      <c r="E794" s="9">
        <f t="shared" ca="1" si="35"/>
        <v>1.4693684522715125E-3</v>
      </c>
    </row>
    <row r="795" spans="2:5" x14ac:dyDescent="0.3">
      <c r="B795" s="9">
        <v>764</v>
      </c>
      <c r="C795" s="9">
        <f t="shared" ca="1" si="33"/>
        <v>93.477051605730864</v>
      </c>
      <c r="D795" s="9">
        <f t="shared" si="34"/>
        <v>160.75129605265866</v>
      </c>
      <c r="E795" s="9">
        <f t="shared" ca="1" si="35"/>
        <v>2.1952239632757159E-5</v>
      </c>
    </row>
    <row r="796" spans="2:5" x14ac:dyDescent="0.3">
      <c r="B796" s="9">
        <v>765</v>
      </c>
      <c r="C796" s="9">
        <f t="shared" ca="1" si="33"/>
        <v>85.805245671035038</v>
      </c>
      <c r="D796" s="9">
        <f t="shared" si="34"/>
        <v>160.79991531715106</v>
      </c>
      <c r="E796" s="9">
        <f t="shared" ca="1" si="35"/>
        <v>2.8033595221777444E-6</v>
      </c>
    </row>
    <row r="797" spans="2:5" x14ac:dyDescent="0.3">
      <c r="B797" s="9">
        <v>766</v>
      </c>
      <c r="C797" s="9">
        <f t="shared" ca="1" si="33"/>
        <v>105.25639962798469</v>
      </c>
      <c r="D797" s="9">
        <f t="shared" si="34"/>
        <v>160.84864831049291</v>
      </c>
      <c r="E797" s="9">
        <f t="shared" ca="1" si="35"/>
        <v>3.1095731708354356E-4</v>
      </c>
    </row>
    <row r="798" spans="2:5" x14ac:dyDescent="0.3">
      <c r="B798" s="9">
        <v>767</v>
      </c>
      <c r="C798" s="9">
        <f t="shared" ca="1" si="33"/>
        <v>91.467571064520058</v>
      </c>
      <c r="D798" s="9">
        <f t="shared" si="34"/>
        <v>160.89749608280184</v>
      </c>
      <c r="E798" s="9">
        <f t="shared" ca="1" si="35"/>
        <v>1.3132472285438372E-5</v>
      </c>
    </row>
    <row r="799" spans="2:5" x14ac:dyDescent="0.3">
      <c r="B799" s="9">
        <v>768</v>
      </c>
      <c r="C799" s="9">
        <f t="shared" ca="1" si="33"/>
        <v>102.30969133707281</v>
      </c>
      <c r="D799" s="9">
        <f t="shared" si="34"/>
        <v>160.94645969650773</v>
      </c>
      <c r="E799" s="9">
        <f t="shared" ca="1" si="35"/>
        <v>1.6975838788785231E-4</v>
      </c>
    </row>
    <row r="800" spans="2:5" x14ac:dyDescent="0.3">
      <c r="B800" s="9">
        <v>769</v>
      </c>
      <c r="C800" s="9">
        <f t="shared" ca="1" si="33"/>
        <v>100.68687524198607</v>
      </c>
      <c r="D800" s="9">
        <f t="shared" si="34"/>
        <v>160.99554022656048</v>
      </c>
      <c r="E800" s="9">
        <f t="shared" ca="1" si="35"/>
        <v>1.1964831980324967E-4</v>
      </c>
    </row>
    <row r="801" spans="2:5" x14ac:dyDescent="0.3">
      <c r="B801" s="9">
        <v>770</v>
      </c>
      <c r="C801" s="9">
        <f t="shared" ref="C801:C864" ca="1" si="36">_xlfn.NORM.INV(RAND(),$C$28,$C$29)</f>
        <v>102.57670180120257</v>
      </c>
      <c r="D801" s="9">
        <f t="shared" ref="D801:D864" si="37">_xlfn.NORM.INV(B801/1001,$D$28,$D$29)</f>
        <v>161.04473876064193</v>
      </c>
      <c r="E801" s="9">
        <f t="shared" ref="E801:E864" ca="1" si="38">_xlfn.NORM.DIST(C801,$D$28,$D$29,0)</f>
        <v>1.796144238373424E-4</v>
      </c>
    </row>
    <row r="802" spans="2:5" x14ac:dyDescent="0.3">
      <c r="B802" s="9">
        <v>771</v>
      </c>
      <c r="C802" s="9">
        <f t="shared" ca="1" si="36"/>
        <v>87.159242652276589</v>
      </c>
      <c r="D802" s="9">
        <f t="shared" si="37"/>
        <v>161.09405639938242</v>
      </c>
      <c r="E802" s="9">
        <f t="shared" ca="1" si="38"/>
        <v>4.1084811679142244E-6</v>
      </c>
    </row>
    <row r="803" spans="2:5" x14ac:dyDescent="0.3">
      <c r="B803" s="9">
        <v>772</v>
      </c>
      <c r="C803" s="9">
        <f t="shared" ca="1" si="36"/>
        <v>98.813416728537931</v>
      </c>
      <c r="D803" s="9">
        <f t="shared" si="37"/>
        <v>161.1434942565817</v>
      </c>
      <c r="E803" s="9">
        <f t="shared" ca="1" si="38"/>
        <v>7.874007614292734E-5</v>
      </c>
    </row>
    <row r="804" spans="2:5" x14ac:dyDescent="0.3">
      <c r="B804" s="9">
        <v>773</v>
      </c>
      <c r="C804" s="9">
        <f t="shared" ca="1" si="36"/>
        <v>97.395190474701181</v>
      </c>
      <c r="D804" s="9">
        <f t="shared" si="37"/>
        <v>161.19305345943488</v>
      </c>
      <c r="E804" s="9">
        <f t="shared" ca="1" si="38"/>
        <v>5.6771921094065274E-5</v>
      </c>
    </row>
    <row r="805" spans="2:5" x14ac:dyDescent="0.3">
      <c r="B805" s="9">
        <v>774</v>
      </c>
      <c r="C805" s="9">
        <f t="shared" ca="1" si="36"/>
        <v>111.60296121716515</v>
      </c>
      <c r="D805" s="9">
        <f t="shared" si="37"/>
        <v>161.24273514876282</v>
      </c>
      <c r="E805" s="9">
        <f t="shared" ca="1" si="38"/>
        <v>1.0044819201461309E-3</v>
      </c>
    </row>
    <row r="806" spans="2:5" x14ac:dyDescent="0.3">
      <c r="B806" s="9">
        <v>775</v>
      </c>
      <c r="C806" s="9">
        <f t="shared" ca="1" si="36"/>
        <v>86.622825114074189</v>
      </c>
      <c r="D806" s="9">
        <f t="shared" si="37"/>
        <v>161.29254047924772</v>
      </c>
      <c r="E806" s="9">
        <f t="shared" ca="1" si="38"/>
        <v>3.5345879170023231E-6</v>
      </c>
    </row>
    <row r="807" spans="2:5" x14ac:dyDescent="0.3">
      <c r="B807" s="9">
        <v>776</v>
      </c>
      <c r="C807" s="9">
        <f t="shared" ca="1" si="36"/>
        <v>80.101769314026953</v>
      </c>
      <c r="D807" s="9">
        <f t="shared" si="37"/>
        <v>161.34247061967375</v>
      </c>
      <c r="E807" s="9">
        <f t="shared" ca="1" si="38"/>
        <v>5.1235962065444742E-7</v>
      </c>
    </row>
    <row r="808" spans="2:5" x14ac:dyDescent="0.3">
      <c r="B808" s="9">
        <v>777</v>
      </c>
      <c r="C808" s="9">
        <f t="shared" ca="1" si="36"/>
        <v>100.94073378587053</v>
      </c>
      <c r="D808" s="9">
        <f t="shared" si="37"/>
        <v>161.39252675317275</v>
      </c>
      <c r="E808" s="9">
        <f t="shared" ca="1" si="38"/>
        <v>1.2647587748572311E-4</v>
      </c>
    </row>
    <row r="809" spans="2:5" x14ac:dyDescent="0.3">
      <c r="B809" s="9">
        <v>778</v>
      </c>
      <c r="C809" s="9">
        <f t="shared" ca="1" si="36"/>
        <v>108.97510223437919</v>
      </c>
      <c r="D809" s="9">
        <f t="shared" si="37"/>
        <v>161.44271007747543</v>
      </c>
      <c r="E809" s="9">
        <f t="shared" ca="1" si="38"/>
        <v>6.3170844365214988E-4</v>
      </c>
    </row>
    <row r="810" spans="2:5" x14ac:dyDescent="0.3">
      <c r="B810" s="9">
        <v>779</v>
      </c>
      <c r="C810" s="9">
        <f t="shared" ca="1" si="36"/>
        <v>89.918579929337582</v>
      </c>
      <c r="D810" s="9">
        <f t="shared" si="37"/>
        <v>161.49302180516787</v>
      </c>
      <c r="E810" s="9">
        <f t="shared" ca="1" si="38"/>
        <v>8.7302593140530807E-6</v>
      </c>
    </row>
    <row r="811" spans="2:5" x14ac:dyDescent="0.3">
      <c r="B811" s="9">
        <v>780</v>
      </c>
      <c r="C811" s="9">
        <f t="shared" ca="1" si="36"/>
        <v>103.78448866657237</v>
      </c>
      <c r="D811" s="9">
        <f t="shared" si="37"/>
        <v>161.54346316395399</v>
      </c>
      <c r="E811" s="9">
        <f t="shared" ca="1" si="38"/>
        <v>2.3093500220454919E-4</v>
      </c>
    </row>
    <row r="812" spans="2:5" x14ac:dyDescent="0.3">
      <c r="B812" s="9">
        <v>781</v>
      </c>
      <c r="C812" s="9">
        <f t="shared" ca="1" si="36"/>
        <v>112.29639176863371</v>
      </c>
      <c r="D812" s="9">
        <f t="shared" si="37"/>
        <v>161.59403539692329</v>
      </c>
      <c r="E812" s="9">
        <f t="shared" ca="1" si="38"/>
        <v>1.1294600812207702E-3</v>
      </c>
    </row>
    <row r="813" spans="2:5" x14ac:dyDescent="0.3">
      <c r="B813" s="9">
        <v>782</v>
      </c>
      <c r="C813" s="9">
        <f t="shared" ca="1" si="36"/>
        <v>113.07768057761989</v>
      </c>
      <c r="D813" s="9">
        <f t="shared" si="37"/>
        <v>161.64473976282505</v>
      </c>
      <c r="E813" s="9">
        <f t="shared" ca="1" si="38"/>
        <v>1.285702231054195E-3</v>
      </c>
    </row>
    <row r="814" spans="2:5" x14ac:dyDescent="0.3">
      <c r="B814" s="9">
        <v>783</v>
      </c>
      <c r="C814" s="9">
        <f t="shared" ca="1" si="36"/>
        <v>96.215787153021992</v>
      </c>
      <c r="D814" s="9">
        <f t="shared" si="37"/>
        <v>161.6955775363482</v>
      </c>
      <c r="E814" s="9">
        <f t="shared" ca="1" si="38"/>
        <v>4.2957328590308678E-5</v>
      </c>
    </row>
    <row r="815" spans="2:5" x14ac:dyDescent="0.3">
      <c r="B815" s="9">
        <v>784</v>
      </c>
      <c r="C815" s="9">
        <f t="shared" ca="1" si="36"/>
        <v>104.41251491981069</v>
      </c>
      <c r="D815" s="9">
        <f t="shared" si="37"/>
        <v>161.74655000840772</v>
      </c>
      <c r="E815" s="9">
        <f t="shared" ca="1" si="38"/>
        <v>2.6250177205311567E-4</v>
      </c>
    </row>
    <row r="816" spans="2:5" x14ac:dyDescent="0.3">
      <c r="B816" s="9">
        <v>785</v>
      </c>
      <c r="C816" s="9">
        <f t="shared" ca="1" si="36"/>
        <v>111.73564654456828</v>
      </c>
      <c r="D816" s="9">
        <f t="shared" si="37"/>
        <v>161.79765848643737</v>
      </c>
      <c r="E816" s="9">
        <f t="shared" ca="1" si="38"/>
        <v>1.0274458850937566E-3</v>
      </c>
    </row>
    <row r="817" spans="2:5" x14ac:dyDescent="0.3">
      <c r="B817" s="9">
        <v>786</v>
      </c>
      <c r="C817" s="9">
        <f t="shared" ca="1" si="36"/>
        <v>94.146422727155183</v>
      </c>
      <c r="D817" s="9">
        <f t="shared" si="37"/>
        <v>161.84890429468896</v>
      </c>
      <c r="E817" s="9">
        <f t="shared" ca="1" si="38"/>
        <v>2.594628089033394E-5</v>
      </c>
    </row>
    <row r="818" spans="2:5" x14ac:dyDescent="0.3">
      <c r="B818" s="9">
        <v>787</v>
      </c>
      <c r="C818" s="9">
        <f t="shared" ca="1" si="36"/>
        <v>105.29460513681283</v>
      </c>
      <c r="D818" s="9">
        <f t="shared" si="37"/>
        <v>161.90028877453864</v>
      </c>
      <c r="E818" s="9">
        <f t="shared" ca="1" si="38"/>
        <v>3.1332781648999109E-4</v>
      </c>
    </row>
    <row r="819" spans="2:5" x14ac:dyDescent="0.3">
      <c r="B819" s="9">
        <v>788</v>
      </c>
      <c r="C819" s="9">
        <f t="shared" ca="1" si="36"/>
        <v>103.69906406422122</v>
      </c>
      <c r="D819" s="9">
        <f t="shared" si="37"/>
        <v>161.95181328479973</v>
      </c>
      <c r="E819" s="9">
        <f t="shared" ca="1" si="38"/>
        <v>2.2691458550654463E-4</v>
      </c>
    </row>
    <row r="820" spans="2:5" x14ac:dyDescent="0.3">
      <c r="B820" s="9">
        <v>789</v>
      </c>
      <c r="C820" s="9">
        <f t="shared" ca="1" si="36"/>
        <v>104.00505069509236</v>
      </c>
      <c r="D820" s="9">
        <f t="shared" si="37"/>
        <v>162.00347920204322</v>
      </c>
      <c r="E820" s="9">
        <f t="shared" ca="1" si="38"/>
        <v>2.4161175780781476E-4</v>
      </c>
    </row>
    <row r="821" spans="2:5" x14ac:dyDescent="0.3">
      <c r="B821" s="9">
        <v>790</v>
      </c>
      <c r="C821" s="9">
        <f t="shared" ca="1" si="36"/>
        <v>111.47411250867621</v>
      </c>
      <c r="D821" s="9">
        <f t="shared" si="37"/>
        <v>162.05528792092534</v>
      </c>
      <c r="E821" s="9">
        <f t="shared" ca="1" si="38"/>
        <v>9.8259969380254386E-4</v>
      </c>
    </row>
    <row r="822" spans="2:5" x14ac:dyDescent="0.3">
      <c r="B822" s="9">
        <v>791</v>
      </c>
      <c r="C822" s="9">
        <f t="shared" ca="1" si="36"/>
        <v>96.557379293901221</v>
      </c>
      <c r="D822" s="9">
        <f t="shared" si="37"/>
        <v>162.10724085452259</v>
      </c>
      <c r="E822" s="9">
        <f t="shared" ca="1" si="38"/>
        <v>4.6600090010644969E-5</v>
      </c>
    </row>
    <row r="823" spans="2:5" x14ac:dyDescent="0.3">
      <c r="B823" s="9">
        <v>792</v>
      </c>
      <c r="C823" s="9">
        <f t="shared" ca="1" si="36"/>
        <v>92.698679566715896</v>
      </c>
      <c r="D823" s="9">
        <f t="shared" si="37"/>
        <v>162.15933943467496</v>
      </c>
      <c r="E823" s="9">
        <f t="shared" ca="1" si="38"/>
        <v>1.8029071699307884E-5</v>
      </c>
    </row>
    <row r="824" spans="2:5" x14ac:dyDescent="0.3">
      <c r="B824" s="9">
        <v>793</v>
      </c>
      <c r="C824" s="9">
        <f t="shared" ca="1" si="36"/>
        <v>92.699716524580012</v>
      </c>
      <c r="D824" s="9">
        <f t="shared" si="37"/>
        <v>162.21158511233673</v>
      </c>
      <c r="E824" s="9">
        <f t="shared" ca="1" si="38"/>
        <v>1.8033833486729814E-5</v>
      </c>
    </row>
    <row r="825" spans="2:5" x14ac:dyDescent="0.3">
      <c r="B825" s="9">
        <v>794</v>
      </c>
      <c r="C825" s="9">
        <f t="shared" ca="1" si="36"/>
        <v>82.669494216665669</v>
      </c>
      <c r="D825" s="9">
        <f t="shared" si="37"/>
        <v>162.26397935793577</v>
      </c>
      <c r="E825" s="9">
        <f t="shared" ca="1" si="38"/>
        <v>1.1210954055581874E-6</v>
      </c>
    </row>
    <row r="826" spans="2:5" x14ac:dyDescent="0.3">
      <c r="B826" s="9">
        <v>795</v>
      </c>
      <c r="C826" s="9">
        <f t="shared" ca="1" si="36"/>
        <v>110.69858436248143</v>
      </c>
      <c r="D826" s="9">
        <f t="shared" si="37"/>
        <v>162.31652366174109</v>
      </c>
      <c r="E826" s="9">
        <f t="shared" ca="1" si="38"/>
        <v>8.592625784702016E-4</v>
      </c>
    </row>
    <row r="827" spans="2:5" x14ac:dyDescent="0.3">
      <c r="B827" s="9">
        <v>796</v>
      </c>
      <c r="C827" s="9">
        <f t="shared" ca="1" si="36"/>
        <v>103.27040879032482</v>
      </c>
      <c r="D827" s="9">
        <f t="shared" si="37"/>
        <v>162.36921953423942</v>
      </c>
      <c r="E827" s="9">
        <f t="shared" ca="1" si="38"/>
        <v>2.0767115345442762E-4</v>
      </c>
    </row>
    <row r="828" spans="2:5" x14ac:dyDescent="0.3">
      <c r="B828" s="9">
        <v>797</v>
      </c>
      <c r="C828" s="9">
        <f t="shared" ca="1" si="36"/>
        <v>107.51797446754793</v>
      </c>
      <c r="D828" s="9">
        <f t="shared" si="37"/>
        <v>162.4220685065203</v>
      </c>
      <c r="E828" s="9">
        <f t="shared" ca="1" si="38"/>
        <v>4.8204014261346253E-4</v>
      </c>
    </row>
    <row r="829" spans="2:5" x14ac:dyDescent="0.3">
      <c r="B829" s="9">
        <v>798</v>
      </c>
      <c r="C829" s="9">
        <f t="shared" ca="1" si="36"/>
        <v>96.766652829196872</v>
      </c>
      <c r="D829" s="9">
        <f t="shared" si="37"/>
        <v>162.47507213067081</v>
      </c>
      <c r="E829" s="9">
        <f t="shared" ca="1" si="38"/>
        <v>4.897022091691907E-5</v>
      </c>
    </row>
    <row r="830" spans="2:5" x14ac:dyDescent="0.3">
      <c r="B830" s="9">
        <v>799</v>
      </c>
      <c r="C830" s="9">
        <f t="shared" ca="1" si="36"/>
        <v>109.26112610962866</v>
      </c>
      <c r="D830" s="9">
        <f t="shared" si="37"/>
        <v>162.52823198017944</v>
      </c>
      <c r="E830" s="9">
        <f t="shared" ca="1" si="38"/>
        <v>6.654062269566038E-4</v>
      </c>
    </row>
    <row r="831" spans="2:5" x14ac:dyDescent="0.3">
      <c r="B831" s="9">
        <v>800</v>
      </c>
      <c r="C831" s="9">
        <f t="shared" ca="1" si="36"/>
        <v>106.69621945082567</v>
      </c>
      <c r="D831" s="9">
        <f t="shared" si="37"/>
        <v>162.58154965035004</v>
      </c>
      <c r="E831" s="9">
        <f t="shared" ca="1" si="38"/>
        <v>4.1214367899836861E-4</v>
      </c>
    </row>
    <row r="832" spans="2:5" x14ac:dyDescent="0.3">
      <c r="B832" s="9">
        <v>801</v>
      </c>
      <c r="C832" s="9">
        <f t="shared" ca="1" si="36"/>
        <v>113.75765494392694</v>
      </c>
      <c r="D832" s="9">
        <f t="shared" si="37"/>
        <v>162.63502675872553</v>
      </c>
      <c r="E832" s="9">
        <f t="shared" ca="1" si="38"/>
        <v>1.4359990687022436E-3</v>
      </c>
    </row>
    <row r="833" spans="2:5" x14ac:dyDescent="0.3">
      <c r="B833" s="9">
        <v>802</v>
      </c>
      <c r="C833" s="9">
        <f t="shared" ca="1" si="36"/>
        <v>94.146549887285857</v>
      </c>
      <c r="D833" s="9">
        <f t="shared" si="37"/>
        <v>162.68866494552202</v>
      </c>
      <c r="E833" s="9">
        <f t="shared" ca="1" si="38"/>
        <v>2.5947099922421551E-5</v>
      </c>
    </row>
    <row r="834" spans="2:5" x14ac:dyDescent="0.3">
      <c r="B834" s="9">
        <v>803</v>
      </c>
      <c r="C834" s="9">
        <f t="shared" ca="1" si="36"/>
        <v>101.53492582101735</v>
      </c>
      <c r="D834" s="9">
        <f t="shared" si="37"/>
        <v>162.74246587407379</v>
      </c>
      <c r="E834" s="9">
        <f t="shared" ca="1" si="38"/>
        <v>1.4385780486464539E-4</v>
      </c>
    </row>
    <row r="835" spans="2:5" x14ac:dyDescent="0.3">
      <c r="B835" s="9">
        <v>804</v>
      </c>
      <c r="C835" s="9">
        <f t="shared" ca="1" si="36"/>
        <v>84.853350185885006</v>
      </c>
      <c r="D835" s="9">
        <f t="shared" si="37"/>
        <v>162.79643123128895</v>
      </c>
      <c r="E835" s="9">
        <f t="shared" ca="1" si="38"/>
        <v>2.1323393030834373E-6</v>
      </c>
    </row>
    <row r="836" spans="2:5" x14ac:dyDescent="0.3">
      <c r="B836" s="9">
        <v>805</v>
      </c>
      <c r="C836" s="9">
        <f t="shared" ca="1" si="36"/>
        <v>105.16048096896749</v>
      </c>
      <c r="D836" s="9">
        <f t="shared" si="37"/>
        <v>162.8505627281165</v>
      </c>
      <c r="E836" s="9">
        <f t="shared" ca="1" si="38"/>
        <v>3.0507595732918622E-4</v>
      </c>
    </row>
    <row r="837" spans="2:5" x14ac:dyDescent="0.3">
      <c r="B837" s="9">
        <v>806</v>
      </c>
      <c r="C837" s="9">
        <f t="shared" ca="1" si="36"/>
        <v>110.64939341040922</v>
      </c>
      <c r="D837" s="9">
        <f t="shared" si="37"/>
        <v>162.90486210002513</v>
      </c>
      <c r="E837" s="9">
        <f t="shared" ca="1" si="38"/>
        <v>8.5190655890770336E-4</v>
      </c>
    </row>
    <row r="838" spans="2:5" x14ac:dyDescent="0.3">
      <c r="B838" s="9">
        <v>807</v>
      </c>
      <c r="C838" s="9">
        <f t="shared" ca="1" si="36"/>
        <v>87.304941145833169</v>
      </c>
      <c r="D838" s="9">
        <f t="shared" si="37"/>
        <v>162.95933110749385</v>
      </c>
      <c r="E838" s="9">
        <f t="shared" ca="1" si="38"/>
        <v>4.2789117020608374E-6</v>
      </c>
    </row>
    <row r="839" spans="2:5" x14ac:dyDescent="0.3">
      <c r="B839" s="9">
        <v>808</v>
      </c>
      <c r="C839" s="9">
        <f t="shared" ca="1" si="36"/>
        <v>112.41679309652494</v>
      </c>
      <c r="D839" s="9">
        <f t="shared" si="37"/>
        <v>163.01397153651499</v>
      </c>
      <c r="E839" s="9">
        <f t="shared" ca="1" si="38"/>
        <v>1.1524421992322377E-3</v>
      </c>
    </row>
    <row r="840" spans="2:5" x14ac:dyDescent="0.3">
      <c r="B840" s="9">
        <v>809</v>
      </c>
      <c r="C840" s="9">
        <f t="shared" ca="1" si="36"/>
        <v>96.612913630109034</v>
      </c>
      <c r="D840" s="9">
        <f t="shared" si="37"/>
        <v>163.06878519911001</v>
      </c>
      <c r="E840" s="9">
        <f t="shared" ca="1" si="38"/>
        <v>4.7218524695408535E-5</v>
      </c>
    </row>
    <row r="841" spans="2:5" x14ac:dyDescent="0.3">
      <c r="B841" s="9">
        <v>810</v>
      </c>
      <c r="C841" s="9">
        <f t="shared" ca="1" si="36"/>
        <v>90.234475199207779</v>
      </c>
      <c r="D841" s="9">
        <f t="shared" si="37"/>
        <v>163.12377393385833</v>
      </c>
      <c r="E841" s="9">
        <f t="shared" ca="1" si="38"/>
        <v>9.4965290504741332E-6</v>
      </c>
    </row>
    <row r="842" spans="2:5" x14ac:dyDescent="0.3">
      <c r="B842" s="9">
        <v>811</v>
      </c>
      <c r="C842" s="9">
        <f t="shared" ca="1" si="36"/>
        <v>97.650552374881812</v>
      </c>
      <c r="D842" s="9">
        <f t="shared" si="37"/>
        <v>163.17893960643977</v>
      </c>
      <c r="E842" s="9">
        <f t="shared" ca="1" si="38"/>
        <v>6.0255890920295517E-5</v>
      </c>
    </row>
    <row r="843" spans="2:5" x14ac:dyDescent="0.3">
      <c r="B843" s="9">
        <v>812</v>
      </c>
      <c r="C843" s="9">
        <f t="shared" ca="1" si="36"/>
        <v>111.62275613597424</v>
      </c>
      <c r="D843" s="9">
        <f t="shared" si="37"/>
        <v>163.23428411019097</v>
      </c>
      <c r="E843" s="9">
        <f t="shared" ca="1" si="38"/>
        <v>1.0078799927890267E-3</v>
      </c>
    </row>
    <row r="844" spans="2:5" x14ac:dyDescent="0.3">
      <c r="B844" s="9">
        <v>813</v>
      </c>
      <c r="C844" s="9">
        <f t="shared" ca="1" si="36"/>
        <v>112.62518808568926</v>
      </c>
      <c r="D844" s="9">
        <f t="shared" si="37"/>
        <v>163.28980936667583</v>
      </c>
      <c r="E844" s="9">
        <f t="shared" ca="1" si="38"/>
        <v>1.1931494394266321E-3</v>
      </c>
    </row>
    <row r="845" spans="2:5" x14ac:dyDescent="0.3">
      <c r="B845" s="9">
        <v>814</v>
      </c>
      <c r="C845" s="9">
        <f t="shared" ca="1" si="36"/>
        <v>102.24716740822043</v>
      </c>
      <c r="D845" s="9">
        <f t="shared" si="37"/>
        <v>163.34551732627142</v>
      </c>
      <c r="E845" s="9">
        <f t="shared" ca="1" si="38"/>
        <v>1.675220712681675E-4</v>
      </c>
    </row>
    <row r="846" spans="2:5" x14ac:dyDescent="0.3">
      <c r="B846" s="9">
        <v>815</v>
      </c>
      <c r="C846" s="9">
        <f t="shared" ca="1" si="36"/>
        <v>108.88795027754406</v>
      </c>
      <c r="D846" s="9">
        <f t="shared" si="37"/>
        <v>163.40140996876846</v>
      </c>
      <c r="E846" s="9">
        <f t="shared" ca="1" si="38"/>
        <v>6.2173901730680882E-4</v>
      </c>
    </row>
    <row r="847" spans="2:5" x14ac:dyDescent="0.3">
      <c r="B847" s="9">
        <v>816</v>
      </c>
      <c r="C847" s="9">
        <f t="shared" ca="1" si="36"/>
        <v>103.21726627316571</v>
      </c>
      <c r="D847" s="9">
        <f t="shared" si="37"/>
        <v>163.45748930398815</v>
      </c>
      <c r="E847" s="9">
        <f t="shared" ca="1" si="38"/>
        <v>2.0539039746291814E-4</v>
      </c>
    </row>
    <row r="848" spans="2:5" x14ac:dyDescent="0.3">
      <c r="B848" s="9">
        <v>817</v>
      </c>
      <c r="C848" s="9">
        <f t="shared" ca="1" si="36"/>
        <v>107.69870587625445</v>
      </c>
      <c r="D848" s="9">
        <f t="shared" si="37"/>
        <v>163.51375737241509</v>
      </c>
      <c r="E848" s="9">
        <f t="shared" ca="1" si="38"/>
        <v>4.9873681146252939E-4</v>
      </c>
    </row>
    <row r="849" spans="2:5" x14ac:dyDescent="0.3">
      <c r="B849" s="9">
        <v>818</v>
      </c>
      <c r="C849" s="9">
        <f t="shared" ca="1" si="36"/>
        <v>101.06802326706338</v>
      </c>
      <c r="D849" s="9">
        <f t="shared" si="37"/>
        <v>163.57021624584678</v>
      </c>
      <c r="E849" s="9">
        <f t="shared" ca="1" si="38"/>
        <v>1.30030617434393E-4</v>
      </c>
    </row>
    <row r="850" spans="2:5" x14ac:dyDescent="0.3">
      <c r="B850" s="9">
        <v>819</v>
      </c>
      <c r="C850" s="9">
        <f t="shared" ca="1" si="36"/>
        <v>94.801699755453228</v>
      </c>
      <c r="D850" s="9">
        <f t="shared" si="37"/>
        <v>163.62686802806076</v>
      </c>
      <c r="E850" s="9">
        <f t="shared" ca="1" si="38"/>
        <v>3.0500370281240337E-5</v>
      </c>
    </row>
    <row r="851" spans="2:5" x14ac:dyDescent="0.3">
      <c r="B851" s="9">
        <v>820</v>
      </c>
      <c r="C851" s="9">
        <f t="shared" ca="1" si="36"/>
        <v>98.267299990447512</v>
      </c>
      <c r="D851" s="9">
        <f t="shared" si="37"/>
        <v>163.68371485549974</v>
      </c>
      <c r="E851" s="9">
        <f t="shared" ca="1" si="38"/>
        <v>6.9494676768070833E-5</v>
      </c>
    </row>
    <row r="852" spans="2:5" x14ac:dyDescent="0.3">
      <c r="B852" s="9">
        <v>821</v>
      </c>
      <c r="C852" s="9">
        <f t="shared" ca="1" si="36"/>
        <v>102.34094250243255</v>
      </c>
      <c r="D852" s="9">
        <f t="shared" si="37"/>
        <v>163.74075889797473</v>
      </c>
      <c r="E852" s="9">
        <f t="shared" ca="1" si="38"/>
        <v>1.7088621216750164E-4</v>
      </c>
    </row>
    <row r="853" spans="2:5" x14ac:dyDescent="0.3">
      <c r="B853" s="9">
        <v>822</v>
      </c>
      <c r="C853" s="9">
        <f t="shared" ca="1" si="36"/>
        <v>91.578671738407522</v>
      </c>
      <c r="D853" s="9">
        <f t="shared" si="37"/>
        <v>163.79800235938777</v>
      </c>
      <c r="E853" s="9">
        <f t="shared" ca="1" si="38"/>
        <v>1.3517196934251817E-5</v>
      </c>
    </row>
    <row r="854" spans="2:5" x14ac:dyDescent="0.3">
      <c r="B854" s="9">
        <v>823</v>
      </c>
      <c r="C854" s="9">
        <f t="shared" ca="1" si="36"/>
        <v>108.16678104605948</v>
      </c>
      <c r="D854" s="9">
        <f t="shared" si="37"/>
        <v>163.8554474784741</v>
      </c>
      <c r="E854" s="9">
        <f t="shared" ca="1" si="38"/>
        <v>5.4435002727830242E-4</v>
      </c>
    </row>
    <row r="855" spans="2:5" x14ac:dyDescent="0.3">
      <c r="B855" s="9">
        <v>824</v>
      </c>
      <c r="C855" s="9">
        <f t="shared" ca="1" si="36"/>
        <v>96.089963166665726</v>
      </c>
      <c r="D855" s="9">
        <f t="shared" si="37"/>
        <v>163.913096529565</v>
      </c>
      <c r="E855" s="9">
        <f t="shared" ca="1" si="38"/>
        <v>4.1683067800173211E-5</v>
      </c>
    </row>
    <row r="856" spans="2:5" x14ac:dyDescent="0.3">
      <c r="B856" s="9">
        <v>825</v>
      </c>
      <c r="C856" s="9">
        <f t="shared" ca="1" si="36"/>
        <v>103.07320385975125</v>
      </c>
      <c r="D856" s="9">
        <f t="shared" si="37"/>
        <v>163.97095182337114</v>
      </c>
      <c r="E856" s="9">
        <f t="shared" ca="1" si="38"/>
        <v>1.9932018453559921E-4</v>
      </c>
    </row>
    <row r="857" spans="2:5" x14ac:dyDescent="0.3">
      <c r="B857" s="9">
        <v>826</v>
      </c>
      <c r="C857" s="9">
        <f t="shared" ca="1" si="36"/>
        <v>92.584188991795472</v>
      </c>
      <c r="D857" s="9">
        <f t="shared" si="37"/>
        <v>164.0290157077884</v>
      </c>
      <c r="E857" s="9">
        <f t="shared" ca="1" si="38"/>
        <v>1.7510466981661063E-5</v>
      </c>
    </row>
    <row r="858" spans="2:5" x14ac:dyDescent="0.3">
      <c r="B858" s="9">
        <v>827</v>
      </c>
      <c r="C858" s="9">
        <f t="shared" ca="1" si="36"/>
        <v>93.380872121844916</v>
      </c>
      <c r="D858" s="9">
        <f t="shared" si="37"/>
        <v>164.08729056872568</v>
      </c>
      <c r="E858" s="9">
        <f t="shared" ca="1" si="38"/>
        <v>2.142775542956194E-5</v>
      </c>
    </row>
    <row r="859" spans="2:5" x14ac:dyDescent="0.3">
      <c r="B859" s="9">
        <v>828</v>
      </c>
      <c r="C859" s="9">
        <f t="shared" ca="1" si="36"/>
        <v>101.92398300541214</v>
      </c>
      <c r="D859" s="9">
        <f t="shared" si="37"/>
        <v>164.14577883095595</v>
      </c>
      <c r="E859" s="9">
        <f t="shared" ca="1" si="38"/>
        <v>1.5638048177922089E-4</v>
      </c>
    </row>
    <row r="860" spans="2:5" x14ac:dyDescent="0.3">
      <c r="B860" s="9">
        <v>829</v>
      </c>
      <c r="C860" s="9">
        <f t="shared" ca="1" si="36"/>
        <v>87.98829908017845</v>
      </c>
      <c r="D860" s="9">
        <f t="shared" si="37"/>
        <v>164.20448295899195</v>
      </c>
      <c r="E860" s="9">
        <f t="shared" ca="1" si="38"/>
        <v>5.1710462822669163E-6</v>
      </c>
    </row>
    <row r="861" spans="2:5" x14ac:dyDescent="0.3">
      <c r="B861" s="9">
        <v>830</v>
      </c>
      <c r="C861" s="9">
        <f t="shared" ca="1" si="36"/>
        <v>102.07244614623887</v>
      </c>
      <c r="D861" s="9">
        <f t="shared" si="37"/>
        <v>164.26340545798593</v>
      </c>
      <c r="E861" s="9">
        <f t="shared" ca="1" si="38"/>
        <v>1.6141284512285822E-4</v>
      </c>
    </row>
    <row r="862" spans="2:5" x14ac:dyDescent="0.3">
      <c r="B862" s="9">
        <v>831</v>
      </c>
      <c r="C862" s="9">
        <f t="shared" ca="1" si="36"/>
        <v>85.563200851976575</v>
      </c>
      <c r="D862" s="9">
        <f t="shared" si="37"/>
        <v>164.32254887465575</v>
      </c>
      <c r="E862" s="9">
        <f t="shared" ca="1" si="38"/>
        <v>2.6159583831740707E-6</v>
      </c>
    </row>
    <row r="863" spans="2:5" x14ac:dyDescent="0.3">
      <c r="B863" s="9">
        <v>832</v>
      </c>
      <c r="C863" s="9">
        <f t="shared" ca="1" si="36"/>
        <v>105.13991687069277</v>
      </c>
      <c r="D863" s="9">
        <f t="shared" si="37"/>
        <v>164.38191579823746</v>
      </c>
      <c r="E863" s="9">
        <f t="shared" ca="1" si="38"/>
        <v>3.0382798241949808E-4</v>
      </c>
    </row>
    <row r="864" spans="2:5" x14ac:dyDescent="0.3">
      <c r="B864" s="9">
        <v>833</v>
      </c>
      <c r="C864" s="9">
        <f t="shared" ca="1" si="36"/>
        <v>85.115112300168803</v>
      </c>
      <c r="D864" s="9">
        <f t="shared" si="37"/>
        <v>164.44150886146508</v>
      </c>
      <c r="E864" s="9">
        <f t="shared" ca="1" si="38"/>
        <v>2.2998827720147883E-6</v>
      </c>
    </row>
    <row r="865" spans="2:5" x14ac:dyDescent="0.3">
      <c r="B865" s="9">
        <v>834</v>
      </c>
      <c r="C865" s="9">
        <f t="shared" ref="C865:C928" ca="1" si="39">_xlfn.NORM.INV(RAND(),$C$28,$C$29)</f>
        <v>93.427337343942725</v>
      </c>
      <c r="D865" s="9">
        <f t="shared" ref="D865:D928" si="40">_xlfn.NORM.INV(B865/1001,$D$28,$D$29)</f>
        <v>164.50133074157961</v>
      </c>
      <c r="E865" s="9">
        <f t="shared" ref="E865:E928" ca="1" si="41">_xlfn.NORM.DIST(C865,$D$28,$D$29,0)</f>
        <v>2.1679666669797963E-5</v>
      </c>
    </row>
    <row r="866" spans="2:5" x14ac:dyDescent="0.3">
      <c r="B866" s="9">
        <v>835</v>
      </c>
      <c r="C866" s="9">
        <f t="shared" ca="1" si="39"/>
        <v>88.184972013591349</v>
      </c>
      <c r="D866" s="9">
        <f t="shared" si="40"/>
        <v>164.56138416136704</v>
      </c>
      <c r="E866" s="9">
        <f t="shared" ca="1" si="41"/>
        <v>5.4586070319621408E-6</v>
      </c>
    </row>
    <row r="867" spans="2:5" x14ac:dyDescent="0.3">
      <c r="B867" s="9">
        <v>836</v>
      </c>
      <c r="C867" s="9">
        <f t="shared" ca="1" si="39"/>
        <v>108.29418641975717</v>
      </c>
      <c r="D867" s="9">
        <f t="shared" si="40"/>
        <v>164.62167189022679</v>
      </c>
      <c r="E867" s="9">
        <f t="shared" ca="1" si="41"/>
        <v>5.5737836399050872E-4</v>
      </c>
    </row>
    <row r="868" spans="2:5" x14ac:dyDescent="0.3">
      <c r="B868" s="9">
        <v>837</v>
      </c>
      <c r="C868" s="9">
        <f t="shared" ca="1" si="39"/>
        <v>103.90072569272347</v>
      </c>
      <c r="D868" s="9">
        <f t="shared" si="40"/>
        <v>164.68219674527256</v>
      </c>
      <c r="E868" s="9">
        <f t="shared" ca="1" si="41"/>
        <v>2.365079020799475E-4</v>
      </c>
    </row>
    <row r="869" spans="2:5" x14ac:dyDescent="0.3">
      <c r="B869" s="9">
        <v>838</v>
      </c>
      <c r="C869" s="9">
        <f t="shared" ca="1" si="39"/>
        <v>111.83473922103889</v>
      </c>
      <c r="D869" s="9">
        <f t="shared" si="40"/>
        <v>164.74296159246524</v>
      </c>
      <c r="E869" s="9">
        <f t="shared" ca="1" si="41"/>
        <v>1.04488439767361E-3</v>
      </c>
    </row>
    <row r="870" spans="2:5" x14ac:dyDescent="0.3">
      <c r="B870" s="9">
        <v>839</v>
      </c>
      <c r="C870" s="9">
        <f t="shared" ca="1" si="39"/>
        <v>111.79672424814571</v>
      </c>
      <c r="D870" s="9">
        <f t="shared" si="40"/>
        <v>164.80396934778042</v>
      </c>
      <c r="E870" s="9">
        <f t="shared" ca="1" si="41"/>
        <v>1.0381650869516357E-3</v>
      </c>
    </row>
    <row r="871" spans="2:5" x14ac:dyDescent="0.3">
      <c r="B871" s="9">
        <v>840</v>
      </c>
      <c r="C871" s="9">
        <f t="shared" ca="1" si="39"/>
        <v>112.56336484523456</v>
      </c>
      <c r="D871" s="9">
        <f t="shared" si="40"/>
        <v>164.86522297841057</v>
      </c>
      <c r="E871" s="9">
        <f t="shared" ca="1" si="41"/>
        <v>1.180949091194878E-3</v>
      </c>
    </row>
    <row r="872" spans="2:5" x14ac:dyDescent="0.3">
      <c r="B872" s="9">
        <v>841</v>
      </c>
      <c r="C872" s="9">
        <f t="shared" ca="1" si="39"/>
        <v>88.684435261236146</v>
      </c>
      <c r="D872" s="9">
        <f t="shared" si="40"/>
        <v>164.92672550400422</v>
      </c>
      <c r="E872" s="9">
        <f t="shared" ca="1" si="41"/>
        <v>6.2579868033002949E-6</v>
      </c>
    </row>
    <row r="873" spans="2:5" x14ac:dyDescent="0.3">
      <c r="B873" s="9">
        <v>842</v>
      </c>
      <c r="C873" s="9">
        <f t="shared" ca="1" si="39"/>
        <v>102.69548023775516</v>
      </c>
      <c r="D873" s="9">
        <f t="shared" si="40"/>
        <v>164.98847999794299</v>
      </c>
      <c r="E873" s="9">
        <f t="shared" ca="1" si="41"/>
        <v>1.8416204847263487E-4</v>
      </c>
    </row>
    <row r="874" spans="2:5" x14ac:dyDescent="0.3">
      <c r="B874" s="9">
        <v>843</v>
      </c>
      <c r="C874" s="9">
        <f t="shared" ca="1" si="39"/>
        <v>103.90523401145356</v>
      </c>
      <c r="D874" s="9">
        <f t="shared" si="40"/>
        <v>165.05048958865751</v>
      </c>
      <c r="E874" s="9">
        <f t="shared" ca="1" si="41"/>
        <v>2.3672645226796441E-4</v>
      </c>
    </row>
    <row r="875" spans="2:5" x14ac:dyDescent="0.3">
      <c r="B875" s="9">
        <v>844</v>
      </c>
      <c r="C875" s="9">
        <f t="shared" ca="1" si="39"/>
        <v>102.24116851462639</v>
      </c>
      <c r="D875" s="9">
        <f t="shared" si="40"/>
        <v>165.11275746098448</v>
      </c>
      <c r="E875" s="9">
        <f t="shared" ca="1" si="41"/>
        <v>1.6730890885094333E-4</v>
      </c>
    </row>
    <row r="876" spans="2:5" x14ac:dyDescent="0.3">
      <c r="B876" s="9">
        <v>845</v>
      </c>
      <c r="C876" s="9">
        <f t="shared" ca="1" si="39"/>
        <v>120.53048649226687</v>
      </c>
      <c r="D876" s="9">
        <f t="shared" si="40"/>
        <v>165.17528685756616</v>
      </c>
      <c r="E876" s="9">
        <f t="shared" ca="1" si="41"/>
        <v>3.8607934072307569E-3</v>
      </c>
    </row>
    <row r="877" spans="2:5" x14ac:dyDescent="0.3">
      <c r="B877" s="9">
        <v>846</v>
      </c>
      <c r="C877" s="9">
        <f t="shared" ca="1" si="39"/>
        <v>87.154762590490591</v>
      </c>
      <c r="D877" s="9">
        <f t="shared" si="40"/>
        <v>165.23808108029306</v>
      </c>
      <c r="E877" s="9">
        <f t="shared" ca="1" si="41"/>
        <v>4.103343476790529E-6</v>
      </c>
    </row>
    <row r="878" spans="2:5" x14ac:dyDescent="0.3">
      <c r="B878" s="9">
        <v>847</v>
      </c>
      <c r="C878" s="9">
        <f t="shared" ca="1" si="39"/>
        <v>117.2495061588256</v>
      </c>
      <c r="D878" s="9">
        <f t="shared" si="40"/>
        <v>165.30114349179297</v>
      </c>
      <c r="E878" s="9">
        <f t="shared" ca="1" si="41"/>
        <v>2.4527808963169181E-3</v>
      </c>
    </row>
    <row r="879" spans="2:5" x14ac:dyDescent="0.3">
      <c r="B879" s="9">
        <v>848</v>
      </c>
      <c r="C879" s="9">
        <f t="shared" ca="1" si="39"/>
        <v>99.389613263043856</v>
      </c>
      <c r="D879" s="9">
        <f t="shared" si="40"/>
        <v>165.36447751696687</v>
      </c>
      <c r="E879" s="9">
        <f t="shared" ca="1" si="41"/>
        <v>8.9702337991685058E-5</v>
      </c>
    </row>
    <row r="880" spans="2:5" x14ac:dyDescent="0.3">
      <c r="B880" s="9">
        <v>849</v>
      </c>
      <c r="C880" s="9">
        <f t="shared" ca="1" si="39"/>
        <v>90.239867096202062</v>
      </c>
      <c r="D880" s="9">
        <f t="shared" si="40"/>
        <v>165.42808664457408</v>
      </c>
      <c r="E880" s="9">
        <f t="shared" ca="1" si="41"/>
        <v>9.5101393017133703E-6</v>
      </c>
    </row>
    <row r="881" spans="2:5" x14ac:dyDescent="0.3">
      <c r="B881" s="9">
        <v>850</v>
      </c>
      <c r="C881" s="9">
        <f t="shared" ca="1" si="39"/>
        <v>101.38055374055745</v>
      </c>
      <c r="D881" s="9">
        <f t="shared" si="40"/>
        <v>165.49197442886828</v>
      </c>
      <c r="E881" s="9">
        <f t="shared" ca="1" si="41"/>
        <v>1.3914556164456196E-4</v>
      </c>
    </row>
    <row r="882" spans="2:5" x14ac:dyDescent="0.3">
      <c r="B882" s="9">
        <v>851</v>
      </c>
      <c r="C882" s="9">
        <f t="shared" ca="1" si="39"/>
        <v>92.91081943633003</v>
      </c>
      <c r="D882" s="9">
        <f t="shared" si="40"/>
        <v>165.55614449128706</v>
      </c>
      <c r="E882" s="9">
        <f t="shared" ca="1" si="41"/>
        <v>1.902800308076018E-5</v>
      </c>
    </row>
    <row r="883" spans="2:5" x14ac:dyDescent="0.3">
      <c r="B883" s="9">
        <v>852</v>
      </c>
      <c r="C883" s="9">
        <f t="shared" ca="1" si="39"/>
        <v>98.24565867802356</v>
      </c>
      <c r="D883" s="9">
        <f t="shared" si="40"/>
        <v>165.62060052219596</v>
      </c>
      <c r="E883" s="9">
        <f t="shared" ca="1" si="41"/>
        <v>6.9149669436797484E-5</v>
      </c>
    </row>
    <row r="884" spans="2:5" x14ac:dyDescent="0.3">
      <c r="B884" s="9">
        <v>853</v>
      </c>
      <c r="C884" s="9">
        <f t="shared" ca="1" si="39"/>
        <v>110.59843204811409</v>
      </c>
      <c r="D884" s="9">
        <f t="shared" si="40"/>
        <v>165.68534628269023</v>
      </c>
      <c r="E884" s="9">
        <f t="shared" ca="1" si="41"/>
        <v>8.4434262288731832E-4</v>
      </c>
    </row>
    <row r="885" spans="2:5" x14ac:dyDescent="0.3">
      <c r="B885" s="9">
        <v>854</v>
      </c>
      <c r="C885" s="9">
        <f t="shared" ca="1" si="39"/>
        <v>88.11327046122031</v>
      </c>
      <c r="D885" s="9">
        <f t="shared" si="40"/>
        <v>165.75038560645612</v>
      </c>
      <c r="E885" s="9">
        <f t="shared" ca="1" si="41"/>
        <v>5.3520699614217823E-6</v>
      </c>
    </row>
    <row r="886" spans="2:5" x14ac:dyDescent="0.3">
      <c r="B886" s="9">
        <v>855</v>
      </c>
      <c r="C886" s="9">
        <f t="shared" ca="1" si="39"/>
        <v>73.714310269033746</v>
      </c>
      <c r="D886" s="9">
        <f t="shared" si="40"/>
        <v>165.81572240169407</v>
      </c>
      <c r="E886" s="9">
        <f t="shared" ca="1" si="41"/>
        <v>6.4330929220427847E-8</v>
      </c>
    </row>
    <row r="887" spans="2:5" x14ac:dyDescent="0.3">
      <c r="B887" s="9">
        <v>856</v>
      </c>
      <c r="C887" s="9">
        <f t="shared" ca="1" si="39"/>
        <v>97.086824028749803</v>
      </c>
      <c r="D887" s="9">
        <f t="shared" si="40"/>
        <v>165.88136065310641</v>
      </c>
      <c r="E887" s="9">
        <f t="shared" ca="1" si="41"/>
        <v>5.281180428539371E-5</v>
      </c>
    </row>
    <row r="888" spans="2:5" x14ac:dyDescent="0.3">
      <c r="B888" s="9">
        <v>857</v>
      </c>
      <c r="C888" s="9">
        <f t="shared" ca="1" si="39"/>
        <v>105.60086423167118</v>
      </c>
      <c r="D888" s="9">
        <f t="shared" si="40"/>
        <v>165.94730442395223</v>
      </c>
      <c r="E888" s="9">
        <f t="shared" ca="1" si="41"/>
        <v>3.3291671836919274E-4</v>
      </c>
    </row>
    <row r="889" spans="2:5" x14ac:dyDescent="0.3">
      <c r="B889" s="9">
        <v>858</v>
      </c>
      <c r="C889" s="9">
        <f t="shared" ca="1" si="39"/>
        <v>107.75912536504677</v>
      </c>
      <c r="D889" s="9">
        <f t="shared" si="40"/>
        <v>166.01355785817213</v>
      </c>
      <c r="E889" s="9">
        <f t="shared" ca="1" si="41"/>
        <v>5.0443027486107286E-4</v>
      </c>
    </row>
    <row r="890" spans="2:5" x14ac:dyDescent="0.3">
      <c r="B890" s="9">
        <v>859</v>
      </c>
      <c r="C890" s="9">
        <f t="shared" ca="1" si="39"/>
        <v>102.04378767245426</v>
      </c>
      <c r="D890" s="9">
        <f t="shared" si="40"/>
        <v>166.08012518258565</v>
      </c>
      <c r="E890" s="9">
        <f t="shared" ca="1" si="41"/>
        <v>1.6043019614463044E-4</v>
      </c>
    </row>
    <row r="891" spans="2:5" x14ac:dyDescent="0.3">
      <c r="B891" s="9">
        <v>860</v>
      </c>
      <c r="C891" s="9">
        <f t="shared" ca="1" si="39"/>
        <v>103.1757026540248</v>
      </c>
      <c r="D891" s="9">
        <f t="shared" si="40"/>
        <v>166.14701070916456</v>
      </c>
      <c r="E891" s="9">
        <f t="shared" ca="1" si="41"/>
        <v>2.0362227080369578E-4</v>
      </c>
    </row>
    <row r="892" spans="2:5" x14ac:dyDescent="0.3">
      <c r="B892" s="9">
        <v>861</v>
      </c>
      <c r="C892" s="9">
        <f t="shared" ca="1" si="39"/>
        <v>107.71757774928203</v>
      </c>
      <c r="D892" s="9">
        <f t="shared" si="40"/>
        <v>166.21421883738512</v>
      </c>
      <c r="E892" s="9">
        <f t="shared" ca="1" si="41"/>
        <v>5.005090867355519E-4</v>
      </c>
    </row>
    <row r="893" spans="2:5" x14ac:dyDescent="0.3">
      <c r="B893" s="9">
        <v>862</v>
      </c>
      <c r="C893" s="9">
        <f t="shared" ca="1" si="39"/>
        <v>98.411913543865808</v>
      </c>
      <c r="D893" s="9">
        <f t="shared" si="40"/>
        <v>166.28175405666249</v>
      </c>
      <c r="E893" s="9">
        <f t="shared" ca="1" si="41"/>
        <v>7.1840880547154929E-5</v>
      </c>
    </row>
    <row r="894" spans="2:5" x14ac:dyDescent="0.3">
      <c r="B894" s="9">
        <v>863</v>
      </c>
      <c r="C894" s="9">
        <f t="shared" ca="1" si="39"/>
        <v>99.583391877310433</v>
      </c>
      <c r="D894" s="9">
        <f t="shared" si="40"/>
        <v>166.34962094887112</v>
      </c>
      <c r="E894" s="9">
        <f t="shared" ca="1" si="41"/>
        <v>9.3690892987710394E-5</v>
      </c>
    </row>
    <row r="895" spans="2:5" x14ac:dyDescent="0.3">
      <c r="B895" s="9">
        <v>864</v>
      </c>
      <c r="C895" s="9">
        <f t="shared" ca="1" si="39"/>
        <v>101.56153529423246</v>
      </c>
      <c r="D895" s="9">
        <f t="shared" si="40"/>
        <v>166.41782419095449</v>
      </c>
      <c r="E895" s="9">
        <f t="shared" ca="1" si="41"/>
        <v>1.4468449299662251E-4</v>
      </c>
    </row>
    <row r="896" spans="2:5" x14ac:dyDescent="0.3">
      <c r="B896" s="9">
        <v>865</v>
      </c>
      <c r="C896" s="9">
        <f t="shared" ca="1" si="39"/>
        <v>120.70072627274828</v>
      </c>
      <c r="D896" s="9">
        <f t="shared" si="40"/>
        <v>166.48636855762814</v>
      </c>
      <c r="E896" s="9">
        <f t="shared" ca="1" si="41"/>
        <v>3.947591179030722E-3</v>
      </c>
    </row>
    <row r="897" spans="2:5" x14ac:dyDescent="0.3">
      <c r="B897" s="9">
        <v>866</v>
      </c>
      <c r="C897" s="9">
        <f t="shared" ca="1" si="39"/>
        <v>105.39144214538619</v>
      </c>
      <c r="D897" s="9">
        <f t="shared" si="40"/>
        <v>166.55525892418007</v>
      </c>
      <c r="E897" s="9">
        <f t="shared" ca="1" si="41"/>
        <v>3.1940814883263906E-4</v>
      </c>
    </row>
    <row r="898" spans="2:5" x14ac:dyDescent="0.3">
      <c r="B898" s="9">
        <v>867</v>
      </c>
      <c r="C898" s="9">
        <f t="shared" ca="1" si="39"/>
        <v>104.54138583894789</v>
      </c>
      <c r="D898" s="9">
        <f t="shared" si="40"/>
        <v>166.62450026937293</v>
      </c>
      <c r="E898" s="9">
        <f t="shared" ca="1" si="41"/>
        <v>2.6943619207817266E-4</v>
      </c>
    </row>
    <row r="899" spans="2:5" x14ac:dyDescent="0.3">
      <c r="B899" s="9">
        <v>868</v>
      </c>
      <c r="C899" s="9">
        <f t="shared" ca="1" si="39"/>
        <v>97.326446547340282</v>
      </c>
      <c r="D899" s="9">
        <f t="shared" si="40"/>
        <v>166.69409767845207</v>
      </c>
      <c r="E899" s="9">
        <f t="shared" ca="1" si="41"/>
        <v>5.5866174122814837E-5</v>
      </c>
    </row>
    <row r="900" spans="2:5" x14ac:dyDescent="0.3">
      <c r="B900" s="9">
        <v>869</v>
      </c>
      <c r="C900" s="9">
        <f t="shared" ca="1" si="39"/>
        <v>94.918130054535368</v>
      </c>
      <c r="D900" s="9">
        <f t="shared" si="40"/>
        <v>166.7640563462646</v>
      </c>
      <c r="E900" s="9">
        <f t="shared" ca="1" si="41"/>
        <v>3.1383179141186613E-5</v>
      </c>
    </row>
    <row r="901" spans="2:5" x14ac:dyDescent="0.3">
      <c r="B901" s="9">
        <v>870</v>
      </c>
      <c r="C901" s="9">
        <f t="shared" ca="1" si="39"/>
        <v>89.824253424351085</v>
      </c>
      <c r="D901" s="9">
        <f t="shared" si="40"/>
        <v>166.83438158049404</v>
      </c>
      <c r="E901" s="9">
        <f t="shared" ca="1" si="41"/>
        <v>8.5129406287145492E-6</v>
      </c>
    </row>
    <row r="902" spans="2:5" x14ac:dyDescent="0.3">
      <c r="B902" s="9">
        <v>871</v>
      </c>
      <c r="C902" s="9">
        <f t="shared" ca="1" si="39"/>
        <v>95.313720177663939</v>
      </c>
      <c r="D902" s="9">
        <f t="shared" si="40"/>
        <v>166.90507880501622</v>
      </c>
      <c r="E902" s="9">
        <f t="shared" ca="1" si="41"/>
        <v>3.4562457308567424E-5</v>
      </c>
    </row>
    <row r="903" spans="2:5" x14ac:dyDescent="0.3">
      <c r="B903" s="9">
        <v>872</v>
      </c>
      <c r="C903" s="9">
        <f t="shared" ca="1" si="39"/>
        <v>123.01899707787126</v>
      </c>
      <c r="D903" s="9">
        <f t="shared" si="40"/>
        <v>166.97615356338156</v>
      </c>
      <c r="E903" s="9">
        <f t="shared" ca="1" si="41"/>
        <v>5.2753519211372326E-3</v>
      </c>
    </row>
    <row r="904" spans="2:5" x14ac:dyDescent="0.3">
      <c r="B904" s="9">
        <v>873</v>
      </c>
      <c r="C904" s="9">
        <f t="shared" ca="1" si="39"/>
        <v>100.06438399825119</v>
      </c>
      <c r="D904" s="9">
        <f t="shared" si="40"/>
        <v>167.04761152242946</v>
      </c>
      <c r="E904" s="9">
        <f t="shared" ca="1" si="41"/>
        <v>1.0429929592376321E-4</v>
      </c>
    </row>
    <row r="905" spans="2:5" x14ac:dyDescent="0.3">
      <c r="B905" s="9">
        <v>874</v>
      </c>
      <c r="C905" s="9">
        <f t="shared" ca="1" si="39"/>
        <v>111.39084882036455</v>
      </c>
      <c r="D905" s="9">
        <f t="shared" si="40"/>
        <v>167.11945847604142</v>
      </c>
      <c r="E905" s="9">
        <f t="shared" ca="1" si="41"/>
        <v>9.6867531125001372E-4</v>
      </c>
    </row>
    <row r="906" spans="2:5" x14ac:dyDescent="0.3">
      <c r="B906" s="9">
        <v>875</v>
      </c>
      <c r="C906" s="9">
        <f t="shared" ca="1" si="39"/>
        <v>89.797207016850024</v>
      </c>
      <c r="D906" s="9">
        <f t="shared" si="40"/>
        <v>167.19170034903883</v>
      </c>
      <c r="E906" s="9">
        <f t="shared" ca="1" si="41"/>
        <v>8.4515707016039091E-6</v>
      </c>
    </row>
    <row r="907" spans="2:5" x14ac:dyDescent="0.3">
      <c r="B907" s="9">
        <v>876</v>
      </c>
      <c r="C907" s="9">
        <f t="shared" ca="1" si="39"/>
        <v>110.78987910134542</v>
      </c>
      <c r="D907" s="9">
        <f t="shared" si="40"/>
        <v>167.26434320123232</v>
      </c>
      <c r="E907" s="9">
        <f t="shared" ca="1" si="41"/>
        <v>8.7305866685509958E-4</v>
      </c>
    </row>
    <row r="908" spans="2:5" x14ac:dyDescent="0.3">
      <c r="B908" s="9">
        <v>877</v>
      </c>
      <c r="C908" s="9">
        <f t="shared" ca="1" si="39"/>
        <v>103.05699958578057</v>
      </c>
      <c r="D908" s="9">
        <f t="shared" si="40"/>
        <v>167.33739323163013</v>
      </c>
      <c r="E908" s="9">
        <f t="shared" ca="1" si="41"/>
        <v>1.9864757901826729E-4</v>
      </c>
    </row>
    <row r="909" spans="2:5" x14ac:dyDescent="0.3">
      <c r="B909" s="9">
        <v>878</v>
      </c>
      <c r="C909" s="9">
        <f t="shared" ca="1" si="39"/>
        <v>95.246835948280136</v>
      </c>
      <c r="D909" s="9">
        <f t="shared" si="40"/>
        <v>167.41085678281269</v>
      </c>
      <c r="E909" s="9">
        <f t="shared" ca="1" si="41"/>
        <v>3.4004806496145164E-5</v>
      </c>
    </row>
    <row r="910" spans="2:5" x14ac:dyDescent="0.3">
      <c r="B910" s="9">
        <v>879</v>
      </c>
      <c r="C910" s="9">
        <f t="shared" ca="1" si="39"/>
        <v>97.166062711828644</v>
      </c>
      <c r="D910" s="9">
        <f t="shared" si="40"/>
        <v>167.48474034548155</v>
      </c>
      <c r="E910" s="9">
        <f t="shared" ca="1" si="41"/>
        <v>5.3804403536840122E-5</v>
      </c>
    </row>
    <row r="911" spans="2:5" x14ac:dyDescent="0.3">
      <c r="B911" s="9">
        <v>880</v>
      </c>
      <c r="C911" s="9">
        <f t="shared" ca="1" si="39"/>
        <v>96.415118642650242</v>
      </c>
      <c r="D911" s="9">
        <f t="shared" si="40"/>
        <v>167.55905056319125</v>
      </c>
      <c r="E911" s="9">
        <f t="shared" ca="1" si="41"/>
        <v>4.5049746493363125E-5</v>
      </c>
    </row>
    <row r="912" spans="2:5" x14ac:dyDescent="0.3">
      <c r="B912" s="9">
        <v>881</v>
      </c>
      <c r="C912" s="9">
        <f t="shared" ca="1" si="39"/>
        <v>93.491014621329498</v>
      </c>
      <c r="D912" s="9">
        <f t="shared" si="40"/>
        <v>167.63379423727281</v>
      </c>
      <c r="E912" s="9">
        <f t="shared" ca="1" si="41"/>
        <v>2.2029367001650135E-5</v>
      </c>
    </row>
    <row r="913" spans="2:5" x14ac:dyDescent="0.3">
      <c r="B913" s="9">
        <v>882</v>
      </c>
      <c r="C913" s="9">
        <f t="shared" ca="1" si="39"/>
        <v>105.17262243798793</v>
      </c>
      <c r="D913" s="9">
        <f t="shared" si="40"/>
        <v>167.70897833195858</v>
      </c>
      <c r="E913" s="9">
        <f t="shared" ca="1" si="41"/>
        <v>3.0581492305475818E-4</v>
      </c>
    </row>
    <row r="914" spans="2:5" x14ac:dyDescent="0.3">
      <c r="B914" s="9">
        <v>883</v>
      </c>
      <c r="C914" s="9">
        <f t="shared" ca="1" si="39"/>
        <v>88.994278634637567</v>
      </c>
      <c r="D914" s="9">
        <f t="shared" si="40"/>
        <v>167.78460997971811</v>
      </c>
      <c r="E914" s="9">
        <f t="shared" ca="1" si="41"/>
        <v>6.8078866139403041E-6</v>
      </c>
    </row>
    <row r="915" spans="2:5" x14ac:dyDescent="0.3">
      <c r="B915" s="9">
        <v>884</v>
      </c>
      <c r="C915" s="9">
        <f t="shared" ca="1" si="39"/>
        <v>93.361505129605789</v>
      </c>
      <c r="D915" s="9">
        <f t="shared" si="40"/>
        <v>167.86069648681581</v>
      </c>
      <c r="E915" s="9">
        <f t="shared" ca="1" si="41"/>
        <v>2.1323563096088504E-5</v>
      </c>
    </row>
    <row r="916" spans="2:5" x14ac:dyDescent="0.3">
      <c r="B916" s="9">
        <v>885</v>
      </c>
      <c r="C916" s="9">
        <f t="shared" ca="1" si="39"/>
        <v>95.287762428498453</v>
      </c>
      <c r="D916" s="9">
        <f t="shared" si="40"/>
        <v>167.93724533910171</v>
      </c>
      <c r="E916" s="9">
        <f t="shared" ca="1" si="41"/>
        <v>3.4345036567199773E-5</v>
      </c>
    </row>
    <row r="917" spans="2:5" x14ac:dyDescent="0.3">
      <c r="B917" s="9">
        <v>886</v>
      </c>
      <c r="C917" s="9">
        <f t="shared" ca="1" si="39"/>
        <v>119.79644624687853</v>
      </c>
      <c r="D917" s="9">
        <f t="shared" si="40"/>
        <v>168.01426420804694</v>
      </c>
      <c r="E917" s="9">
        <f t="shared" ca="1" si="41"/>
        <v>3.502699540253105E-3</v>
      </c>
    </row>
    <row r="918" spans="2:5" x14ac:dyDescent="0.3">
      <c r="B918" s="9">
        <v>887</v>
      </c>
      <c r="C918" s="9">
        <f t="shared" ca="1" si="39"/>
        <v>90.00236505890723</v>
      </c>
      <c r="D918" s="9">
        <f t="shared" si="40"/>
        <v>168.09176095703671</v>
      </c>
      <c r="E918" s="9">
        <f t="shared" ca="1" si="41"/>
        <v>8.9276436724507459E-6</v>
      </c>
    </row>
    <row r="919" spans="2:5" x14ac:dyDescent="0.3">
      <c r="B919" s="9">
        <v>888</v>
      </c>
      <c r="C919" s="9">
        <f t="shared" ca="1" si="39"/>
        <v>125.8966296468146</v>
      </c>
      <c r="D919" s="9">
        <f t="shared" si="40"/>
        <v>168.16974364793415</v>
      </c>
      <c r="E919" s="9">
        <f t="shared" ca="1" si="41"/>
        <v>7.3134610405333634E-3</v>
      </c>
    </row>
    <row r="920" spans="2:5" x14ac:dyDescent="0.3">
      <c r="B920" s="9">
        <v>889</v>
      </c>
      <c r="C920" s="9">
        <f t="shared" ca="1" si="39"/>
        <v>106.82392079726198</v>
      </c>
      <c r="D920" s="9">
        <f t="shared" si="40"/>
        <v>168.24822054792895</v>
      </c>
      <c r="E920" s="9">
        <f t="shared" ca="1" si="41"/>
        <v>4.2238336316337532E-4</v>
      </c>
    </row>
    <row r="921" spans="2:5" x14ac:dyDescent="0.3">
      <c r="B921" s="9">
        <v>890</v>
      </c>
      <c r="C921" s="9">
        <f t="shared" ca="1" si="39"/>
        <v>118.99849226655068</v>
      </c>
      <c r="D921" s="9">
        <f t="shared" si="40"/>
        <v>168.32720013668609</v>
      </c>
      <c r="E921" s="9">
        <f t="shared" ca="1" si="41"/>
        <v>3.1424515757730296E-3</v>
      </c>
    </row>
    <row r="922" spans="2:5" x14ac:dyDescent="0.3">
      <c r="B922" s="9">
        <v>891</v>
      </c>
      <c r="C922" s="9">
        <f t="shared" ca="1" si="39"/>
        <v>114.4726967111131</v>
      </c>
      <c r="D922" s="9">
        <f t="shared" si="40"/>
        <v>168.40669111381072</v>
      </c>
      <c r="E922" s="9">
        <f t="shared" ca="1" si="41"/>
        <v>1.6094644441513339E-3</v>
      </c>
    </row>
    <row r="923" spans="2:5" x14ac:dyDescent="0.3">
      <c r="B923" s="9">
        <v>892</v>
      </c>
      <c r="C923" s="9">
        <f t="shared" ca="1" si="39"/>
        <v>127.68302815646119</v>
      </c>
      <c r="D923" s="9">
        <f t="shared" si="40"/>
        <v>168.48670240664586</v>
      </c>
      <c r="E923" s="9">
        <f t="shared" ca="1" si="41"/>
        <v>8.7933426437016987E-3</v>
      </c>
    </row>
    <row r="924" spans="2:5" x14ac:dyDescent="0.3">
      <c r="B924" s="9">
        <v>893</v>
      </c>
      <c r="C924" s="9">
        <f t="shared" ca="1" si="39"/>
        <v>106.67971844988713</v>
      </c>
      <c r="D924" s="9">
        <f t="shared" si="40"/>
        <v>168.56724317842117</v>
      </c>
      <c r="E924" s="9">
        <f t="shared" ca="1" si="41"/>
        <v>4.1083661937666566E-4</v>
      </c>
    </row>
    <row r="925" spans="2:5" x14ac:dyDescent="0.3">
      <c r="B925" s="9">
        <v>894</v>
      </c>
      <c r="C925" s="9">
        <f t="shared" ca="1" si="39"/>
        <v>101.28335898220037</v>
      </c>
      <c r="D925" s="9">
        <f t="shared" si="40"/>
        <v>168.64832283677197</v>
      </c>
      <c r="E925" s="9">
        <f t="shared" ca="1" si="41"/>
        <v>1.3625077617127575E-4</v>
      </c>
    </row>
    <row r="926" spans="2:5" x14ac:dyDescent="0.3">
      <c r="B926" s="9">
        <v>895</v>
      </c>
      <c r="C926" s="9">
        <f t="shared" ca="1" si="39"/>
        <v>110.74165543752116</v>
      </c>
      <c r="D926" s="9">
        <f t="shared" si="40"/>
        <v>168.72995104264945</v>
      </c>
      <c r="E926" s="9">
        <f t="shared" ca="1" si="41"/>
        <v>8.6574792293813861E-4</v>
      </c>
    </row>
    <row r="927" spans="2:5" x14ac:dyDescent="0.3">
      <c r="B927" s="9">
        <v>896</v>
      </c>
      <c r="C927" s="9">
        <f t="shared" ca="1" si="39"/>
        <v>103.57061209196684</v>
      </c>
      <c r="D927" s="9">
        <f t="shared" si="40"/>
        <v>168.81213771964275</v>
      </c>
      <c r="E927" s="9">
        <f t="shared" ca="1" si="41"/>
        <v>2.2098700727539976E-4</v>
      </c>
    </row>
    <row r="928" spans="2:5" x14ac:dyDescent="0.3">
      <c r="B928" s="9">
        <v>897</v>
      </c>
      <c r="C928" s="9">
        <f t="shared" ca="1" si="39"/>
        <v>105.51481721573123</v>
      </c>
      <c r="D928" s="9">
        <f t="shared" si="40"/>
        <v>168.89489306373747</v>
      </c>
      <c r="E928" s="9">
        <f t="shared" ca="1" si="41"/>
        <v>3.2730625630314952E-4</v>
      </c>
    </row>
    <row r="929" spans="2:5" x14ac:dyDescent="0.3">
      <c r="B929" s="9">
        <v>898</v>
      </c>
      <c r="C929" s="9">
        <f t="shared" ref="C929:C992" ca="1" si="42">_xlfn.NORM.INV(RAND(),$C$28,$C$29)</f>
        <v>83.129392452798157</v>
      </c>
      <c r="D929" s="9">
        <f t="shared" ref="D929:D992" si="43">_xlfn.NORM.INV(B929/1001,$D$28,$D$29)</f>
        <v>168.97822755353454</v>
      </c>
      <c r="E929" s="9">
        <f t="shared" ref="E929:E992" ca="1" si="44">_xlfn.NORM.DIST(C929,$D$28,$D$29,0)</f>
        <v>1.285900511163991E-6</v>
      </c>
    </row>
    <row r="930" spans="2:5" x14ac:dyDescent="0.3">
      <c r="B930" s="9">
        <v>899</v>
      </c>
      <c r="C930" s="9">
        <f t="shared" ca="1" si="42"/>
        <v>90.287191235001202</v>
      </c>
      <c r="D930" s="9">
        <f t="shared" si="43"/>
        <v>169.06215196095616</v>
      </c>
      <c r="E930" s="9">
        <f t="shared" ca="1" si="44"/>
        <v>9.6303817498826777E-6</v>
      </c>
    </row>
    <row r="931" spans="2:5" x14ac:dyDescent="0.3">
      <c r="B931" s="9">
        <v>900</v>
      </c>
      <c r="C931" s="9">
        <f t="shared" ca="1" si="42"/>
        <v>119.98735357276848</v>
      </c>
      <c r="D931" s="9">
        <f t="shared" si="43"/>
        <v>169.14667736246727</v>
      </c>
      <c r="E931" s="9">
        <f t="shared" ca="1" si="44"/>
        <v>3.5933323349626816E-3</v>
      </c>
    </row>
    <row r="932" spans="2:5" x14ac:dyDescent="0.3">
      <c r="B932" s="9">
        <v>901</v>
      </c>
      <c r="C932" s="9">
        <f t="shared" ca="1" si="42"/>
        <v>98.351477028710434</v>
      </c>
      <c r="D932" s="9">
        <f t="shared" si="43"/>
        <v>169.23181515084241</v>
      </c>
      <c r="E932" s="9">
        <f t="shared" ca="1" si="44"/>
        <v>7.0851678498654467E-5</v>
      </c>
    </row>
    <row r="933" spans="2:5" x14ac:dyDescent="0.3">
      <c r="B933" s="9">
        <v>902</v>
      </c>
      <c r="C933" s="9">
        <f t="shared" ca="1" si="42"/>
        <v>95.337669571176463</v>
      </c>
      <c r="D933" s="9">
        <f t="shared" si="43"/>
        <v>169.3175770475105</v>
      </c>
      <c r="E933" s="9">
        <f t="shared" ca="1" si="44"/>
        <v>3.4764184394700655E-5</v>
      </c>
    </row>
    <row r="934" spans="2:5" x14ac:dyDescent="0.3">
      <c r="B934" s="9">
        <v>903</v>
      </c>
      <c r="C934" s="9">
        <f t="shared" ca="1" si="42"/>
        <v>99.093030483114489</v>
      </c>
      <c r="D934" s="9">
        <f t="shared" si="43"/>
        <v>169.403975115512</v>
      </c>
      <c r="E934" s="9">
        <f t="shared" ca="1" si="44"/>
        <v>8.3896970181427354E-5</v>
      </c>
    </row>
    <row r="935" spans="2:5" x14ac:dyDescent="0.3">
      <c r="B935" s="9">
        <v>904</v>
      </c>
      <c r="C935" s="9">
        <f t="shared" ca="1" si="42"/>
        <v>99.660120050201215</v>
      </c>
      <c r="D935" s="9">
        <f t="shared" si="43"/>
        <v>169.49102177310542</v>
      </c>
      <c r="E935" s="9">
        <f t="shared" ca="1" si="44"/>
        <v>9.5314379205047763E-5</v>
      </c>
    </row>
    <row r="936" spans="2:5" x14ac:dyDescent="0.3">
      <c r="B936" s="9">
        <v>905</v>
      </c>
      <c r="C936" s="9">
        <f t="shared" ca="1" si="42"/>
        <v>108.47796684006538</v>
      </c>
      <c r="D936" s="9">
        <f t="shared" si="43"/>
        <v>169.578729808063</v>
      </c>
      <c r="E936" s="9">
        <f t="shared" ca="1" si="44"/>
        <v>5.7664949947921617E-4</v>
      </c>
    </row>
    <row r="937" spans="2:5" x14ac:dyDescent="0.3">
      <c r="B937" s="9">
        <v>906</v>
      </c>
      <c r="C937" s="9">
        <f t="shared" ca="1" si="42"/>
        <v>104.2558247016111</v>
      </c>
      <c r="D937" s="9">
        <f t="shared" si="43"/>
        <v>169.66711239269765</v>
      </c>
      <c r="E937" s="9">
        <f t="shared" ca="1" si="44"/>
        <v>2.5428510655049166E-4</v>
      </c>
    </row>
    <row r="938" spans="2:5" x14ac:dyDescent="0.3">
      <c r="B938" s="9">
        <v>907</v>
      </c>
      <c r="C938" s="9">
        <f t="shared" ca="1" si="42"/>
        <v>117.19463054685136</v>
      </c>
      <c r="D938" s="9">
        <f t="shared" si="43"/>
        <v>169.75618309966734</v>
      </c>
      <c r="E938" s="9">
        <f t="shared" ca="1" si="44"/>
        <v>2.4332508900304353E-3</v>
      </c>
    </row>
    <row r="939" spans="2:5" x14ac:dyDescent="0.3">
      <c r="B939" s="9">
        <v>908</v>
      </c>
      <c r="C939" s="9">
        <f t="shared" ca="1" si="42"/>
        <v>82.917278025910591</v>
      </c>
      <c r="D939" s="9">
        <f t="shared" si="43"/>
        <v>169.84595591860528</v>
      </c>
      <c r="E939" s="9">
        <f t="shared" ca="1" si="44"/>
        <v>1.2072177067510719E-6</v>
      </c>
    </row>
    <row r="940" spans="2:5" x14ac:dyDescent="0.3">
      <c r="B940" s="9">
        <v>909</v>
      </c>
      <c r="C940" s="9">
        <f t="shared" ca="1" si="42"/>
        <v>109.11967906390039</v>
      </c>
      <c r="D940" s="9">
        <f t="shared" si="43"/>
        <v>169.93644527362889</v>
      </c>
      <c r="E940" s="9">
        <f t="shared" ca="1" si="44"/>
        <v>6.485522843460229E-4</v>
      </c>
    </row>
    <row r="941" spans="2:5" x14ac:dyDescent="0.3">
      <c r="B941" s="9">
        <v>910</v>
      </c>
      <c r="C941" s="9">
        <f t="shared" ca="1" si="42"/>
        <v>95.747190474474451</v>
      </c>
      <c r="D941" s="9">
        <f t="shared" si="43"/>
        <v>170.02766604178404</v>
      </c>
      <c r="E941" s="9">
        <f t="shared" ca="1" si="44"/>
        <v>3.8386487490812151E-5</v>
      </c>
    </row>
    <row r="942" spans="2:5" x14ac:dyDescent="0.3">
      <c r="B942" s="9">
        <v>911</v>
      </c>
      <c r="C942" s="9">
        <f t="shared" ca="1" si="42"/>
        <v>98.730389338744473</v>
      </c>
      <c r="D942" s="9">
        <f t="shared" si="43"/>
        <v>170.11963357248544</v>
      </c>
      <c r="E942" s="9">
        <f t="shared" ca="1" si="44"/>
        <v>7.7265577091101224E-5</v>
      </c>
    </row>
    <row r="943" spans="2:5" x14ac:dyDescent="0.3">
      <c r="B943" s="9">
        <v>912</v>
      </c>
      <c r="C943" s="9">
        <f t="shared" ca="1" si="42"/>
        <v>100.32546960099897</v>
      </c>
      <c r="D943" s="9">
        <f t="shared" si="43"/>
        <v>170.2123637080185</v>
      </c>
      <c r="E943" s="9">
        <f t="shared" ca="1" si="44"/>
        <v>1.1050463271225631E-4</v>
      </c>
    </row>
    <row r="944" spans="2:5" x14ac:dyDescent="0.3">
      <c r="B944" s="9">
        <v>913</v>
      </c>
      <c r="C944" s="9">
        <f t="shared" ca="1" si="42"/>
        <v>100.1399558180493</v>
      </c>
      <c r="D944" s="9">
        <f t="shared" si="43"/>
        <v>170.30587280517392</v>
      </c>
      <c r="E944" s="9">
        <f t="shared" ca="1" si="44"/>
        <v>1.0606202165266325E-4</v>
      </c>
    </row>
    <row r="945" spans="2:5" x14ac:dyDescent="0.3">
      <c r="B945" s="9">
        <v>914</v>
      </c>
      <c r="C945" s="9">
        <f t="shared" ca="1" si="42"/>
        <v>119.67703039715825</v>
      </c>
      <c r="D945" s="9">
        <f t="shared" si="43"/>
        <v>170.40017775809059</v>
      </c>
      <c r="E945" s="9">
        <f t="shared" ca="1" si="44"/>
        <v>3.4468891629483283E-3</v>
      </c>
    </row>
    <row r="946" spans="2:5" x14ac:dyDescent="0.3">
      <c r="B946" s="9">
        <v>915</v>
      </c>
      <c r="C946" s="9">
        <f t="shared" ca="1" si="42"/>
        <v>109.49419908997028</v>
      </c>
      <c r="D946" s="9">
        <f t="shared" si="43"/>
        <v>170.49529602238937</v>
      </c>
      <c r="E946" s="9">
        <f t="shared" ca="1" si="44"/>
        <v>6.9400390345993523E-4</v>
      </c>
    </row>
    <row r="947" spans="2:5" x14ac:dyDescent="0.3">
      <c r="B947" s="9">
        <v>916</v>
      </c>
      <c r="C947" s="9">
        <f t="shared" ca="1" si="42"/>
        <v>95.25082516013002</v>
      </c>
      <c r="D947" s="9">
        <f t="shared" si="43"/>
        <v>170.59124564068713</v>
      </c>
      <c r="E947" s="9">
        <f t="shared" ca="1" si="44"/>
        <v>3.4037831973079987E-5</v>
      </c>
    </row>
    <row r="948" spans="2:5" x14ac:dyDescent="0.3">
      <c r="B948" s="9">
        <v>917</v>
      </c>
      <c r="C948" s="9">
        <f t="shared" ca="1" si="42"/>
        <v>105.28048891824028</v>
      </c>
      <c r="D948" s="9">
        <f t="shared" si="43"/>
        <v>170.68804526958627</v>
      </c>
      <c r="E948" s="9">
        <f t="shared" ca="1" si="44"/>
        <v>3.12450099904449E-4</v>
      </c>
    </row>
    <row r="949" spans="2:5" x14ac:dyDescent="0.3">
      <c r="B949" s="9">
        <v>918</v>
      </c>
      <c r="C949" s="9">
        <f t="shared" ca="1" si="42"/>
        <v>85.177181695729175</v>
      </c>
      <c r="D949" s="9">
        <f t="shared" si="43"/>
        <v>170.78571420824511</v>
      </c>
      <c r="E949" s="9">
        <f t="shared" ca="1" si="44"/>
        <v>2.3413998920810875E-6</v>
      </c>
    </row>
    <row r="950" spans="2:5" x14ac:dyDescent="0.3">
      <c r="B950" s="9">
        <v>919</v>
      </c>
      <c r="C950" s="9">
        <f t="shared" ca="1" si="42"/>
        <v>97.167329370695256</v>
      </c>
      <c r="D950" s="9">
        <f t="shared" si="43"/>
        <v>170.88427242864086</v>
      </c>
      <c r="E950" s="9">
        <f t="shared" ca="1" si="44"/>
        <v>5.3820408966193162E-5</v>
      </c>
    </row>
    <row r="951" spans="2:5" x14ac:dyDescent="0.3">
      <c r="B951" s="9">
        <v>920</v>
      </c>
      <c r="C951" s="9">
        <f t="shared" ca="1" si="42"/>
        <v>100.4680005433333</v>
      </c>
      <c r="D951" s="9">
        <f t="shared" si="43"/>
        <v>170.98374060764837</v>
      </c>
      <c r="E951" s="9">
        <f t="shared" ca="1" si="44"/>
        <v>1.1403206351047319E-4</v>
      </c>
    </row>
    <row r="952" spans="2:5" x14ac:dyDescent="0.3">
      <c r="B952" s="9">
        <v>921</v>
      </c>
      <c r="C952" s="9">
        <f t="shared" ca="1" si="42"/>
        <v>80.465080323688852</v>
      </c>
      <c r="D952" s="9">
        <f t="shared" si="43"/>
        <v>171.08414016106707</v>
      </c>
      <c r="E952" s="9">
        <f t="shared" ca="1" si="44"/>
        <v>5.7340897409186478E-7</v>
      </c>
    </row>
    <row r="953" spans="2:5" x14ac:dyDescent="0.3">
      <c r="B953" s="9">
        <v>922</v>
      </c>
      <c r="C953" s="9">
        <f t="shared" ca="1" si="42"/>
        <v>114.01756692532382</v>
      </c>
      <c r="D953" s="9">
        <f t="shared" si="43"/>
        <v>171.18549327974102</v>
      </c>
      <c r="E953" s="9">
        <f t="shared" ca="1" si="44"/>
        <v>1.4971698615297783E-3</v>
      </c>
    </row>
    <row r="954" spans="2:5" x14ac:dyDescent="0.3">
      <c r="B954" s="9">
        <v>923</v>
      </c>
      <c r="C954" s="9">
        <f t="shared" ca="1" si="42"/>
        <v>113.19414238292217</v>
      </c>
      <c r="D954" s="9">
        <f t="shared" si="43"/>
        <v>171.28782296792849</v>
      </c>
      <c r="E954" s="9">
        <f t="shared" ca="1" si="44"/>
        <v>1.3104704572179644E-3</v>
      </c>
    </row>
    <row r="955" spans="2:5" x14ac:dyDescent="0.3">
      <c r="B955" s="9">
        <v>924</v>
      </c>
      <c r="C955" s="9">
        <f t="shared" ca="1" si="42"/>
        <v>117.85274216887571</v>
      </c>
      <c r="D955" s="9">
        <f t="shared" si="43"/>
        <v>171.39115308409274</v>
      </c>
      <c r="E955" s="9">
        <f t="shared" ca="1" si="44"/>
        <v>2.6757225727875203E-3</v>
      </c>
    </row>
    <row r="956" spans="2:5" x14ac:dyDescent="0.3">
      <c r="B956" s="9">
        <v>925</v>
      </c>
      <c r="C956" s="9">
        <f t="shared" ca="1" si="42"/>
        <v>95.583025996220854</v>
      </c>
      <c r="D956" s="9">
        <f t="shared" si="43"/>
        <v>171.49550838429997</v>
      </c>
      <c r="E956" s="9">
        <f t="shared" ca="1" si="44"/>
        <v>3.6894470575978998E-5</v>
      </c>
    </row>
    <row r="957" spans="2:5" x14ac:dyDescent="0.3">
      <c r="B957" s="9">
        <v>926</v>
      </c>
      <c r="C957" s="9">
        <f t="shared" ca="1" si="42"/>
        <v>102.37054126477463</v>
      </c>
      <c r="D957" s="9">
        <f t="shared" si="43"/>
        <v>171.60091456842898</v>
      </c>
      <c r="E957" s="9">
        <f t="shared" ca="1" si="44"/>
        <v>1.7196062287947546E-4</v>
      </c>
    </row>
    <row r="958" spans="2:5" x14ac:dyDescent="0.3">
      <c r="B958" s="9">
        <v>927</v>
      </c>
      <c r="C958" s="9">
        <f t="shared" ca="1" si="42"/>
        <v>101.93929690264483</v>
      </c>
      <c r="D958" s="9">
        <f t="shared" si="43"/>
        <v>171.70739832941311</v>
      </c>
      <c r="E958" s="9">
        <f t="shared" ca="1" si="44"/>
        <v>1.5689293671316144E-4</v>
      </c>
    </row>
    <row r="959" spans="2:5" x14ac:dyDescent="0.3">
      <c r="B959" s="9">
        <v>928</v>
      </c>
      <c r="C959" s="9">
        <f t="shared" ca="1" si="42"/>
        <v>93.322097110755834</v>
      </c>
      <c r="D959" s="9">
        <f t="shared" si="43"/>
        <v>171.81498740575972</v>
      </c>
      <c r="E959" s="9">
        <f t="shared" ca="1" si="44"/>
        <v>2.1113005193590264E-5</v>
      </c>
    </row>
    <row r="960" spans="2:5" x14ac:dyDescent="0.3">
      <c r="B960" s="9">
        <v>929</v>
      </c>
      <c r="C960" s="9">
        <f t="shared" ca="1" si="42"/>
        <v>99.069309548951921</v>
      </c>
      <c r="D960" s="9">
        <f t="shared" si="43"/>
        <v>171.92371063761209</v>
      </c>
      <c r="E960" s="9">
        <f t="shared" ca="1" si="44"/>
        <v>8.3447802192720537E-5</v>
      </c>
    </row>
    <row r="961" spans="2:5" x14ac:dyDescent="0.3">
      <c r="B961" s="9">
        <v>930</v>
      </c>
      <c r="C961" s="9">
        <f t="shared" ca="1" si="42"/>
        <v>94.688981659342289</v>
      </c>
      <c r="D961" s="9">
        <f t="shared" si="43"/>
        <v>172.03359802664644</v>
      </c>
      <c r="E961" s="9">
        <f t="shared" ca="1" si="44"/>
        <v>2.966767101810653E-5</v>
      </c>
    </row>
    <row r="962" spans="2:5" x14ac:dyDescent="0.3">
      <c r="B962" s="9">
        <v>931</v>
      </c>
      <c r="C962" s="9">
        <f t="shared" ca="1" si="42"/>
        <v>88.88250069517035</v>
      </c>
      <c r="D962" s="9">
        <f t="shared" si="43"/>
        <v>172.14468080012466</v>
      </c>
      <c r="E962" s="9">
        <f t="shared" ca="1" si="44"/>
        <v>6.6044712877056748E-6</v>
      </c>
    </row>
    <row r="963" spans="2:5" x14ac:dyDescent="0.3">
      <c r="B963" s="9">
        <v>932</v>
      </c>
      <c r="C963" s="9">
        <f t="shared" ca="1" si="42"/>
        <v>85.100803141375124</v>
      </c>
      <c r="D963" s="9">
        <f t="shared" si="43"/>
        <v>172.25699147945485</v>
      </c>
      <c r="E963" s="9">
        <f t="shared" ca="1" si="44"/>
        <v>2.290410963868123E-6</v>
      </c>
    </row>
    <row r="964" spans="2:5" x14ac:dyDescent="0.3">
      <c r="B964" s="9">
        <v>933</v>
      </c>
      <c r="C964" s="9">
        <f t="shared" ca="1" si="42"/>
        <v>99.248271731897617</v>
      </c>
      <c r="D964" s="9">
        <f t="shared" si="43"/>
        <v>172.37056395364817</v>
      </c>
      <c r="E964" s="9">
        <f t="shared" ca="1" si="44"/>
        <v>8.6891461803994979E-5</v>
      </c>
    </row>
    <row r="965" spans="2:5" x14ac:dyDescent="0.3">
      <c r="B965" s="9">
        <v>934</v>
      </c>
      <c r="C965" s="9">
        <f t="shared" ca="1" si="42"/>
        <v>104.31301154537773</v>
      </c>
      <c r="D965" s="9">
        <f t="shared" si="43"/>
        <v>172.48543355809898</v>
      </c>
      <c r="E965" s="9">
        <f t="shared" ca="1" si="44"/>
        <v>2.5725693896738565E-4</v>
      </c>
    </row>
    <row r="966" spans="2:5" x14ac:dyDescent="0.3">
      <c r="B966" s="9">
        <v>935</v>
      </c>
      <c r="C966" s="9">
        <f t="shared" ca="1" si="42"/>
        <v>108.00619073340279</v>
      </c>
      <c r="D966" s="9">
        <f t="shared" si="43"/>
        <v>172.60163715916028</v>
      </c>
      <c r="E966" s="9">
        <f t="shared" ca="1" si="44"/>
        <v>5.2830688796143624E-4</v>
      </c>
    </row>
    <row r="967" spans="2:5" x14ac:dyDescent="0.3">
      <c r="B967" s="9">
        <v>936</v>
      </c>
      <c r="C967" s="9">
        <f t="shared" ca="1" si="42"/>
        <v>118.11266468771325</v>
      </c>
      <c r="D967" s="9">
        <f t="shared" si="43"/>
        <v>172.71921324503654</v>
      </c>
      <c r="E967" s="9">
        <f t="shared" ca="1" si="44"/>
        <v>2.7765418207037168E-3</v>
      </c>
    </row>
    <row r="968" spans="2:5" x14ac:dyDescent="0.3">
      <c r="B968" s="9">
        <v>937</v>
      </c>
      <c r="C968" s="9">
        <f t="shared" ca="1" si="42"/>
        <v>105.31993832810718</v>
      </c>
      <c r="D968" s="9">
        <f t="shared" si="43"/>
        <v>172.83820202357063</v>
      </c>
      <c r="E968" s="9">
        <f t="shared" ca="1" si="44"/>
        <v>3.149084688200232E-4</v>
      </c>
    </row>
    <row r="969" spans="2:5" x14ac:dyDescent="0.3">
      <c r="B969" s="9">
        <v>938</v>
      </c>
      <c r="C969" s="9">
        <f t="shared" ca="1" si="42"/>
        <v>100.2230717222651</v>
      </c>
      <c r="D969" s="9">
        <f t="shared" si="43"/>
        <v>172.95864552756515</v>
      </c>
      <c r="E969" s="9">
        <f t="shared" ca="1" si="44"/>
        <v>1.0803196785184596E-4</v>
      </c>
    </row>
    <row r="970" spans="2:5" x14ac:dyDescent="0.3">
      <c r="B970" s="9">
        <v>939</v>
      </c>
      <c r="C970" s="9">
        <f t="shared" ca="1" si="42"/>
        <v>96.69164755727607</v>
      </c>
      <c r="D970" s="9">
        <f t="shared" si="43"/>
        <v>173.08058772834914</v>
      </c>
      <c r="E970" s="9">
        <f t="shared" ca="1" si="44"/>
        <v>4.8108273995766513E-5</v>
      </c>
    </row>
    <row r="971" spans="2:5" x14ac:dyDescent="0.3">
      <c r="B971" s="9">
        <v>940</v>
      </c>
      <c r="C971" s="9">
        <f t="shared" ca="1" si="42"/>
        <v>103.11439322868897</v>
      </c>
      <c r="D971" s="9">
        <f t="shared" si="43"/>
        <v>173.20407465838036</v>
      </c>
      <c r="E971" s="9">
        <f t="shared" ca="1" si="44"/>
        <v>2.010390825341255E-4</v>
      </c>
    </row>
    <row r="972" spans="2:5" x14ac:dyDescent="0.3">
      <c r="B972" s="9">
        <v>941</v>
      </c>
      <c r="C972" s="9">
        <f t="shared" ca="1" si="42"/>
        <v>98.840606742418785</v>
      </c>
      <c r="D972" s="9">
        <f t="shared" si="43"/>
        <v>173.32915454376342</v>
      </c>
      <c r="E972" s="9">
        <f t="shared" ca="1" si="44"/>
        <v>7.922851144466309E-5</v>
      </c>
    </row>
    <row r="973" spans="2:5" x14ac:dyDescent="0.3">
      <c r="B973" s="9">
        <v>942</v>
      </c>
      <c r="C973" s="9">
        <f t="shared" ca="1" si="42"/>
        <v>104.58615826250096</v>
      </c>
      <c r="D973" s="9">
        <f t="shared" si="43"/>
        <v>173.45587794766726</v>
      </c>
      <c r="E973" s="9">
        <f t="shared" ca="1" si="44"/>
        <v>2.7188328836131123E-4</v>
      </c>
    </row>
    <row r="974" spans="2:5" x14ac:dyDescent="0.3">
      <c r="B974" s="9">
        <v>943</v>
      </c>
      <c r="C974" s="9">
        <f t="shared" ca="1" si="42"/>
        <v>103.3748892816923</v>
      </c>
      <c r="D974" s="9">
        <f t="shared" si="43"/>
        <v>173.58429792573946</v>
      </c>
      <c r="E974" s="9">
        <f t="shared" ca="1" si="44"/>
        <v>2.1222156031835214E-4</v>
      </c>
    </row>
    <row r="975" spans="2:5" x14ac:dyDescent="0.3">
      <c r="B975" s="9">
        <v>944</v>
      </c>
      <c r="C975" s="9">
        <f t="shared" ca="1" si="42"/>
        <v>78.102294937493696</v>
      </c>
      <c r="D975" s="9">
        <f t="shared" si="43"/>
        <v>173.71447019474857</v>
      </c>
      <c r="E975" s="9">
        <f t="shared" ca="1" si="44"/>
        <v>2.7286801827384871E-7</v>
      </c>
    </row>
    <row r="976" spans="2:5" x14ac:dyDescent="0.3">
      <c r="B976" s="9">
        <v>945</v>
      </c>
      <c r="C976" s="9">
        <f t="shared" ca="1" si="42"/>
        <v>106.01741932253478</v>
      </c>
      <c r="D976" s="9">
        <f t="shared" si="43"/>
        <v>173.84645331583434</v>
      </c>
      <c r="E976" s="9">
        <f t="shared" ca="1" si="44"/>
        <v>3.6129882009807053E-4</v>
      </c>
    </row>
    <row r="977" spans="2:5" x14ac:dyDescent="0.3">
      <c r="B977" s="9">
        <v>946</v>
      </c>
      <c r="C977" s="9">
        <f t="shared" ca="1" si="42"/>
        <v>95.658984922340835</v>
      </c>
      <c r="D977" s="9">
        <f t="shared" si="43"/>
        <v>173.98030889391873</v>
      </c>
      <c r="E977" s="9">
        <f t="shared" ca="1" si="44"/>
        <v>3.757803784760752E-5</v>
      </c>
    </row>
    <row r="978" spans="2:5" x14ac:dyDescent="0.3">
      <c r="B978" s="9">
        <v>947</v>
      </c>
      <c r="C978" s="9">
        <f t="shared" ca="1" si="42"/>
        <v>104.35787138857999</v>
      </c>
      <c r="D978" s="9">
        <f t="shared" si="43"/>
        <v>174.11610179502551</v>
      </c>
      <c r="E978" s="9">
        <f t="shared" ca="1" si="44"/>
        <v>2.596098207331576E-4</v>
      </c>
    </row>
    <row r="979" spans="2:5" x14ac:dyDescent="0.3">
      <c r="B979" s="9">
        <v>948</v>
      </c>
      <c r="C979" s="9">
        <f t="shared" ca="1" si="42"/>
        <v>81.393078638731993</v>
      </c>
      <c r="D979" s="9">
        <f t="shared" si="43"/>
        <v>174.25390038348331</v>
      </c>
      <c r="E979" s="9">
        <f t="shared" ca="1" si="44"/>
        <v>7.6240496233133176E-7</v>
      </c>
    </row>
    <row r="980" spans="2:5" x14ac:dyDescent="0.3">
      <c r="B980" s="9">
        <v>949</v>
      </c>
      <c r="C980" s="9">
        <f t="shared" ca="1" si="42"/>
        <v>99.82412826232553</v>
      </c>
      <c r="D980" s="9">
        <f t="shared" si="43"/>
        <v>174.39377678124549</v>
      </c>
      <c r="E980" s="9">
        <f t="shared" ca="1" si="44"/>
        <v>9.8870896612416413E-5</v>
      </c>
    </row>
    <row r="981" spans="2:5" x14ac:dyDescent="0.3">
      <c r="B981" s="9">
        <v>950</v>
      </c>
      <c r="C981" s="9">
        <f t="shared" ca="1" si="42"/>
        <v>109.73757341902795</v>
      </c>
      <c r="D981" s="9">
        <f t="shared" si="43"/>
        <v>174.53580715185953</v>
      </c>
      <c r="E981" s="9">
        <f t="shared" ca="1" si="44"/>
        <v>7.2499127068692386E-4</v>
      </c>
    </row>
    <row r="982" spans="2:5" x14ac:dyDescent="0.3">
      <c r="B982" s="9">
        <v>951</v>
      </c>
      <c r="C982" s="9">
        <f t="shared" ca="1" si="42"/>
        <v>102.61889440665701</v>
      </c>
      <c r="D982" s="9">
        <f t="shared" si="43"/>
        <v>174.68007201196536</v>
      </c>
      <c r="E982" s="9">
        <f t="shared" ca="1" si="44"/>
        <v>1.8121813148687808E-4</v>
      </c>
    </row>
    <row r="983" spans="2:5" x14ac:dyDescent="0.3">
      <c r="B983" s="9">
        <v>952</v>
      </c>
      <c r="C983" s="9">
        <f t="shared" ca="1" si="42"/>
        <v>105.66223517236838</v>
      </c>
      <c r="D983" s="9">
        <f t="shared" si="43"/>
        <v>174.82665657360226</v>
      </c>
      <c r="E983" s="9">
        <f t="shared" ca="1" si="44"/>
        <v>3.3697012970145554E-4</v>
      </c>
    </row>
    <row r="984" spans="2:5" x14ac:dyDescent="0.3">
      <c r="B984" s="9">
        <v>953</v>
      </c>
      <c r="C984" s="9">
        <f t="shared" ca="1" si="42"/>
        <v>122.71861116791202</v>
      </c>
      <c r="D984" s="9">
        <f t="shared" si="43"/>
        <v>174.9756511210721</v>
      </c>
      <c r="E984" s="9">
        <f t="shared" ca="1" si="44"/>
        <v>5.0876901703514098E-3</v>
      </c>
    </row>
    <row r="985" spans="2:5" x14ac:dyDescent="0.3">
      <c r="B985" s="9">
        <v>954</v>
      </c>
      <c r="C985" s="9">
        <f t="shared" ca="1" si="42"/>
        <v>99.816931107773541</v>
      </c>
      <c r="D985" s="9">
        <f t="shared" si="43"/>
        <v>175.12715142664968</v>
      </c>
      <c r="E985" s="9">
        <f t="shared" ca="1" si="44"/>
        <v>9.8712325395995969E-5</v>
      </c>
    </row>
    <row r="986" spans="2:5" x14ac:dyDescent="0.3">
      <c r="B986" s="9">
        <v>955</v>
      </c>
      <c r="C986" s="9">
        <f t="shared" ca="1" si="42"/>
        <v>97.050925887483274</v>
      </c>
      <c r="D986" s="9">
        <f t="shared" si="43"/>
        <v>175.28125921006873</v>
      </c>
      <c r="E986" s="9">
        <f t="shared" ca="1" si="44"/>
        <v>5.236768559296392E-5</v>
      </c>
    </row>
    <row r="987" spans="2:5" x14ac:dyDescent="0.3">
      <c r="B987" s="9">
        <v>956</v>
      </c>
      <c r="C987" s="9">
        <f t="shared" ca="1" si="42"/>
        <v>93.041415681067463</v>
      </c>
      <c r="D987" s="9">
        <f t="shared" si="43"/>
        <v>175.43808264745945</v>
      </c>
      <c r="E987" s="9">
        <f t="shared" ca="1" si="44"/>
        <v>1.9668335046425912E-5</v>
      </c>
    </row>
    <row r="988" spans="2:5" x14ac:dyDescent="0.3">
      <c r="B988" s="9">
        <v>957</v>
      </c>
      <c r="C988" s="9">
        <f t="shared" ca="1" si="42"/>
        <v>89.420880009538308</v>
      </c>
      <c r="D988" s="9">
        <f t="shared" si="43"/>
        <v>175.59773693629336</v>
      </c>
      <c r="E988" s="9">
        <f t="shared" ca="1" si="44"/>
        <v>7.6395945881599079E-6</v>
      </c>
    </row>
    <row r="989" spans="2:5" x14ac:dyDescent="0.3">
      <c r="B989" s="9">
        <v>958</v>
      </c>
      <c r="C989" s="9">
        <f t="shared" ca="1" si="42"/>
        <v>106.11711704804716</v>
      </c>
      <c r="D989" s="9">
        <f t="shared" si="43"/>
        <v>175.76034492393183</v>
      </c>
      <c r="E989" s="9">
        <f t="shared" ca="1" si="44"/>
        <v>3.6840099672761799E-4</v>
      </c>
    </row>
    <row r="990" spans="2:5" x14ac:dyDescent="0.3">
      <c r="B990" s="9">
        <v>959</v>
      </c>
      <c r="C990" s="9">
        <f t="shared" ca="1" si="42"/>
        <v>88.970002462258805</v>
      </c>
      <c r="D990" s="9">
        <f t="shared" si="43"/>
        <v>175.92603780860838</v>
      </c>
      <c r="E990" s="9">
        <f t="shared" ca="1" si="44"/>
        <v>6.7632143277109146E-6</v>
      </c>
    </row>
    <row r="991" spans="2:5" x14ac:dyDescent="0.3">
      <c r="B991" s="9">
        <v>960</v>
      </c>
      <c r="C991" s="9">
        <f t="shared" ca="1" si="42"/>
        <v>104.26711176559057</v>
      </c>
      <c r="D991" s="9">
        <f t="shared" si="43"/>
        <v>176.09495592314286</v>
      </c>
      <c r="E991" s="9">
        <f t="shared" ca="1" si="44"/>
        <v>2.5486922368168815E-4</v>
      </c>
    </row>
    <row r="992" spans="2:5" x14ac:dyDescent="0.3">
      <c r="B992" s="9">
        <v>961</v>
      </c>
      <c r="C992" s="9">
        <f t="shared" ca="1" si="42"/>
        <v>88.591338292684782</v>
      </c>
      <c r="D992" s="9">
        <f t="shared" si="43"/>
        <v>176.26724961344155</v>
      </c>
      <c r="E992" s="9">
        <f t="shared" ca="1" si="44"/>
        <v>6.1011000095772778E-6</v>
      </c>
    </row>
    <row r="993" spans="2:5" x14ac:dyDescent="0.3">
      <c r="B993" s="9">
        <v>962</v>
      </c>
      <c r="C993" s="9">
        <f t="shared" ref="C993:C1031" ca="1" si="45">_xlfn.NORM.INV(RAND(),$C$28,$C$29)</f>
        <v>98.879752715555682</v>
      </c>
      <c r="D993" s="9">
        <f t="shared" ref="D993:D1031" si="46">_xlfn.NORM.INV(B993/1001,$D$28,$D$29)</f>
        <v>176.44308022594322</v>
      </c>
      <c r="E993" s="9">
        <f t="shared" ref="E993:E1031" ca="1" si="47">_xlfn.NORM.DIST(C993,$D$28,$D$29,0)</f>
        <v>7.9936585612692875E-5</v>
      </c>
    </row>
    <row r="994" spans="2:5" x14ac:dyDescent="0.3">
      <c r="B994" s="9">
        <v>963</v>
      </c>
      <c r="C994" s="9">
        <f t="shared" ca="1" si="45"/>
        <v>118.916027352139</v>
      </c>
      <c r="D994" s="9">
        <f t="shared" si="46"/>
        <v>176.62262122071053</v>
      </c>
      <c r="E994" s="9">
        <f t="shared" ca="1" si="47"/>
        <v>3.1069009631639463E-3</v>
      </c>
    </row>
    <row r="995" spans="2:5" x14ac:dyDescent="0.3">
      <c r="B995" s="9">
        <v>964</v>
      </c>
      <c r="C995" s="9">
        <f t="shared" ca="1" si="45"/>
        <v>104.010621688181</v>
      </c>
      <c r="D995" s="9">
        <f t="shared" si="46"/>
        <v>176.80605942993967</v>
      </c>
      <c r="E995" s="9">
        <f t="shared" ca="1" si="47"/>
        <v>2.4188705343434778E-4</v>
      </c>
    </row>
    <row r="996" spans="2:5" x14ac:dyDescent="0.3">
      <c r="B996" s="9">
        <v>965</v>
      </c>
      <c r="C996" s="9">
        <f t="shared" ca="1" si="45"/>
        <v>73.553710146156817</v>
      </c>
      <c r="D996" s="9">
        <f t="shared" si="46"/>
        <v>176.99359648540212</v>
      </c>
      <c r="E996" s="9">
        <f t="shared" ca="1" si="47"/>
        <v>6.0918209811939453E-8</v>
      </c>
    </row>
    <row r="997" spans="2:5" x14ac:dyDescent="0.3">
      <c r="B997" s="9">
        <v>966</v>
      </c>
      <c r="C997" s="9">
        <f t="shared" ca="1" si="45"/>
        <v>102.39816459577237</v>
      </c>
      <c r="D997" s="9">
        <f t="shared" si="46"/>
        <v>177.18545044290494</v>
      </c>
      <c r="E997" s="9">
        <f t="shared" ca="1" si="47"/>
        <v>1.729688125533113E-4</v>
      </c>
    </row>
    <row r="998" spans="2:5" x14ac:dyDescent="0.3">
      <c r="B998" s="9">
        <v>967</v>
      </c>
      <c r="C998" s="9">
        <f t="shared" ca="1" si="45"/>
        <v>86.415743983276826</v>
      </c>
      <c r="D998" s="9">
        <f t="shared" si="46"/>
        <v>177.38185763747609</v>
      </c>
      <c r="E998" s="9">
        <f t="shared" ca="1" si="47"/>
        <v>3.3339959584369518E-6</v>
      </c>
    </row>
    <row r="999" spans="2:5" x14ac:dyDescent="0.3">
      <c r="B999" s="9">
        <v>968</v>
      </c>
      <c r="C999" s="9">
        <f t="shared" ca="1" si="45"/>
        <v>110.81925307034471</v>
      </c>
      <c r="D999" s="9">
        <f t="shared" si="46"/>
        <v>177.58307480993014</v>
      </c>
      <c r="E999" s="9">
        <f t="shared" ca="1" si="47"/>
        <v>8.775375593191889E-4</v>
      </c>
    </row>
    <row r="1000" spans="2:5" x14ac:dyDescent="0.3">
      <c r="B1000" s="9">
        <v>969</v>
      </c>
      <c r="C1000" s="9">
        <f t="shared" ca="1" si="45"/>
        <v>109.64364411732798</v>
      </c>
      <c r="D1000" s="9">
        <f t="shared" si="46"/>
        <v>177.78938155410682</v>
      </c>
      <c r="E1000" s="9">
        <f t="shared" ca="1" si="47"/>
        <v>7.1289340865424372E-4</v>
      </c>
    </row>
    <row r="1001" spans="2:5" x14ac:dyDescent="0.3">
      <c r="B1001" s="9">
        <v>970</v>
      </c>
      <c r="C1001" s="9">
        <f t="shared" ca="1" si="45"/>
        <v>92.705145283466109</v>
      </c>
      <c r="D1001" s="9">
        <f t="shared" si="46"/>
        <v>178.00108314488003</v>
      </c>
      <c r="E1001" s="9">
        <f t="shared" ca="1" si="47"/>
        <v>1.8058781876508771E-5</v>
      </c>
    </row>
    <row r="1002" spans="2:5" x14ac:dyDescent="0.3">
      <c r="B1002" s="9">
        <v>971</v>
      </c>
      <c r="C1002" s="9">
        <f t="shared" ca="1" si="45"/>
        <v>119.33712845110342</v>
      </c>
      <c r="D1002" s="9">
        <f t="shared" si="46"/>
        <v>178.21851382064398</v>
      </c>
      <c r="E1002" s="9">
        <f t="shared" ca="1" si="47"/>
        <v>3.2917101427469074E-3</v>
      </c>
    </row>
    <row r="1003" spans="2:5" x14ac:dyDescent="0.3">
      <c r="B1003" s="9">
        <v>972</v>
      </c>
      <c r="C1003" s="9">
        <f t="shared" ca="1" si="45"/>
        <v>96.907861057695698</v>
      </c>
      <c r="D1003" s="9">
        <f t="shared" si="46"/>
        <v>178.4420406112377</v>
      </c>
      <c r="E1003" s="9">
        <f t="shared" ca="1" si="47"/>
        <v>5.0631651069539932E-5</v>
      </c>
    </row>
    <row r="1004" spans="2:5" x14ac:dyDescent="0.3">
      <c r="B1004" s="9">
        <v>973</v>
      </c>
      <c r="C1004" s="9">
        <f t="shared" ca="1" si="45"/>
        <v>90.193166349478702</v>
      </c>
      <c r="D1004" s="9">
        <f t="shared" si="46"/>
        <v>178.67206782431236</v>
      </c>
      <c r="E1004" s="9">
        <f t="shared" ca="1" si="47"/>
        <v>9.3928609927510237E-6</v>
      </c>
    </row>
    <row r="1005" spans="2:5" x14ac:dyDescent="0.3">
      <c r="B1005" s="9">
        <v>974</v>
      </c>
      <c r="C1005" s="9">
        <f t="shared" ca="1" si="45"/>
        <v>93.22868250191766</v>
      </c>
      <c r="D1005" s="9">
        <f t="shared" si="46"/>
        <v>178.9090423315302</v>
      </c>
      <c r="E1005" s="9">
        <f t="shared" ca="1" si="47"/>
        <v>2.0621588479936776E-5</v>
      </c>
    </row>
    <row r="1006" spans="2:5" x14ac:dyDescent="0.3">
      <c r="B1006" s="9">
        <v>975</v>
      </c>
      <c r="C1006" s="9">
        <f t="shared" ca="1" si="45"/>
        <v>96.611078136711413</v>
      </c>
      <c r="D1006" s="9">
        <f t="shared" si="46"/>
        <v>179.15345983283785</v>
      </c>
      <c r="E1006" s="9">
        <f t="shared" ca="1" si="47"/>
        <v>4.7197964282236127E-5</v>
      </c>
    </row>
    <row r="1007" spans="2:5" x14ac:dyDescent="0.3">
      <c r="B1007" s="9">
        <v>976</v>
      </c>
      <c r="C1007" s="9">
        <f t="shared" ca="1" si="45"/>
        <v>118.86712372004914</v>
      </c>
      <c r="D1007" s="9">
        <f t="shared" si="46"/>
        <v>179.40587232534514</v>
      </c>
      <c r="E1007" s="9">
        <f t="shared" ca="1" si="47"/>
        <v>3.0859648223221124E-3</v>
      </c>
    </row>
    <row r="1008" spans="2:5" x14ac:dyDescent="0.3">
      <c r="B1008" s="9">
        <v>977</v>
      </c>
      <c r="C1008" s="9">
        <f t="shared" ca="1" si="45"/>
        <v>102.0234016412976</v>
      </c>
      <c r="D1008" s="9">
        <f t="shared" si="46"/>
        <v>179.66689706721803</v>
      </c>
      <c r="E1008" s="9">
        <f t="shared" ca="1" si="47"/>
        <v>1.5973448320934718E-4</v>
      </c>
    </row>
    <row r="1009" spans="2:5" x14ac:dyDescent="0.3">
      <c r="B1009" s="9">
        <v>978</v>
      </c>
      <c r="C1009" s="9">
        <f t="shared" ca="1" si="45"/>
        <v>85.512138388789921</v>
      </c>
      <c r="D1009" s="9">
        <f t="shared" si="46"/>
        <v>179.9372274123788</v>
      </c>
      <c r="E1009" s="9">
        <f t="shared" ca="1" si="47"/>
        <v>2.577967164661919E-6</v>
      </c>
    </row>
    <row r="1010" spans="2:5" x14ac:dyDescent="0.3">
      <c r="B1010" s="9">
        <v>979</v>
      </c>
      <c r="C1010" s="9">
        <f t="shared" ca="1" si="45"/>
        <v>76.459110084633949</v>
      </c>
      <c r="D1010" s="9">
        <f t="shared" si="46"/>
        <v>180.21764600721519</v>
      </c>
      <c r="E1010" s="9">
        <f t="shared" ca="1" si="47"/>
        <v>1.6043935404774316E-7</v>
      </c>
    </row>
    <row r="1011" spans="2:5" x14ac:dyDescent="0.3">
      <c r="B1011" s="9">
        <v>980</v>
      </c>
      <c r="C1011" s="9">
        <f t="shared" ca="1" si="45"/>
        <v>100.28425007380986</v>
      </c>
      <c r="D1011" s="9">
        <f t="shared" si="46"/>
        <v>180.5090409983832</v>
      </c>
      <c r="E1011" s="9">
        <f t="shared" ca="1" si="47"/>
        <v>1.0950315918308456E-4</v>
      </c>
    </row>
    <row r="1012" spans="2:5" x14ac:dyDescent="0.3">
      <c r="B1012" s="9">
        <v>981</v>
      </c>
      <c r="C1012" s="9">
        <f t="shared" ca="1" si="45"/>
        <v>93.41164612912938</v>
      </c>
      <c r="D1012" s="9">
        <f t="shared" si="46"/>
        <v>180.81242611962159</v>
      </c>
      <c r="E1012" s="9">
        <f t="shared" ca="1" si="47"/>
        <v>2.1594290445318739E-5</v>
      </c>
    </row>
    <row r="1013" spans="2:5" x14ac:dyDescent="0.3">
      <c r="B1013" s="9">
        <v>982</v>
      </c>
      <c r="C1013" s="9">
        <f t="shared" ca="1" si="45"/>
        <v>91.573311865402744</v>
      </c>
      <c r="D1013" s="9">
        <f t="shared" si="46"/>
        <v>181.12896583315123</v>
      </c>
      <c r="E1013" s="9">
        <f t="shared" ca="1" si="47"/>
        <v>1.349839736968531E-5</v>
      </c>
    </row>
    <row r="1014" spans="2:5" x14ac:dyDescent="0.3">
      <c r="B1014" s="9">
        <v>983</v>
      </c>
      <c r="C1014" s="9">
        <f t="shared" ca="1" si="45"/>
        <v>94.067427368201677</v>
      </c>
      <c r="D1014" s="9">
        <f t="shared" si="46"/>
        <v>181.46000714052559</v>
      </c>
      <c r="E1014" s="9">
        <f t="shared" ca="1" si="47"/>
        <v>2.5442086568198832E-5</v>
      </c>
    </row>
    <row r="1015" spans="2:5" x14ac:dyDescent="0.3">
      <c r="B1015" s="9">
        <v>984</v>
      </c>
      <c r="C1015" s="9">
        <f t="shared" ca="1" si="45"/>
        <v>107.76915353406203</v>
      </c>
      <c r="D1015" s="9">
        <f t="shared" si="46"/>
        <v>181.80712031583937</v>
      </c>
      <c r="E1015" s="9">
        <f t="shared" ca="1" si="47"/>
        <v>5.0538072742911276E-4</v>
      </c>
    </row>
    <row r="1016" spans="2:5" x14ac:dyDescent="0.3">
      <c r="B1016" s="9">
        <v>985</v>
      </c>
      <c r="C1016" s="9">
        <f t="shared" ca="1" si="45"/>
        <v>98.561358822607815</v>
      </c>
      <c r="D1016" s="9">
        <f t="shared" si="46"/>
        <v>182.17215175844817</v>
      </c>
      <c r="E1016" s="9">
        <f t="shared" ca="1" si="47"/>
        <v>7.4341468688470018E-5</v>
      </c>
    </row>
    <row r="1017" spans="2:5" x14ac:dyDescent="0.3">
      <c r="B1017" s="9">
        <v>986</v>
      </c>
      <c r="C1017" s="9">
        <f t="shared" ca="1" si="45"/>
        <v>90.818027663988588</v>
      </c>
      <c r="D1017" s="9">
        <f t="shared" si="46"/>
        <v>182.55729358910671</v>
      </c>
      <c r="E1017" s="9">
        <f t="shared" ca="1" si="47"/>
        <v>1.1080374620438421E-5</v>
      </c>
    </row>
    <row r="1018" spans="2:5" x14ac:dyDescent="0.3">
      <c r="B1018" s="9">
        <v>987</v>
      </c>
      <c r="C1018" s="9">
        <f t="shared" ca="1" si="45"/>
        <v>91.818519180451574</v>
      </c>
      <c r="D1018" s="9">
        <f t="shared" si="46"/>
        <v>182.96517681974464</v>
      </c>
      <c r="E1018" s="9">
        <f t="shared" ca="1" si="47"/>
        <v>1.4383926332122741E-5</v>
      </c>
    </row>
    <row r="1019" spans="2:5" x14ac:dyDescent="0.3">
      <c r="B1019" s="9">
        <v>988</v>
      </c>
      <c r="C1019" s="9">
        <f t="shared" ca="1" si="45"/>
        <v>110.40602724301671</v>
      </c>
      <c r="D1019" s="9">
        <f t="shared" si="46"/>
        <v>183.39899842860095</v>
      </c>
      <c r="E1019" s="9">
        <f t="shared" ca="1" si="47"/>
        <v>8.1630049242732098E-4</v>
      </c>
    </row>
    <row r="1020" spans="2:5" x14ac:dyDescent="0.3">
      <c r="B1020" s="9">
        <v>989</v>
      </c>
      <c r="C1020" s="9">
        <f t="shared" ca="1" si="45"/>
        <v>96.604984769877632</v>
      </c>
      <c r="D1020" s="9">
        <f t="shared" si="46"/>
        <v>183.86269839476432</v>
      </c>
      <c r="E1020" s="9">
        <f t="shared" ca="1" si="47"/>
        <v>4.7129768100001675E-5</v>
      </c>
    </row>
    <row r="1021" spans="2:5" x14ac:dyDescent="0.3">
      <c r="B1021" s="9">
        <v>990</v>
      </c>
      <c r="C1021" s="9">
        <f t="shared" ca="1" si="45"/>
        <v>101.28567500813722</v>
      </c>
      <c r="D1021" s="9">
        <f t="shared" si="46"/>
        <v>184.36121241535329</v>
      </c>
      <c r="E1021" s="9">
        <f t="shared" ca="1" si="47"/>
        <v>1.3631911629984503E-4</v>
      </c>
    </row>
    <row r="1022" spans="2:5" x14ac:dyDescent="0.3">
      <c r="B1022" s="9">
        <v>991</v>
      </c>
      <c r="C1022" s="9">
        <f t="shared" ca="1" si="45"/>
        <v>95.049112778481486</v>
      </c>
      <c r="D1022" s="9">
        <f t="shared" si="46"/>
        <v>184.90084300649087</v>
      </c>
      <c r="E1022" s="9">
        <f t="shared" ca="1" si="47"/>
        <v>3.2404574047566315E-5</v>
      </c>
    </row>
    <row r="1023" spans="2:5" x14ac:dyDescent="0.3">
      <c r="B1023" s="9">
        <v>992</v>
      </c>
      <c r="C1023" s="9">
        <f t="shared" ca="1" si="45"/>
        <v>114.13765284270886</v>
      </c>
      <c r="D1023" s="9">
        <f t="shared" si="46"/>
        <v>185.48982286248437</v>
      </c>
      <c r="E1023" s="9">
        <f t="shared" ca="1" si="47"/>
        <v>1.5261510193666976E-3</v>
      </c>
    </row>
    <row r="1024" spans="2:5" x14ac:dyDescent="0.3">
      <c r="B1024" s="9">
        <v>993</v>
      </c>
      <c r="C1024" s="9">
        <f t="shared" ca="1" si="45"/>
        <v>94.634787495794797</v>
      </c>
      <c r="D1024" s="9">
        <f t="shared" si="46"/>
        <v>186.13920468221937</v>
      </c>
      <c r="E1024" s="9">
        <f t="shared" ca="1" si="47"/>
        <v>2.9274857251695914E-5</v>
      </c>
    </row>
    <row r="1025" spans="2:5" x14ac:dyDescent="0.3">
      <c r="B1025" s="9">
        <v>994</v>
      </c>
      <c r="C1025" s="9">
        <f t="shared" ca="1" si="45"/>
        <v>101.45605401796526</v>
      </c>
      <c r="D1025" s="9">
        <f t="shared" si="46"/>
        <v>186.86433606613329</v>
      </c>
      <c r="E1025" s="9">
        <f t="shared" ca="1" si="47"/>
        <v>1.4143249119338567E-4</v>
      </c>
    </row>
    <row r="1026" spans="2:5" x14ac:dyDescent="0.3">
      <c r="B1026" s="9">
        <v>995</v>
      </c>
      <c r="C1026" s="9">
        <f t="shared" ca="1" si="45"/>
        <v>95.643960615509968</v>
      </c>
      <c r="D1026" s="9">
        <f t="shared" si="46"/>
        <v>187.68745519788843</v>
      </c>
      <c r="E1026" s="9">
        <f t="shared" ca="1" si="47"/>
        <v>3.744191030853362E-5</v>
      </c>
    </row>
    <row r="1027" spans="2:5" x14ac:dyDescent="0.3">
      <c r="B1027" s="9">
        <v>996</v>
      </c>
      <c r="C1027" s="9">
        <f t="shared" ca="1" si="45"/>
        <v>95.330682336944932</v>
      </c>
      <c r="D1027" s="9">
        <f t="shared" si="46"/>
        <v>188.64262349254921</v>
      </c>
      <c r="E1027" s="9">
        <f t="shared" ca="1" si="47"/>
        <v>3.47052183295028E-5</v>
      </c>
    </row>
    <row r="1028" spans="2:5" x14ac:dyDescent="0.3">
      <c r="B1028" s="9">
        <v>997</v>
      </c>
      <c r="C1028" s="9">
        <f t="shared" ca="1" si="45"/>
        <v>102.38405955988475</v>
      </c>
      <c r="D1028" s="9">
        <f t="shared" si="46"/>
        <v>189.78610887173281</v>
      </c>
      <c r="E1028" s="9">
        <f t="shared" ca="1" si="47"/>
        <v>1.7245334706737187E-4</v>
      </c>
    </row>
    <row r="1029" spans="2:5" x14ac:dyDescent="0.3">
      <c r="B1029" s="9">
        <v>998</v>
      </c>
      <c r="C1029" s="9">
        <f t="shared" ca="1" si="45"/>
        <v>118.01487309241224</v>
      </c>
      <c r="D1029" s="9">
        <f t="shared" si="46"/>
        <v>191.22163654844363</v>
      </c>
      <c r="E1029" s="9">
        <f t="shared" ca="1" si="47"/>
        <v>2.7382684875678063E-3</v>
      </c>
    </row>
    <row r="1030" spans="2:5" x14ac:dyDescent="0.3">
      <c r="B1030" s="9">
        <v>999</v>
      </c>
      <c r="C1030" s="9">
        <f t="shared" ca="1" si="45"/>
        <v>95.883482519969164</v>
      </c>
      <c r="D1030" s="9">
        <f t="shared" si="46"/>
        <v>193.17715522149206</v>
      </c>
      <c r="E1030" s="9">
        <f t="shared" ca="1" si="47"/>
        <v>3.9667311429756202E-5</v>
      </c>
    </row>
    <row r="1031" spans="2:5" x14ac:dyDescent="0.3">
      <c r="B1031" s="9">
        <v>1000</v>
      </c>
      <c r="C1031" s="9">
        <f t="shared" ca="1" si="45"/>
        <v>97.636481468732569</v>
      </c>
      <c r="D1031" s="9">
        <f t="shared" si="46"/>
        <v>196.35793706887918</v>
      </c>
      <c r="E1031" s="9">
        <f t="shared" ca="1" si="47"/>
        <v>6.0058921535166406E-5</v>
      </c>
    </row>
  </sheetData>
  <hyperlinks>
    <hyperlink ref="A1" r:id="rId1" xr:uid="{130D90BE-0173-D54E-9D0A-C16048178A9C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F03A6-D048-0945-B876-9F73AE371CD3}">
  <sheetPr>
    <tabColor rgb="FFFF0000"/>
  </sheetPr>
  <dimension ref="A1:C11"/>
  <sheetViews>
    <sheetView workbookViewId="0"/>
  </sheetViews>
  <sheetFormatPr baseColWidth="10" defaultRowHeight="26" x14ac:dyDescent="0.3"/>
  <cols>
    <col min="1" max="1" width="10.83203125" style="19"/>
    <col min="2" max="2" width="16" style="19" bestFit="1" customWidth="1"/>
    <col min="3" max="16384" width="10.83203125" style="19"/>
  </cols>
  <sheetData>
    <row r="1" spans="1:3" x14ac:dyDescent="0.3">
      <c r="A1" s="23" t="s">
        <v>75</v>
      </c>
    </row>
    <row r="3" spans="1:3" x14ac:dyDescent="0.3">
      <c r="B3" s="19" t="s">
        <v>55</v>
      </c>
    </row>
    <row r="5" spans="1:3" ht="30" x14ac:dyDescent="0.4">
      <c r="C5" s="19" t="s">
        <v>72</v>
      </c>
    </row>
    <row r="7" spans="1:3" ht="30" x14ac:dyDescent="0.4">
      <c r="C7" s="19" t="s">
        <v>73</v>
      </c>
    </row>
    <row r="9" spans="1:3" ht="31" x14ac:dyDescent="0.4">
      <c r="C9" s="19" t="s">
        <v>74</v>
      </c>
    </row>
    <row r="11" spans="1:3" x14ac:dyDescent="0.3">
      <c r="B11" s="22"/>
    </row>
  </sheetData>
  <hyperlinks>
    <hyperlink ref="A1" r:id="rId1" xr:uid="{8F423BD9-91E0-7643-BFCC-B4063052F25A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6398B-796C-1943-A5CC-F0523DD48A6F}">
  <sheetPr>
    <tabColor rgb="FFFF0000"/>
  </sheetPr>
  <dimension ref="B2:D49"/>
  <sheetViews>
    <sheetView workbookViewId="0">
      <selection activeCell="L33" sqref="L33"/>
    </sheetView>
  </sheetViews>
  <sheetFormatPr baseColWidth="10" defaultColWidth="10.83203125" defaultRowHeight="26" x14ac:dyDescent="0.3"/>
  <cols>
    <col min="1" max="3" width="10.83203125" style="3"/>
    <col min="4" max="4" width="11.33203125" style="3" bestFit="1" customWidth="1"/>
    <col min="5" max="16384" width="10.83203125" style="3"/>
  </cols>
  <sheetData>
    <row r="2" spans="2:4" x14ac:dyDescent="0.3">
      <c r="B2" s="3" t="s">
        <v>31</v>
      </c>
    </row>
    <row r="4" spans="2:4" ht="29" x14ac:dyDescent="0.3">
      <c r="B4" s="3" t="s">
        <v>30</v>
      </c>
    </row>
    <row r="6" spans="2:4" x14ac:dyDescent="0.3">
      <c r="C6" s="3" t="s">
        <v>29</v>
      </c>
      <c r="D6" s="3" t="s">
        <v>28</v>
      </c>
    </row>
    <row r="7" spans="2:4" x14ac:dyDescent="0.3">
      <c r="C7" s="3">
        <v>66.2</v>
      </c>
      <c r="D7" s="3">
        <f>_xlfn.NORM.DIST(C7,68,2,FALSE)</f>
        <v>0.1330426249493776</v>
      </c>
    </row>
    <row r="8" spans="2:4" x14ac:dyDescent="0.3">
      <c r="C8" s="3">
        <v>68.3</v>
      </c>
      <c r="D8" s="3">
        <f>_xlfn.NORM.DIST(C8,68,2,FALSE)</f>
        <v>0.1972396654539445</v>
      </c>
    </row>
    <row r="9" spans="2:4" x14ac:dyDescent="0.3">
      <c r="C9" s="3">
        <v>69.099999999999994</v>
      </c>
      <c r="D9" s="3">
        <f>_xlfn.NORM.DIST(C9,68,2,FALSE)</f>
        <v>0.17147192750969223</v>
      </c>
    </row>
    <row r="11" spans="2:4" x14ac:dyDescent="0.3">
      <c r="B11" s="3" t="s">
        <v>27</v>
      </c>
    </row>
    <row r="13" spans="2:4" x14ac:dyDescent="0.3">
      <c r="D13" s="3" t="s">
        <v>4</v>
      </c>
    </row>
    <row r="14" spans="2:4" x14ac:dyDescent="0.3">
      <c r="D14" s="7">
        <f>PRODUCT(D7:D9)</f>
        <v>4.4996433482381876E-3</v>
      </c>
    </row>
    <row r="16" spans="2:4" x14ac:dyDescent="0.3">
      <c r="B16" s="3" t="s">
        <v>26</v>
      </c>
    </row>
    <row r="18" spans="2:4" x14ac:dyDescent="0.3">
      <c r="B18" s="3" t="s">
        <v>25</v>
      </c>
    </row>
    <row r="19" spans="2:4" x14ac:dyDescent="0.3">
      <c r="B19" s="3" t="s">
        <v>24</v>
      </c>
    </row>
    <row r="20" spans="2:4" x14ac:dyDescent="0.3">
      <c r="B20" s="3" t="s">
        <v>23</v>
      </c>
    </row>
    <row r="22" spans="2:4" x14ac:dyDescent="0.3">
      <c r="B22" s="3" t="s">
        <v>22</v>
      </c>
    </row>
    <row r="23" spans="2:4" x14ac:dyDescent="0.3">
      <c r="B23" s="3" t="s">
        <v>21</v>
      </c>
    </row>
    <row r="24" spans="2:4" x14ac:dyDescent="0.3">
      <c r="B24" s="3" t="s">
        <v>20</v>
      </c>
    </row>
    <row r="26" spans="2:4" x14ac:dyDescent="0.3">
      <c r="B26" s="3" t="s">
        <v>19</v>
      </c>
    </row>
    <row r="28" spans="2:4" x14ac:dyDescent="0.3">
      <c r="D28" s="3" t="s">
        <v>18</v>
      </c>
    </row>
    <row r="29" spans="2:4" x14ac:dyDescent="0.3">
      <c r="D29" s="3">
        <f t="array" ref="D29">SUM(LOG(D7:D9))</f>
        <v>-2.3468219080092103</v>
      </c>
    </row>
    <row r="31" spans="2:4" x14ac:dyDescent="0.3">
      <c r="B31" s="3" t="s">
        <v>17</v>
      </c>
    </row>
    <row r="33" spans="2:3" x14ac:dyDescent="0.3">
      <c r="B33" s="6" t="s">
        <v>16</v>
      </c>
    </row>
    <row r="34" spans="2:3" x14ac:dyDescent="0.3">
      <c r="B34" s="3" t="s">
        <v>15</v>
      </c>
    </row>
    <row r="35" spans="2:3" x14ac:dyDescent="0.3">
      <c r="C35" s="6"/>
    </row>
    <row r="36" spans="2:3" x14ac:dyDescent="0.3">
      <c r="B36" s="4" t="s">
        <v>3</v>
      </c>
      <c r="C36" s="4" t="s">
        <v>14</v>
      </c>
    </row>
    <row r="37" spans="2:3" x14ac:dyDescent="0.3">
      <c r="B37" s="3">
        <v>1</v>
      </c>
      <c r="C37" s="3">
        <f t="shared" ref="C37:C46" si="0">LN(B37)</f>
        <v>0</v>
      </c>
    </row>
    <row r="38" spans="2:3" x14ac:dyDescent="0.3">
      <c r="B38" s="3">
        <v>2</v>
      </c>
      <c r="C38" s="3">
        <f t="shared" si="0"/>
        <v>0.69314718055994529</v>
      </c>
    </row>
    <row r="39" spans="2:3" x14ac:dyDescent="0.3">
      <c r="B39" s="3">
        <v>3</v>
      </c>
      <c r="C39" s="3">
        <f t="shared" si="0"/>
        <v>1.0986122886681098</v>
      </c>
    </row>
    <row r="40" spans="2:3" x14ac:dyDescent="0.3">
      <c r="B40" s="3">
        <v>4</v>
      </c>
      <c r="C40" s="3">
        <f t="shared" si="0"/>
        <v>1.3862943611198906</v>
      </c>
    </row>
    <row r="41" spans="2:3" x14ac:dyDescent="0.3">
      <c r="B41" s="3">
        <v>5</v>
      </c>
      <c r="C41" s="3">
        <f t="shared" si="0"/>
        <v>1.6094379124341003</v>
      </c>
    </row>
    <row r="42" spans="2:3" x14ac:dyDescent="0.3">
      <c r="B42" s="3">
        <v>6</v>
      </c>
      <c r="C42" s="3">
        <f t="shared" si="0"/>
        <v>1.791759469228055</v>
      </c>
    </row>
    <row r="43" spans="2:3" x14ac:dyDescent="0.3">
      <c r="B43" s="3">
        <v>7</v>
      </c>
      <c r="C43" s="3">
        <f t="shared" si="0"/>
        <v>1.9459101490553132</v>
      </c>
    </row>
    <row r="44" spans="2:3" x14ac:dyDescent="0.3">
      <c r="B44" s="3">
        <v>8</v>
      </c>
      <c r="C44" s="3">
        <f t="shared" si="0"/>
        <v>2.0794415416798357</v>
      </c>
    </row>
    <row r="45" spans="2:3" x14ac:dyDescent="0.3">
      <c r="B45" s="3">
        <v>9</v>
      </c>
      <c r="C45" s="3">
        <f t="shared" si="0"/>
        <v>2.1972245773362196</v>
      </c>
    </row>
    <row r="46" spans="2:3" x14ac:dyDescent="0.3">
      <c r="B46" s="3">
        <v>10</v>
      </c>
      <c r="C46" s="3">
        <f t="shared" si="0"/>
        <v>2.3025850929940459</v>
      </c>
    </row>
    <row r="48" spans="2:3" x14ac:dyDescent="0.3">
      <c r="B48" s="2" t="s">
        <v>56</v>
      </c>
    </row>
    <row r="49" spans="2:2" x14ac:dyDescent="0.3">
      <c r="B49" s="2" t="s">
        <v>57</v>
      </c>
    </row>
  </sheetData>
  <hyperlinks>
    <hyperlink ref="B48" r:id="rId1" xr:uid="{845EBA2A-07D1-8645-A6D3-CB43514DE978}"/>
    <hyperlink ref="B49" r:id="rId2" xr:uid="{6072906B-CCCE-9E46-9DBA-A30384290D8C}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0FECB-F2B1-DB4B-9E1E-DD274AB9A5C3}">
  <sheetPr>
    <tabColor rgb="FF002060"/>
  </sheetPr>
  <dimension ref="A1"/>
  <sheetViews>
    <sheetView workbookViewId="0"/>
  </sheetViews>
  <sheetFormatPr baseColWidth="10" defaultRowHeight="26" x14ac:dyDescent="0.3"/>
  <cols>
    <col min="1" max="16384" width="10.83203125" style="9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0EFE8-EC70-4F44-A987-58F43543AE9C}">
  <sheetPr codeName="Sheet14">
    <tabColor rgb="FFFF0000"/>
  </sheetPr>
  <dimension ref="B2:F8"/>
  <sheetViews>
    <sheetView workbookViewId="0"/>
  </sheetViews>
  <sheetFormatPr baseColWidth="10" defaultRowHeight="26" x14ac:dyDescent="0.3"/>
  <cols>
    <col min="1" max="1" width="10.83203125" style="9"/>
    <col min="2" max="2" width="66.1640625" style="9" bestFit="1" customWidth="1"/>
    <col min="3" max="3" width="5.1640625" style="9" bestFit="1" customWidth="1"/>
    <col min="4" max="16384" width="10.83203125" style="9"/>
  </cols>
  <sheetData>
    <row r="2" spans="2:6" ht="47" x14ac:dyDescent="0.55000000000000004">
      <c r="B2" s="59" t="s">
        <v>195</v>
      </c>
    </row>
    <row r="3" spans="2:6" x14ac:dyDescent="0.3">
      <c r="B3" s="60" t="s">
        <v>247</v>
      </c>
    </row>
    <row r="4" spans="2:6" x14ac:dyDescent="0.3">
      <c r="B4" s="60" t="s">
        <v>248</v>
      </c>
    </row>
    <row r="5" spans="2:6" x14ac:dyDescent="0.3">
      <c r="B5" s="60" t="s">
        <v>249</v>
      </c>
    </row>
    <row r="7" spans="2:6" x14ac:dyDescent="0.3">
      <c r="B7" s="61" t="s">
        <v>250</v>
      </c>
    </row>
    <row r="8" spans="2:6" ht="47" x14ac:dyDescent="0.55000000000000004">
      <c r="B8" s="59" t="s">
        <v>251</v>
      </c>
      <c r="C8" s="62" t="s">
        <v>2</v>
      </c>
      <c r="D8" s="59" t="s">
        <v>252</v>
      </c>
      <c r="E8" s="59"/>
      <c r="F8" s="59"/>
    </row>
  </sheetData>
  <hyperlinks>
    <hyperlink ref="B3" r:id="rId1" xr:uid="{5D192A8B-1F30-044A-9DD4-51A0A9CEB954}"/>
    <hyperlink ref="B4" r:id="rId2" xr:uid="{563EC160-E155-5145-8301-970313BE6AED}"/>
    <hyperlink ref="B5" r:id="rId3" xr:uid="{12E62EB7-70FB-1040-815B-68F6DB84840F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E71B2-3EA7-FB4A-9824-2824DEA05DD0}">
  <sheetPr codeName="Sheet17">
    <tabColor rgb="FFFF0000"/>
  </sheetPr>
  <dimension ref="A1:E22"/>
  <sheetViews>
    <sheetView zoomScaleNormal="100" workbookViewId="0">
      <selection activeCell="T20" sqref="T20"/>
    </sheetView>
  </sheetViews>
  <sheetFormatPr baseColWidth="10" defaultColWidth="8.83203125" defaultRowHeight="26" x14ac:dyDescent="0.3"/>
  <cols>
    <col min="1" max="2" width="8.83203125" style="65"/>
    <col min="3" max="3" width="46.33203125" style="65" bestFit="1" customWidth="1"/>
    <col min="4" max="16384" width="8.83203125" style="65"/>
  </cols>
  <sheetData>
    <row r="1" spans="1:5" x14ac:dyDescent="0.3">
      <c r="A1" s="63" t="s">
        <v>253</v>
      </c>
      <c r="B1" s="64" t="s">
        <v>254</v>
      </c>
    </row>
    <row r="2" spans="1:5" x14ac:dyDescent="0.3">
      <c r="C2" s="66" t="s">
        <v>255</v>
      </c>
      <c r="D2" s="66"/>
      <c r="E2" s="66" t="s">
        <v>256</v>
      </c>
    </row>
    <row r="4" spans="1:5" x14ac:dyDescent="0.3">
      <c r="C4" s="65" t="s">
        <v>257</v>
      </c>
      <c r="E4" s="65" t="s">
        <v>258</v>
      </c>
    </row>
    <row r="5" spans="1:5" x14ac:dyDescent="0.3">
      <c r="E5" s="65" t="s">
        <v>259</v>
      </c>
    </row>
    <row r="12" spans="1:5" x14ac:dyDescent="0.3">
      <c r="C12" s="65" t="s">
        <v>260</v>
      </c>
      <c r="E12" s="65" t="s">
        <v>261</v>
      </c>
    </row>
    <row r="13" spans="1:5" x14ac:dyDescent="0.3">
      <c r="C13" s="65" t="s">
        <v>262</v>
      </c>
      <c r="E13" s="65" t="s">
        <v>263</v>
      </c>
    </row>
    <row r="14" spans="1:5" x14ac:dyDescent="0.3">
      <c r="C14" s="65" t="s">
        <v>264</v>
      </c>
      <c r="E14" s="65" t="s">
        <v>265</v>
      </c>
    </row>
    <row r="19" spans="3:3" x14ac:dyDescent="0.3">
      <c r="C19" s="67" t="s">
        <v>266</v>
      </c>
    </row>
    <row r="20" spans="3:3" x14ac:dyDescent="0.3">
      <c r="C20" s="68" t="s">
        <v>267</v>
      </c>
    </row>
    <row r="21" spans="3:3" x14ac:dyDescent="0.3">
      <c r="C21" s="68" t="s">
        <v>268</v>
      </c>
    </row>
    <row r="22" spans="3:3" x14ac:dyDescent="0.3">
      <c r="C22" s="68" t="s">
        <v>269</v>
      </c>
    </row>
  </sheetData>
  <hyperlinks>
    <hyperlink ref="C20" r:id="rId1" xr:uid="{9BD57A86-56A9-4C48-96FE-344AAE25DA05}"/>
    <hyperlink ref="C21" r:id="rId2" xr:uid="{5B10B793-9927-7545-8515-9D7E6B8A77AB}"/>
    <hyperlink ref="C22" r:id="rId3" xr:uid="{9C705B08-2F67-8A4B-B8CB-BD1E27ECC6B3}"/>
    <hyperlink ref="B1" r:id="rId4" xr:uid="{7AB05744-D30A-804B-9059-87D77BE8AD71}"/>
    <hyperlink ref="A1:B1" r:id="rId5" display="Video:" xr:uid="{B2AA3F8F-CF11-1C42-985C-6EB8FF6520E3}"/>
  </hyperlinks>
  <pageMargins left="0.7" right="0.7" top="0.75" bottom="0.75" header="0.3" footer="0.3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BD075-6C91-284C-9E56-58AE2B8EAE2D}">
  <sheetPr>
    <tabColor rgb="FFFF0000"/>
  </sheetPr>
  <dimension ref="B2:B3"/>
  <sheetViews>
    <sheetView zoomScaleNormal="100" workbookViewId="0">
      <selection activeCell="A4" sqref="A4"/>
    </sheetView>
  </sheetViews>
  <sheetFormatPr baseColWidth="10" defaultRowHeight="26" x14ac:dyDescent="0.3"/>
  <cols>
    <col min="1" max="16384" width="10.83203125" style="9"/>
  </cols>
  <sheetData>
    <row r="2" spans="2:2" x14ac:dyDescent="0.3">
      <c r="B2" s="60" t="s">
        <v>270</v>
      </c>
    </row>
    <row r="3" spans="2:2" x14ac:dyDescent="0.3">
      <c r="B3" s="60" t="s">
        <v>271</v>
      </c>
    </row>
  </sheetData>
  <hyperlinks>
    <hyperlink ref="B2" r:id="rId1" xr:uid="{317D1D94-1E43-7541-A155-78F900C60906}"/>
    <hyperlink ref="B3" r:id="rId2" xr:uid="{A63AE476-66E2-C140-8826-7E974979E094}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233F2-161F-F342-8A33-871FE0464AED}">
  <sheetPr codeName="Sheet19">
    <tabColor rgb="FFC00000"/>
  </sheetPr>
  <dimension ref="B2:D18"/>
  <sheetViews>
    <sheetView workbookViewId="0"/>
  </sheetViews>
  <sheetFormatPr baseColWidth="10" defaultColWidth="10.83203125" defaultRowHeight="24" x14ac:dyDescent="0.3"/>
  <cols>
    <col min="1" max="2" width="10.83203125" style="70"/>
    <col min="3" max="3" width="112" style="70" bestFit="1" customWidth="1"/>
    <col min="4" max="4" width="12.5" style="71" customWidth="1"/>
    <col min="5" max="16384" width="10.83203125" style="70"/>
  </cols>
  <sheetData>
    <row r="2" spans="2:4" x14ac:dyDescent="0.3">
      <c r="B2" s="69" t="s">
        <v>276</v>
      </c>
    </row>
    <row r="3" spans="2:4" x14ac:dyDescent="0.3">
      <c r="B3" s="69"/>
    </row>
    <row r="4" spans="2:4" x14ac:dyDescent="0.3">
      <c r="C4" s="70" t="s">
        <v>277</v>
      </c>
    </row>
    <row r="5" spans="2:4" x14ac:dyDescent="0.3">
      <c r="C5" s="70" t="s">
        <v>278</v>
      </c>
    </row>
    <row r="7" spans="2:4" x14ac:dyDescent="0.3">
      <c r="C7" s="70" t="s">
        <v>279</v>
      </c>
    </row>
    <row r="8" spans="2:4" x14ac:dyDescent="0.3">
      <c r="C8" s="70" t="s">
        <v>280</v>
      </c>
    </row>
    <row r="10" spans="2:4" x14ac:dyDescent="0.3">
      <c r="C10" s="70" t="s">
        <v>281</v>
      </c>
    </row>
    <row r="11" spans="2:4" x14ac:dyDescent="0.3">
      <c r="C11" s="72" t="s">
        <v>282</v>
      </c>
      <c r="D11" s="73" t="s">
        <v>283</v>
      </c>
    </row>
    <row r="12" spans="2:4" x14ac:dyDescent="0.3">
      <c r="C12" s="72" t="s">
        <v>284</v>
      </c>
      <c r="D12" s="73" t="s">
        <v>285</v>
      </c>
    </row>
    <row r="13" spans="2:4" x14ac:dyDescent="0.3">
      <c r="C13" s="72" t="s">
        <v>286</v>
      </c>
      <c r="D13" s="73" t="s">
        <v>287</v>
      </c>
    </row>
    <row r="14" spans="2:4" x14ac:dyDescent="0.3">
      <c r="C14" s="72" t="s">
        <v>288</v>
      </c>
      <c r="D14" s="73" t="s">
        <v>289</v>
      </c>
    </row>
    <row r="15" spans="2:4" x14ac:dyDescent="0.3">
      <c r="C15" s="72" t="s">
        <v>290</v>
      </c>
      <c r="D15" s="73" t="s">
        <v>291</v>
      </c>
    </row>
    <row r="16" spans="2:4" x14ac:dyDescent="0.3">
      <c r="C16" s="72" t="s">
        <v>292</v>
      </c>
      <c r="D16" s="73" t="s">
        <v>293</v>
      </c>
    </row>
    <row r="18" spans="2:2" x14ac:dyDescent="0.3">
      <c r="B18" s="70" t="s">
        <v>294</v>
      </c>
    </row>
  </sheetData>
  <hyperlinks>
    <hyperlink ref="D11" r:id="rId1" xr:uid="{5F435921-3A5E-0D48-9C9E-A75BEBEEE067}"/>
    <hyperlink ref="D12" r:id="rId2" xr:uid="{9DB947B4-4A4A-DB40-8308-E555FDA67E41}"/>
    <hyperlink ref="D13" r:id="rId3" xr:uid="{B584690B-287E-C443-9A9C-30A90DC6B9BF}"/>
    <hyperlink ref="C11:D11" r:id="rId4" display="Taylor Series Introduction" xr:uid="{4D20EACB-600E-8248-8E26-575E10A62DD1}"/>
    <hyperlink ref="C12:D12" r:id="rId5" display="Optional Math Example" xr:uid="{FC3D60AF-BB37-1440-AFA7-D6F7A6DF10B1}"/>
    <hyperlink ref="C13:D13" r:id="rId6" display="Taylor Series in the context of Bonds" xr:uid="{3C2A5DEF-CFC2-C94E-8A35-3D8E4C542BF3}"/>
    <hyperlink ref="D16" r:id="rId7" xr:uid="{2272D3BB-2029-1840-82E8-72D7E1C53112}"/>
    <hyperlink ref="D15" r:id="rId8" xr:uid="{9C14CA9C-3CC3-9142-9C61-6FC91867114F}"/>
    <hyperlink ref="D14" r:id="rId9" xr:uid="{ED8647BB-16C0-2B43-B2D6-B1FD4D4D1928}"/>
    <hyperlink ref="C14:D14" r:id="rId10" display="Taylor Series in the context of Bonds 1" xr:uid="{322A2AEE-9962-5841-BD6E-BBA1171AF75E}"/>
    <hyperlink ref="C15:D15" r:id="rId11" display="Taylor Series in the context of Bonds 2" xr:uid="{A53DAC50-D17A-554D-90CE-A54BD9EC6F9B}"/>
    <hyperlink ref="C16:D16" r:id="rId12" display="Taylor Series in the context of Bonds 3" xr:uid="{35398FDA-CB5F-0E47-9474-BCB7D589A2C6}"/>
  </hyperlinks>
  <pageMargins left="0.7" right="0.7" top="0.75" bottom="0.75" header="0.3" footer="0.3"/>
  <drawing r:id="rId1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8F27-8A6D-6743-83C0-760E15622457}">
  <sheetPr>
    <tabColor rgb="FF002060"/>
  </sheetPr>
  <dimension ref="A1"/>
  <sheetViews>
    <sheetView workbookViewId="0"/>
  </sheetViews>
  <sheetFormatPr baseColWidth="10" defaultRowHeight="26" x14ac:dyDescent="0.3"/>
  <cols>
    <col min="1" max="16384" width="10.83203125" style="9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D3F67-AA11-3A45-A6A3-7FC287FAA9B5}">
  <sheetPr>
    <tabColor rgb="FFFF0000"/>
  </sheetPr>
  <dimension ref="B2:O22"/>
  <sheetViews>
    <sheetView workbookViewId="0"/>
  </sheetViews>
  <sheetFormatPr baseColWidth="10" defaultRowHeight="26" x14ac:dyDescent="0.3"/>
  <cols>
    <col min="1" max="1" width="10.83203125" style="25"/>
    <col min="2" max="2" width="18.83203125" style="25" bestFit="1" customWidth="1"/>
    <col min="3" max="3" width="7.1640625" style="25" customWidth="1"/>
    <col min="4" max="5" width="10.83203125" style="25"/>
    <col min="6" max="6" width="15.1640625" style="25" bestFit="1" customWidth="1"/>
    <col min="7" max="7" width="13.83203125" style="25" customWidth="1"/>
    <col min="8" max="8" width="15.6640625" style="25" customWidth="1"/>
    <col min="9" max="9" width="12.6640625" style="25" bestFit="1" customWidth="1"/>
    <col min="10" max="10" width="14.5" style="25" customWidth="1"/>
    <col min="11" max="11" width="16" style="25" customWidth="1"/>
    <col min="12" max="13" width="10.83203125" style="25"/>
    <col min="14" max="14" width="14.83203125" style="25" customWidth="1"/>
    <col min="15" max="16384" width="10.83203125" style="25"/>
  </cols>
  <sheetData>
    <row r="2" spans="2:15" x14ac:dyDescent="0.3">
      <c r="B2" s="24" t="s">
        <v>76</v>
      </c>
      <c r="L2" s="25" t="s">
        <v>77</v>
      </c>
    </row>
    <row r="3" spans="2:15" x14ac:dyDescent="0.3">
      <c r="C3" s="24"/>
    </row>
    <row r="4" spans="2:15" x14ac:dyDescent="0.3">
      <c r="B4" s="25" t="s">
        <v>78</v>
      </c>
    </row>
    <row r="5" spans="2:15" x14ac:dyDescent="0.3">
      <c r="B5" s="25" t="s">
        <v>79</v>
      </c>
    </row>
    <row r="7" spans="2:15" ht="30" x14ac:dyDescent="0.4">
      <c r="B7" s="26" t="s">
        <v>1</v>
      </c>
      <c r="C7" s="26"/>
      <c r="D7" s="27" t="s">
        <v>80</v>
      </c>
      <c r="E7" s="27" t="s">
        <v>81</v>
      </c>
      <c r="F7" s="27" t="s">
        <v>82</v>
      </c>
      <c r="G7" s="27" t="s">
        <v>83</v>
      </c>
      <c r="H7" s="27" t="s">
        <v>84</v>
      </c>
      <c r="I7" s="27"/>
      <c r="J7" s="27" t="s">
        <v>85</v>
      </c>
      <c r="K7" s="27"/>
      <c r="L7" s="27"/>
      <c r="M7" s="27" t="s">
        <v>86</v>
      </c>
      <c r="N7" s="28"/>
      <c r="O7" s="28"/>
    </row>
    <row r="8" spans="2:15" ht="30" x14ac:dyDescent="0.4">
      <c r="B8" s="26" t="s">
        <v>87</v>
      </c>
      <c r="C8" s="26"/>
      <c r="D8" s="27"/>
      <c r="E8" s="27" t="s">
        <v>88</v>
      </c>
      <c r="F8" s="27" t="s">
        <v>89</v>
      </c>
      <c r="G8" s="27" t="s">
        <v>90</v>
      </c>
      <c r="H8" s="27" t="s">
        <v>91</v>
      </c>
      <c r="I8" s="27"/>
      <c r="J8" s="27" t="s">
        <v>85</v>
      </c>
      <c r="K8" s="27"/>
      <c r="L8" s="27"/>
      <c r="M8" s="27" t="s">
        <v>92</v>
      </c>
    </row>
    <row r="9" spans="2:15" ht="30" x14ac:dyDescent="0.4">
      <c r="B9" s="26" t="s">
        <v>93</v>
      </c>
      <c r="C9" s="26"/>
      <c r="D9" s="27"/>
      <c r="E9" s="27" t="s">
        <v>94</v>
      </c>
      <c r="F9" s="27" t="s">
        <v>95</v>
      </c>
      <c r="G9" s="27" t="s">
        <v>96</v>
      </c>
      <c r="H9" s="27" t="s">
        <v>97</v>
      </c>
      <c r="I9" s="27"/>
      <c r="J9" s="27" t="s">
        <v>85</v>
      </c>
      <c r="K9" s="27"/>
      <c r="L9" s="27"/>
      <c r="M9" s="27" t="s">
        <v>98</v>
      </c>
    </row>
    <row r="13" spans="2:15" ht="30" x14ac:dyDescent="0.4">
      <c r="K13" s="25" t="s">
        <v>99</v>
      </c>
    </row>
    <row r="16" spans="2:15" ht="30" x14ac:dyDescent="0.4">
      <c r="K16" s="25" t="s">
        <v>100</v>
      </c>
    </row>
    <row r="22" spans="11:11" x14ac:dyDescent="0.3">
      <c r="K22" s="29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1C323-0289-C14D-A99E-2FAA75EB5BB4}">
  <sheetPr>
    <tabColor rgb="FFFF0000"/>
  </sheetPr>
  <dimension ref="B2:P18"/>
  <sheetViews>
    <sheetView workbookViewId="0"/>
  </sheetViews>
  <sheetFormatPr baseColWidth="10" defaultRowHeight="26" x14ac:dyDescent="0.3"/>
  <cols>
    <col min="1" max="1" width="10.83203125" style="25"/>
    <col min="2" max="2" width="18.83203125" style="25" bestFit="1" customWidth="1"/>
    <col min="3" max="3" width="7.1640625" style="25" customWidth="1"/>
    <col min="4" max="5" width="10.83203125" style="25"/>
    <col min="6" max="6" width="15.1640625" style="25" bestFit="1" customWidth="1"/>
    <col min="7" max="7" width="13.83203125" style="25" customWidth="1"/>
    <col min="8" max="8" width="15.6640625" style="25" customWidth="1"/>
    <col min="9" max="9" width="12.6640625" style="25" bestFit="1" customWidth="1"/>
    <col min="10" max="10" width="10.83203125" style="25"/>
    <col min="11" max="11" width="14.5" style="25" customWidth="1"/>
    <col min="12" max="12" width="16" style="25" customWidth="1"/>
    <col min="13" max="14" width="10.83203125" style="25"/>
    <col min="15" max="15" width="14.83203125" style="25" customWidth="1"/>
    <col min="16" max="16384" width="10.83203125" style="25"/>
  </cols>
  <sheetData>
    <row r="2" spans="2:16" x14ac:dyDescent="0.3">
      <c r="B2" s="24" t="s">
        <v>76</v>
      </c>
      <c r="M2" s="25" t="s">
        <v>77</v>
      </c>
    </row>
    <row r="4" spans="2:16" ht="30" x14ac:dyDescent="0.4">
      <c r="B4" s="26" t="s">
        <v>1</v>
      </c>
      <c r="C4" s="26"/>
      <c r="D4" s="30" t="s">
        <v>80</v>
      </c>
      <c r="E4" s="30" t="s">
        <v>81</v>
      </c>
      <c r="F4" s="30" t="s">
        <v>82</v>
      </c>
      <c r="G4" s="30" t="s">
        <v>83</v>
      </c>
      <c r="H4" s="30" t="s">
        <v>84</v>
      </c>
      <c r="I4" s="30"/>
      <c r="J4" s="30"/>
      <c r="K4" s="30" t="s">
        <v>85</v>
      </c>
      <c r="L4" s="30"/>
      <c r="M4" s="30"/>
      <c r="N4" s="30" t="s">
        <v>86</v>
      </c>
      <c r="O4" s="28"/>
      <c r="P4" s="28"/>
    </row>
    <row r="5" spans="2:16" ht="30" x14ac:dyDescent="0.4">
      <c r="B5" s="26" t="s">
        <v>87</v>
      </c>
      <c r="C5" s="26"/>
      <c r="D5" s="30"/>
      <c r="E5" s="30" t="s">
        <v>88</v>
      </c>
      <c r="F5" s="30" t="s">
        <v>89</v>
      </c>
      <c r="G5" s="30" t="s">
        <v>90</v>
      </c>
      <c r="H5" s="30" t="s">
        <v>91</v>
      </c>
      <c r="I5" s="30"/>
      <c r="J5" s="30"/>
      <c r="K5" s="30" t="s">
        <v>85</v>
      </c>
      <c r="L5" s="30"/>
      <c r="M5" s="30"/>
      <c r="N5" s="30" t="s">
        <v>92</v>
      </c>
    </row>
    <row r="6" spans="2:16" ht="30" x14ac:dyDescent="0.4">
      <c r="B6" s="26" t="s">
        <v>93</v>
      </c>
      <c r="C6" s="26"/>
      <c r="D6" s="30"/>
      <c r="E6" s="30" t="s">
        <v>94</v>
      </c>
      <c r="F6" s="30" t="s">
        <v>95</v>
      </c>
      <c r="G6" s="30" t="s">
        <v>96</v>
      </c>
      <c r="H6" s="30" t="s">
        <v>97</v>
      </c>
      <c r="I6" s="30"/>
      <c r="J6" s="30"/>
      <c r="K6" s="30" t="s">
        <v>85</v>
      </c>
      <c r="L6" s="30"/>
      <c r="M6" s="30"/>
      <c r="N6" s="30" t="s">
        <v>98</v>
      </c>
    </row>
    <row r="8" spans="2:16" ht="30" x14ac:dyDescent="0.4">
      <c r="L8" s="25" t="s">
        <v>101</v>
      </c>
    </row>
    <row r="9" spans="2:16" x14ac:dyDescent="0.3">
      <c r="L9" s="25" t="s">
        <v>102</v>
      </c>
    </row>
    <row r="10" spans="2:16" x14ac:dyDescent="0.3">
      <c r="L10" s="25" t="s">
        <v>103</v>
      </c>
    </row>
    <row r="12" spans="2:16" ht="30" x14ac:dyDescent="0.4">
      <c r="L12" s="25" t="s">
        <v>100</v>
      </c>
    </row>
    <row r="14" spans="2:16" ht="30" x14ac:dyDescent="0.4">
      <c r="L14" s="25" t="s">
        <v>104</v>
      </c>
    </row>
    <row r="15" spans="2:16" ht="30" x14ac:dyDescent="0.4">
      <c r="L15" s="29" t="s">
        <v>105</v>
      </c>
    </row>
    <row r="17" spans="12:12" ht="30" x14ac:dyDescent="0.4">
      <c r="L17" s="25" t="s">
        <v>106</v>
      </c>
    </row>
    <row r="18" spans="12:12" ht="30" x14ac:dyDescent="0.4">
      <c r="L18" s="25" t="s">
        <v>107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63EE7-D033-8B46-84A3-98CE4FB67272}">
  <sheetPr>
    <tabColor rgb="FFFF0000"/>
  </sheetPr>
  <dimension ref="B2:D11"/>
  <sheetViews>
    <sheetView workbookViewId="0"/>
  </sheetViews>
  <sheetFormatPr baseColWidth="10" defaultRowHeight="26" x14ac:dyDescent="0.3"/>
  <cols>
    <col min="1" max="3" width="10.83203125" style="25"/>
    <col min="4" max="4" width="15.33203125" style="25" customWidth="1"/>
    <col min="5" max="5" width="7.33203125" style="25" customWidth="1"/>
    <col min="6" max="16384" width="10.83203125" style="25"/>
  </cols>
  <sheetData>
    <row r="2" spans="2:4" x14ac:dyDescent="0.3">
      <c r="B2" s="24" t="s">
        <v>108</v>
      </c>
    </row>
    <row r="3" spans="2:4" x14ac:dyDescent="0.3">
      <c r="C3" s="25" t="s">
        <v>109</v>
      </c>
    </row>
    <row r="4" spans="2:4" x14ac:dyDescent="0.3">
      <c r="C4" s="25" t="s">
        <v>110</v>
      </c>
    </row>
    <row r="5" spans="2:4" x14ac:dyDescent="0.3">
      <c r="D5" s="25" t="s">
        <v>111</v>
      </c>
    </row>
    <row r="6" spans="2:4" x14ac:dyDescent="0.3">
      <c r="D6" s="25" t="s">
        <v>112</v>
      </c>
    </row>
    <row r="7" spans="2:4" x14ac:dyDescent="0.3">
      <c r="D7" s="25" t="s">
        <v>113</v>
      </c>
    </row>
    <row r="8" spans="2:4" x14ac:dyDescent="0.3">
      <c r="D8" s="25" t="s">
        <v>114</v>
      </c>
    </row>
    <row r="9" spans="2:4" x14ac:dyDescent="0.3">
      <c r="D9" s="25" t="s">
        <v>115</v>
      </c>
    </row>
    <row r="11" spans="2:4" x14ac:dyDescent="0.3">
      <c r="C11" s="25" t="s">
        <v>116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4607E-EB30-7C4C-9252-99C9E6525EB0}">
  <sheetPr>
    <tabColor rgb="FFFF0000"/>
  </sheetPr>
  <dimension ref="A1:F18"/>
  <sheetViews>
    <sheetView workbookViewId="0">
      <selection activeCell="O8" sqref="O8"/>
    </sheetView>
  </sheetViews>
  <sheetFormatPr baseColWidth="10" defaultRowHeight="92" x14ac:dyDescent="1"/>
  <cols>
    <col min="1" max="16384" width="10.83203125" style="32"/>
  </cols>
  <sheetData>
    <row r="1" spans="1:2" x14ac:dyDescent="1">
      <c r="A1" s="31" t="s">
        <v>117</v>
      </c>
    </row>
    <row r="2" spans="1:2" x14ac:dyDescent="1">
      <c r="B2" s="32" t="s">
        <v>118</v>
      </c>
    </row>
    <row r="4" spans="1:2" x14ac:dyDescent="1">
      <c r="B4" s="32" t="s">
        <v>119</v>
      </c>
    </row>
    <row r="6" spans="1:2" x14ac:dyDescent="1">
      <c r="B6" s="32" t="s">
        <v>120</v>
      </c>
    </row>
    <row r="18" spans="2:6" x14ac:dyDescent="1">
      <c r="B18" s="33"/>
      <c r="C18" s="33"/>
      <c r="D18" s="33"/>
      <c r="E18" s="33"/>
      <c r="F18" s="3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8C574-AA8A-954A-A79F-ECFFD2F0B057}">
  <sheetPr>
    <tabColor rgb="FFFF0000"/>
  </sheetPr>
  <dimension ref="A1:V37"/>
  <sheetViews>
    <sheetView workbookViewId="0">
      <selection activeCell="O8" sqref="O8"/>
    </sheetView>
  </sheetViews>
  <sheetFormatPr baseColWidth="10" defaultColWidth="8.83203125" defaultRowHeight="15" x14ac:dyDescent="0.2"/>
  <cols>
    <col min="1" max="1" width="8.83203125" style="35"/>
    <col min="2" max="2" width="14.5" style="35" customWidth="1"/>
    <col min="3" max="3" width="11.1640625" style="35" bestFit="1" customWidth="1"/>
    <col min="4" max="6" width="8.83203125" style="35"/>
    <col min="7" max="7" width="10.1640625" style="35" bestFit="1" customWidth="1"/>
    <col min="8" max="16384" width="8.83203125" style="35"/>
  </cols>
  <sheetData>
    <row r="1" spans="1:10" ht="26" x14ac:dyDescent="0.3">
      <c r="A1" s="34" t="s">
        <v>121</v>
      </c>
    </row>
    <row r="2" spans="1:10" ht="47" x14ac:dyDescent="0.55000000000000004">
      <c r="B2" s="36" t="s">
        <v>122</v>
      </c>
    </row>
    <row r="4" spans="1:10" x14ac:dyDescent="0.2">
      <c r="B4" s="35" t="s">
        <v>123</v>
      </c>
    </row>
    <row r="5" spans="1:10" x14ac:dyDescent="0.2">
      <c r="B5" s="35" t="s">
        <v>124</v>
      </c>
    </row>
    <row r="6" spans="1:10" x14ac:dyDescent="0.2">
      <c r="B6" s="35" t="s">
        <v>125</v>
      </c>
    </row>
    <row r="9" spans="1:10" x14ac:dyDescent="0.2">
      <c r="B9" s="35" t="s">
        <v>126</v>
      </c>
      <c r="C9" s="35">
        <v>100</v>
      </c>
      <c r="F9" s="37" t="s">
        <v>127</v>
      </c>
      <c r="G9" s="37" t="s">
        <v>1</v>
      </c>
      <c r="H9" s="37" t="s">
        <v>128</v>
      </c>
      <c r="I9" s="37" t="s">
        <v>129</v>
      </c>
      <c r="J9" s="37" t="s">
        <v>130</v>
      </c>
    </row>
    <row r="10" spans="1:10" x14ac:dyDescent="0.2">
      <c r="B10" s="35" t="s">
        <v>131</v>
      </c>
      <c r="C10" s="38">
        <v>0.06</v>
      </c>
      <c r="F10" s="35">
        <v>1</v>
      </c>
      <c r="G10" s="35">
        <v>0.5</v>
      </c>
      <c r="H10" s="35">
        <f t="shared" ref="H10:H18" si="0">CouponPmt</f>
        <v>3</v>
      </c>
      <c r="I10" s="39">
        <f t="shared" ref="I10:I19" si="1">EXP(-YTM/Frequency*Period)</f>
        <v>0.96560541625756646</v>
      </c>
      <c r="J10" s="39">
        <f t="shared" ref="J10:J19" si="2">EXP(-YTM_rf/Frequency*Period)</f>
        <v>0.97530991202833262</v>
      </c>
    </row>
    <row r="11" spans="1:10" x14ac:dyDescent="0.2">
      <c r="B11" s="35" t="s">
        <v>132</v>
      </c>
      <c r="C11" s="35">
        <v>2</v>
      </c>
      <c r="F11" s="35">
        <v>2</v>
      </c>
      <c r="G11" s="35">
        <v>1</v>
      </c>
      <c r="H11" s="35">
        <f t="shared" si="0"/>
        <v>3</v>
      </c>
      <c r="I11" s="39">
        <f t="shared" si="1"/>
        <v>0.93239381990594827</v>
      </c>
      <c r="J11" s="39">
        <f t="shared" si="2"/>
        <v>0.95122942450071402</v>
      </c>
    </row>
    <row r="12" spans="1:10" x14ac:dyDescent="0.2">
      <c r="B12" s="35" t="s">
        <v>133</v>
      </c>
      <c r="C12" s="35">
        <v>5</v>
      </c>
      <c r="F12" s="35">
        <v>3</v>
      </c>
      <c r="G12" s="35">
        <v>1.5</v>
      </c>
      <c r="H12" s="35">
        <f t="shared" si="0"/>
        <v>3</v>
      </c>
      <c r="I12" s="39">
        <f t="shared" si="1"/>
        <v>0.90032452258626561</v>
      </c>
      <c r="J12" s="39">
        <f t="shared" si="2"/>
        <v>0.92774348632855286</v>
      </c>
    </row>
    <row r="13" spans="1:10" x14ac:dyDescent="0.2">
      <c r="B13" s="35" t="s">
        <v>134</v>
      </c>
      <c r="C13" s="38">
        <v>7.0000000000000007E-2</v>
      </c>
      <c r="F13" s="35">
        <v>4</v>
      </c>
      <c r="G13" s="35">
        <v>2</v>
      </c>
      <c r="H13" s="35">
        <f t="shared" si="0"/>
        <v>3</v>
      </c>
      <c r="I13" s="39">
        <f t="shared" si="1"/>
        <v>0.86935823539880586</v>
      </c>
      <c r="J13" s="39">
        <f t="shared" si="2"/>
        <v>0.90483741803595952</v>
      </c>
    </row>
    <row r="14" spans="1:10" x14ac:dyDescent="0.2">
      <c r="B14" s="35" t="s">
        <v>135</v>
      </c>
      <c r="C14" s="38">
        <v>0.05</v>
      </c>
      <c r="F14" s="35">
        <v>5</v>
      </c>
      <c r="G14" s="35">
        <v>2.5</v>
      </c>
      <c r="H14" s="35">
        <f t="shared" si="0"/>
        <v>3</v>
      </c>
      <c r="I14" s="39">
        <f t="shared" si="1"/>
        <v>0.83945702076920736</v>
      </c>
      <c r="J14" s="39">
        <f t="shared" si="2"/>
        <v>0.88249690258459546</v>
      </c>
    </row>
    <row r="15" spans="1:10" x14ac:dyDescent="0.2">
      <c r="B15" s="35" t="s">
        <v>136</v>
      </c>
      <c r="C15" s="35">
        <f>Face*CouponRate/Frequency</f>
        <v>3</v>
      </c>
      <c r="F15" s="35">
        <v>6</v>
      </c>
      <c r="G15" s="35">
        <v>3</v>
      </c>
      <c r="H15" s="35">
        <f t="shared" si="0"/>
        <v>3</v>
      </c>
      <c r="I15" s="39">
        <f t="shared" si="1"/>
        <v>0.81058424597018708</v>
      </c>
      <c r="J15" s="39">
        <f t="shared" si="2"/>
        <v>0.86070797642505781</v>
      </c>
    </row>
    <row r="16" spans="1:10" ht="16" x14ac:dyDescent="0.2">
      <c r="B16" s="35" t="s">
        <v>137</v>
      </c>
      <c r="C16" s="40">
        <f t="array" ref="C16">SUM(pmt*pv)</f>
        <v>95.340874485591371</v>
      </c>
      <c r="F16" s="35">
        <v>7</v>
      </c>
      <c r="G16" s="35">
        <v>3.5</v>
      </c>
      <c r="H16" s="35">
        <f t="shared" ref="H16:H24" si="3">CouponPmt</f>
        <v>3</v>
      </c>
      <c r="I16" s="39">
        <f t="shared" ref="I16:I25" si="4">EXP(-YTM/Frequency*Period)</f>
        <v>0.78270453824186814</v>
      </c>
      <c r="J16" s="39">
        <f t="shared" ref="J16:J25" si="5">EXP(-YTM_rf/Frequency*Period)</f>
        <v>0.83945702076920736</v>
      </c>
    </row>
    <row r="17" spans="2:22" ht="16" x14ac:dyDescent="0.2">
      <c r="B17" s="35" t="s">
        <v>138</v>
      </c>
      <c r="C17" s="40" cm="1">
        <f t="array" ref="C17">SUM(pmt*pv_rf)</f>
        <v>104.09356799388404</v>
      </c>
      <c r="F17" s="35">
        <v>8</v>
      </c>
      <c r="G17" s="35">
        <v>4</v>
      </c>
      <c r="H17" s="35">
        <f t="shared" ref="H17:H25" si="6">CouponPmt</f>
        <v>3</v>
      </c>
      <c r="I17" s="39">
        <f t="shared" ref="I17:I26" si="7">EXP(-YTM/Frequency*Period)</f>
        <v>0.75578374145572547</v>
      </c>
      <c r="J17" s="39">
        <f t="shared" ref="J17:J26" si="8">EXP(-YTM_rf/Frequency*Period)</f>
        <v>0.81873075307798182</v>
      </c>
    </row>
    <row r="18" spans="2:22" x14ac:dyDescent="0.2">
      <c r="B18" s="35" t="s">
        <v>139</v>
      </c>
      <c r="C18" s="41">
        <f>C17-C16</f>
        <v>8.7526935082926656</v>
      </c>
      <c r="F18" s="35">
        <v>9</v>
      </c>
      <c r="G18" s="35">
        <v>4.5</v>
      </c>
      <c r="H18" s="35">
        <f t="shared" si="6"/>
        <v>3</v>
      </c>
      <c r="I18" s="39">
        <f t="shared" si="7"/>
        <v>0.72978887426905681</v>
      </c>
      <c r="J18" s="39">
        <f t="shared" si="8"/>
        <v>0.79851621875937706</v>
      </c>
    </row>
    <row r="19" spans="2:22" x14ac:dyDescent="0.2">
      <c r="F19" s="35">
        <v>10</v>
      </c>
      <c r="G19" s="35">
        <v>5</v>
      </c>
      <c r="H19" s="35">
        <f>CouponPmt+Face</f>
        <v>103</v>
      </c>
      <c r="I19" s="39">
        <f t="shared" si="7"/>
        <v>0.70468808971871344</v>
      </c>
      <c r="J19" s="39">
        <f t="shared" si="8"/>
        <v>0.77880078307140488</v>
      </c>
    </row>
    <row r="24" spans="2:22" s="37" customFormat="1" x14ac:dyDescent="0.2">
      <c r="B24" s="37" t="s">
        <v>140</v>
      </c>
      <c r="C24" s="37" t="s">
        <v>141</v>
      </c>
      <c r="M24" s="37" t="s">
        <v>142</v>
      </c>
    </row>
    <row r="25" spans="2:22" x14ac:dyDescent="0.2">
      <c r="B25" s="35">
        <v>0.5</v>
      </c>
      <c r="C25" s="42">
        <f>5-B25</f>
        <v>4.5</v>
      </c>
      <c r="D25" s="43">
        <f t="shared" ref="D25:L29" si="9">MAX(C25-0.5,0)</f>
        <v>4</v>
      </c>
      <c r="E25" s="43">
        <f t="shared" si="9"/>
        <v>3.5</v>
      </c>
      <c r="F25" s="43">
        <f t="shared" si="9"/>
        <v>3</v>
      </c>
      <c r="G25" s="43">
        <f t="shared" si="9"/>
        <v>2.5</v>
      </c>
      <c r="H25" s="43">
        <f t="shared" si="9"/>
        <v>2</v>
      </c>
      <c r="I25" s="43">
        <f t="shared" si="9"/>
        <v>1.5</v>
      </c>
      <c r="J25" s="43">
        <f t="shared" si="9"/>
        <v>1</v>
      </c>
      <c r="K25" s="43">
        <f t="shared" si="9"/>
        <v>0.5</v>
      </c>
      <c r="L25" s="43">
        <f t="shared" si="9"/>
        <v>0</v>
      </c>
      <c r="M25" s="42">
        <f>IF(D32=0,0,EXP(-YTM_rf*C25))</f>
        <v>0.79851621875937706</v>
      </c>
      <c r="N25" s="43">
        <f t="shared" ref="N25:V29" si="10">IF(C25=0,0,EXP(-YTM_rf*D25))</f>
        <v>0.81873075307798182</v>
      </c>
      <c r="O25" s="43">
        <f t="shared" si="10"/>
        <v>0.83945702076920736</v>
      </c>
      <c r="P25" s="43">
        <f t="shared" si="10"/>
        <v>0.86070797642505781</v>
      </c>
      <c r="Q25" s="43">
        <f t="shared" si="10"/>
        <v>0.88249690258459546</v>
      </c>
      <c r="R25" s="43">
        <f t="shared" si="10"/>
        <v>0.90483741803595952</v>
      </c>
      <c r="S25" s="43">
        <f t="shared" si="10"/>
        <v>0.92774348632855286</v>
      </c>
      <c r="T25" s="43">
        <f t="shared" si="10"/>
        <v>0.95122942450071402</v>
      </c>
      <c r="U25" s="43">
        <f t="shared" si="10"/>
        <v>0.97530991202833262</v>
      </c>
      <c r="V25" s="44">
        <f>IF(K25=0,0,EXP(-YTM_rf*L25))</f>
        <v>1</v>
      </c>
    </row>
    <row r="26" spans="2:22" x14ac:dyDescent="0.2">
      <c r="B26" s="35">
        <v>1.5</v>
      </c>
      <c r="C26" s="45">
        <f>5-B26</f>
        <v>3.5</v>
      </c>
      <c r="D26" s="35">
        <f t="shared" si="9"/>
        <v>3</v>
      </c>
      <c r="E26" s="35">
        <f t="shared" si="9"/>
        <v>2.5</v>
      </c>
      <c r="F26" s="35">
        <f t="shared" si="9"/>
        <v>2</v>
      </c>
      <c r="G26" s="35">
        <f t="shared" si="9"/>
        <v>1.5</v>
      </c>
      <c r="H26" s="35">
        <f t="shared" si="9"/>
        <v>1</v>
      </c>
      <c r="I26" s="35">
        <f t="shared" si="9"/>
        <v>0.5</v>
      </c>
      <c r="J26" s="35">
        <f t="shared" si="9"/>
        <v>0</v>
      </c>
      <c r="K26" s="35">
        <f t="shared" si="9"/>
        <v>0</v>
      </c>
      <c r="L26" s="35">
        <f t="shared" si="9"/>
        <v>0</v>
      </c>
      <c r="M26" s="45">
        <f>IF(D33=0,0,EXP(-YTM_rf*C26))</f>
        <v>0.83945702076920736</v>
      </c>
      <c r="N26" s="35">
        <f t="shared" si="10"/>
        <v>0.86070797642505781</v>
      </c>
      <c r="O26" s="35">
        <f t="shared" si="10"/>
        <v>0.88249690258459546</v>
      </c>
      <c r="P26" s="35">
        <f t="shared" si="10"/>
        <v>0.90483741803595952</v>
      </c>
      <c r="Q26" s="35">
        <f t="shared" si="10"/>
        <v>0.92774348632855286</v>
      </c>
      <c r="R26" s="35">
        <f t="shared" si="10"/>
        <v>0.95122942450071402</v>
      </c>
      <c r="S26" s="35">
        <f t="shared" si="10"/>
        <v>0.97530991202833262</v>
      </c>
      <c r="T26" s="35">
        <f t="shared" si="10"/>
        <v>1</v>
      </c>
      <c r="U26" s="35">
        <f t="shared" si="10"/>
        <v>0</v>
      </c>
      <c r="V26" s="46">
        <f t="shared" si="10"/>
        <v>0</v>
      </c>
    </row>
    <row r="27" spans="2:22" x14ac:dyDescent="0.2">
      <c r="B27" s="35">
        <v>2.5</v>
      </c>
      <c r="C27" s="45">
        <f>5-B27</f>
        <v>2.5</v>
      </c>
      <c r="D27" s="35">
        <f t="shared" si="9"/>
        <v>2</v>
      </c>
      <c r="E27" s="35">
        <f t="shared" si="9"/>
        <v>1.5</v>
      </c>
      <c r="F27" s="35">
        <f t="shared" si="9"/>
        <v>1</v>
      </c>
      <c r="G27" s="35">
        <f t="shared" si="9"/>
        <v>0.5</v>
      </c>
      <c r="H27" s="35">
        <f t="shared" si="9"/>
        <v>0</v>
      </c>
      <c r="I27" s="35">
        <f t="shared" si="9"/>
        <v>0</v>
      </c>
      <c r="J27" s="35">
        <f t="shared" si="9"/>
        <v>0</v>
      </c>
      <c r="K27" s="35">
        <f t="shared" si="9"/>
        <v>0</v>
      </c>
      <c r="L27" s="35">
        <f t="shared" si="9"/>
        <v>0</v>
      </c>
      <c r="M27" s="45">
        <f>IF(D34=0,0,EXP(-YTM_rf*C27))</f>
        <v>0.88249690258459546</v>
      </c>
      <c r="N27" s="35">
        <f t="shared" si="10"/>
        <v>0.90483741803595952</v>
      </c>
      <c r="O27" s="35">
        <f t="shared" si="10"/>
        <v>0.92774348632855286</v>
      </c>
      <c r="P27" s="35">
        <f t="shared" si="10"/>
        <v>0.95122942450071402</v>
      </c>
      <c r="Q27" s="35">
        <f t="shared" si="10"/>
        <v>0.97530991202833262</v>
      </c>
      <c r="R27" s="35">
        <f t="shared" si="10"/>
        <v>1</v>
      </c>
      <c r="S27" s="35">
        <f t="shared" si="10"/>
        <v>0</v>
      </c>
      <c r="T27" s="35">
        <f t="shared" si="10"/>
        <v>0</v>
      </c>
      <c r="U27" s="35">
        <f t="shared" si="10"/>
        <v>0</v>
      </c>
      <c r="V27" s="46">
        <f t="shared" si="10"/>
        <v>0</v>
      </c>
    </row>
    <row r="28" spans="2:22" x14ac:dyDescent="0.2">
      <c r="B28" s="35">
        <v>3.5</v>
      </c>
      <c r="C28" s="45">
        <f>5-B28</f>
        <v>1.5</v>
      </c>
      <c r="D28" s="35">
        <f t="shared" si="9"/>
        <v>1</v>
      </c>
      <c r="E28" s="35">
        <f t="shared" si="9"/>
        <v>0.5</v>
      </c>
      <c r="F28" s="35">
        <f t="shared" si="9"/>
        <v>0</v>
      </c>
      <c r="G28" s="35">
        <f t="shared" si="9"/>
        <v>0</v>
      </c>
      <c r="H28" s="35">
        <f t="shared" si="9"/>
        <v>0</v>
      </c>
      <c r="I28" s="35">
        <f t="shared" si="9"/>
        <v>0</v>
      </c>
      <c r="J28" s="35">
        <f t="shared" si="9"/>
        <v>0</v>
      </c>
      <c r="K28" s="35">
        <f t="shared" si="9"/>
        <v>0</v>
      </c>
      <c r="L28" s="35">
        <f t="shared" si="9"/>
        <v>0</v>
      </c>
      <c r="M28" s="45">
        <f>IF(D35=0,0,EXP(-YTM_rf*C28))</f>
        <v>0.92774348632855286</v>
      </c>
      <c r="N28" s="35">
        <f t="shared" si="10"/>
        <v>0.95122942450071402</v>
      </c>
      <c r="O28" s="35">
        <f t="shared" si="10"/>
        <v>0.97530991202833262</v>
      </c>
      <c r="P28" s="35">
        <f t="shared" si="10"/>
        <v>1</v>
      </c>
      <c r="Q28" s="35">
        <f t="shared" si="10"/>
        <v>0</v>
      </c>
      <c r="R28" s="35">
        <f t="shared" si="10"/>
        <v>0</v>
      </c>
      <c r="S28" s="35">
        <f t="shared" si="10"/>
        <v>0</v>
      </c>
      <c r="T28" s="35">
        <f t="shared" si="10"/>
        <v>0</v>
      </c>
      <c r="U28" s="35">
        <f t="shared" si="10"/>
        <v>0</v>
      </c>
      <c r="V28" s="46">
        <f t="shared" si="10"/>
        <v>0</v>
      </c>
    </row>
    <row r="29" spans="2:22" x14ac:dyDescent="0.2">
      <c r="B29" s="35">
        <v>4.5</v>
      </c>
      <c r="C29" s="47">
        <f>5-B29</f>
        <v>0.5</v>
      </c>
      <c r="D29" s="48">
        <f t="shared" si="9"/>
        <v>0</v>
      </c>
      <c r="E29" s="48">
        <f t="shared" si="9"/>
        <v>0</v>
      </c>
      <c r="F29" s="48">
        <f t="shared" si="9"/>
        <v>0</v>
      </c>
      <c r="G29" s="48">
        <f t="shared" si="9"/>
        <v>0</v>
      </c>
      <c r="H29" s="48">
        <f t="shared" si="9"/>
        <v>0</v>
      </c>
      <c r="I29" s="48">
        <f t="shared" si="9"/>
        <v>0</v>
      </c>
      <c r="J29" s="48">
        <f t="shared" si="9"/>
        <v>0</v>
      </c>
      <c r="K29" s="48">
        <f t="shared" si="9"/>
        <v>0</v>
      </c>
      <c r="L29" s="48">
        <f t="shared" si="9"/>
        <v>0</v>
      </c>
      <c r="M29" s="47">
        <f>IF(D36=0,0,EXP(-YTM_rf*C29))</f>
        <v>0.97530991202833262</v>
      </c>
      <c r="N29" s="48">
        <f t="shared" si="10"/>
        <v>1</v>
      </c>
      <c r="O29" s="48">
        <f t="shared" si="10"/>
        <v>0</v>
      </c>
      <c r="P29" s="48">
        <f t="shared" si="10"/>
        <v>0</v>
      </c>
      <c r="Q29" s="48">
        <f t="shared" si="10"/>
        <v>0</v>
      </c>
      <c r="R29" s="48">
        <f t="shared" si="10"/>
        <v>0</v>
      </c>
      <c r="S29" s="48">
        <f t="shared" si="10"/>
        <v>0</v>
      </c>
      <c r="T29" s="48">
        <f t="shared" si="10"/>
        <v>0</v>
      </c>
      <c r="U29" s="48">
        <f t="shared" si="10"/>
        <v>0</v>
      </c>
      <c r="V29" s="49">
        <f t="shared" si="10"/>
        <v>0</v>
      </c>
    </row>
    <row r="31" spans="2:22" s="37" customFormat="1" x14ac:dyDescent="0.2">
      <c r="B31" s="37" t="s">
        <v>143</v>
      </c>
      <c r="C31" s="37" t="s">
        <v>144</v>
      </c>
      <c r="D31" s="37" t="s">
        <v>145</v>
      </c>
      <c r="E31" s="37" t="s">
        <v>146</v>
      </c>
      <c r="F31" s="37" t="s">
        <v>147</v>
      </c>
      <c r="G31" s="37" t="s">
        <v>148</v>
      </c>
      <c r="I31" s="37" t="s">
        <v>87</v>
      </c>
    </row>
    <row r="32" spans="2:22" ht="16" x14ac:dyDescent="0.2">
      <c r="B32" s="35">
        <v>0.5</v>
      </c>
      <c r="C32" s="50">
        <f>SUM(M25:V25)*CouponPmt+100*M25</f>
        <v>106.72870921346704</v>
      </c>
      <c r="D32" s="35">
        <v>40</v>
      </c>
      <c r="E32" s="50">
        <f>value_rf_-Recovery</f>
        <v>66.728709213467042</v>
      </c>
      <c r="F32" s="39">
        <f>EXP(-YTM_rf*Time_)</f>
        <v>0.97530991202833262</v>
      </c>
      <c r="G32" s="39">
        <f>Loss*pv_rf_</f>
        <v>65.081171512750728</v>
      </c>
      <c r="I32" s="51">
        <f>Eloss/lossAmount</f>
        <v>3.0340581191964006E-2</v>
      </c>
    </row>
    <row r="33" spans="2:7" x14ac:dyDescent="0.2">
      <c r="B33" s="35">
        <v>1.5</v>
      </c>
      <c r="C33" s="50">
        <f>SUM(M26:V26)*CouponPmt+100*M26</f>
        <v>105.97104849893799</v>
      </c>
      <c r="D33" s="35">
        <v>40</v>
      </c>
      <c r="E33" s="50">
        <f>value_rf_-Recovery</f>
        <v>65.971048498937989</v>
      </c>
      <c r="F33" s="39">
        <f>EXP(-YTM_rf*Time_)</f>
        <v>0.92774348632855286</v>
      </c>
      <c r="G33" s="39">
        <f>Loss*pv_rf_</f>
        <v>61.204210531154772</v>
      </c>
    </row>
    <row r="34" spans="2:7" x14ac:dyDescent="0.2">
      <c r="B34" s="35">
        <v>2.5</v>
      </c>
      <c r="C34" s="50">
        <f>SUM(M27:V27)*CouponPmt+100*M27</f>
        <v>105.17454168889401</v>
      </c>
      <c r="D34" s="35">
        <v>40</v>
      </c>
      <c r="E34" s="50">
        <f>value_rf_-Recovery</f>
        <v>65.17454168889401</v>
      </c>
      <c r="F34" s="39">
        <f>EXP(-YTM_rf*Time_)</f>
        <v>0.88249690258459546</v>
      </c>
      <c r="G34" s="39">
        <f>Loss*pv_rf_</f>
        <v>57.516331167819551</v>
      </c>
    </row>
    <row r="35" spans="2:7" x14ac:dyDescent="0.2">
      <c r="B35" s="35">
        <v>3.5</v>
      </c>
      <c r="C35" s="50">
        <f>SUM(M28:V28)*CouponPmt+100*M28</f>
        <v>104.33719710142807</v>
      </c>
      <c r="D35" s="35">
        <v>40</v>
      </c>
      <c r="E35" s="50">
        <f>value_rf_-Recovery</f>
        <v>64.337197101428075</v>
      </c>
      <c r="F35" s="39">
        <f>EXP(-YTM_rf*Time_)</f>
        <v>0.83945702076920736</v>
      </c>
      <c r="G35" s="39">
        <f>Loss*pv_rf_</f>
        <v>54.008311803406094</v>
      </c>
    </row>
    <row r="36" spans="2:7" x14ac:dyDescent="0.2">
      <c r="B36" s="35">
        <v>4.5</v>
      </c>
      <c r="C36" s="50">
        <f>SUM(M29:V29)*CouponPmt+100*M29</f>
        <v>103.45692093891826</v>
      </c>
      <c r="D36" s="35">
        <v>40</v>
      </c>
      <c r="E36" s="50">
        <f>value_rf_-Recovery</f>
        <v>63.456920938918259</v>
      </c>
      <c r="F36" s="39">
        <f>EXP(-YTM_rf*Time_)</f>
        <v>0.79851621875937706</v>
      </c>
      <c r="G36" s="39">
        <f>Loss*pv_rf_</f>
        <v>50.671380562257745</v>
      </c>
    </row>
    <row r="37" spans="2:7" x14ac:dyDescent="0.2">
      <c r="G37" s="50">
        <f>SUM(G32:G36)</f>
        <v>288.4814055773889</v>
      </c>
    </row>
  </sheetData>
  <hyperlinks>
    <hyperlink ref="A1" r:id="rId1" display="Video" xr:uid="{3E0934DA-F864-DB41-AE31-7BD50D75497E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43215-AF14-DE48-B101-7EF87EDE05B7}">
  <sheetPr>
    <tabColor rgb="FFFF0000"/>
  </sheetPr>
  <dimension ref="A1:Z1000"/>
  <sheetViews>
    <sheetView workbookViewId="0">
      <selection activeCell="O8" sqref="O8"/>
    </sheetView>
  </sheetViews>
  <sheetFormatPr baseColWidth="10" defaultColWidth="11.1640625" defaultRowHeight="15" customHeight="1" x14ac:dyDescent="0.2"/>
  <cols>
    <col min="1" max="1" width="10.83203125" customWidth="1"/>
    <col min="2" max="2" width="12.5" customWidth="1"/>
    <col min="3" max="9" width="10.83203125" customWidth="1"/>
    <col min="10" max="10" width="11.5" customWidth="1"/>
    <col min="11" max="26" width="10.5" customWidth="1"/>
  </cols>
  <sheetData>
    <row r="1" spans="1:26" ht="25.5" customHeight="1" x14ac:dyDescent="0.3">
      <c r="A1" s="52" t="s">
        <v>149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25.5" customHeight="1" x14ac:dyDescent="0.3">
      <c r="A2" s="52" t="s">
        <v>150</v>
      </c>
      <c r="B2" s="53" t="s">
        <v>151</v>
      </c>
      <c r="C2" s="53" t="s">
        <v>152</v>
      </c>
      <c r="D2" s="53" t="s">
        <v>153</v>
      </c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25.5" customHeight="1" x14ac:dyDescent="0.3">
      <c r="A3" s="52" t="s">
        <v>154</v>
      </c>
      <c r="B3" s="54">
        <f ca="1">TODAY()</f>
        <v>45432</v>
      </c>
      <c r="C3" s="53">
        <v>292.22199999999998</v>
      </c>
      <c r="D3" s="53">
        <f t="shared" ref="D3:D254" si="0">C3/C4-1</f>
        <v>-2.5526332415127029E-2</v>
      </c>
      <c r="E3" s="53"/>
      <c r="F3" s="53"/>
      <c r="G3" s="53"/>
      <c r="H3" s="53"/>
      <c r="I3" s="53" t="s">
        <v>155</v>
      </c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</row>
    <row r="4" spans="1:26" ht="25.5" customHeight="1" x14ac:dyDescent="0.3">
      <c r="A4" s="53"/>
      <c r="B4" s="54">
        <f t="shared" ref="B4:B67" ca="1" si="1">B3-1</f>
        <v>45431</v>
      </c>
      <c r="C4" s="53">
        <v>299.87675369847648</v>
      </c>
      <c r="D4" s="53">
        <f t="shared" si="0"/>
        <v>-1.8032875441995944E-2</v>
      </c>
      <c r="E4" s="53"/>
      <c r="F4" s="53"/>
      <c r="G4" s="53"/>
      <c r="H4" s="53"/>
      <c r="I4" s="53" t="s">
        <v>156</v>
      </c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</row>
    <row r="5" spans="1:26" ht="25.5" customHeight="1" x14ac:dyDescent="0.3">
      <c r="A5" s="53"/>
      <c r="B5" s="54">
        <f t="shared" ca="1" si="1"/>
        <v>45430</v>
      </c>
      <c r="C5" s="53">
        <v>305.38369992117083</v>
      </c>
      <c r="D5" s="53">
        <f t="shared" si="0"/>
        <v>-9.6291439750788577E-3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 ht="25.5" customHeight="1" x14ac:dyDescent="0.3">
      <c r="A6" s="53"/>
      <c r="B6" s="54">
        <f t="shared" ca="1" si="1"/>
        <v>45429</v>
      </c>
      <c r="C6" s="53">
        <v>308.35287414140782</v>
      </c>
      <c r="D6" s="53">
        <f t="shared" si="0"/>
        <v>-1.031387560122532E-2</v>
      </c>
      <c r="E6" s="53"/>
      <c r="F6" s="53"/>
      <c r="G6" s="53"/>
      <c r="H6" s="53"/>
      <c r="I6" s="53" t="s">
        <v>157</v>
      </c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</row>
    <row r="7" spans="1:26" ht="25.5" customHeight="1" x14ac:dyDescent="0.3">
      <c r="A7" s="53"/>
      <c r="B7" s="54">
        <f t="shared" ca="1" si="1"/>
        <v>45428</v>
      </c>
      <c r="C7" s="53">
        <v>311.56633051587886</v>
      </c>
      <c r="D7" s="53">
        <f t="shared" si="0"/>
        <v>-4.4472037819511812E-3</v>
      </c>
      <c r="E7" s="53"/>
      <c r="F7" s="53"/>
      <c r="G7" s="53"/>
      <c r="H7" s="53"/>
      <c r="I7" s="53" t="s">
        <v>158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 ht="25.5" customHeight="1" x14ac:dyDescent="0.3">
      <c r="A8" s="53"/>
      <c r="B8" s="54">
        <f t="shared" ca="1" si="1"/>
        <v>45427</v>
      </c>
      <c r="C8" s="53">
        <v>312.95811904649474</v>
      </c>
      <c r="D8" s="53">
        <f t="shared" si="0"/>
        <v>9.3128382158083056E-3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 spans="1:26" ht="25.5" customHeight="1" x14ac:dyDescent="0.3">
      <c r="A9" s="53"/>
      <c r="B9" s="54">
        <f t="shared" ca="1" si="1"/>
        <v>45426</v>
      </c>
      <c r="C9" s="53">
        <v>310.07048280463761</v>
      </c>
      <c r="D9" s="53">
        <f t="shared" si="0"/>
        <v>5.5169639582342E-3</v>
      </c>
      <c r="E9" s="53"/>
      <c r="F9" s="53"/>
      <c r="G9" s="53"/>
      <c r="H9" s="53"/>
      <c r="I9" s="53" t="s">
        <v>159</v>
      </c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 spans="1:26" ht="25.5" customHeight="1" x14ac:dyDescent="0.3">
      <c r="A10" s="53"/>
      <c r="B10" s="54">
        <f t="shared" ca="1" si="1"/>
        <v>45425</v>
      </c>
      <c r="C10" s="53">
        <v>308.36922092695482</v>
      </c>
      <c r="D10" s="53">
        <f t="shared" si="0"/>
        <v>-1.4296912793861805E-2</v>
      </c>
      <c r="E10" s="53"/>
      <c r="F10" s="53"/>
      <c r="G10" s="53"/>
      <c r="H10" s="53"/>
      <c r="I10" s="53" t="s">
        <v>160</v>
      </c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 spans="1:26" ht="25.5" customHeight="1" x14ac:dyDescent="0.3">
      <c r="A11" s="53"/>
      <c r="B11" s="54">
        <f t="shared" ca="1" si="1"/>
        <v>45424</v>
      </c>
      <c r="C11" s="53">
        <v>312.84189420669446</v>
      </c>
      <c r="D11" s="53">
        <f t="shared" si="0"/>
        <v>-3.9693273053209022E-2</v>
      </c>
      <c r="E11" s="53"/>
      <c r="F11" s="53"/>
      <c r="G11" s="53"/>
      <c r="H11" s="53"/>
      <c r="I11" s="53" t="s">
        <v>161</v>
      </c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ht="25.5" customHeight="1" x14ac:dyDescent="0.3">
      <c r="A12" s="53"/>
      <c r="B12" s="54">
        <f t="shared" ca="1" si="1"/>
        <v>45423</v>
      </c>
      <c r="C12" s="53">
        <v>325.77288633741762</v>
      </c>
      <c r="D12" s="53">
        <f t="shared" si="0"/>
        <v>1.1137401932804547E-2</v>
      </c>
      <c r="E12" s="53"/>
      <c r="F12" s="53"/>
      <c r="G12" s="53"/>
      <c r="H12" s="53"/>
      <c r="I12" s="53"/>
      <c r="J12" s="53" t="s">
        <v>162</v>
      </c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 spans="1:26" ht="25.5" customHeight="1" x14ac:dyDescent="0.3">
      <c r="A13" s="53"/>
      <c r="B13" s="54">
        <f t="shared" ca="1" si="1"/>
        <v>45422</v>
      </c>
      <c r="C13" s="53">
        <v>322.18458709439267</v>
      </c>
      <c r="D13" s="53">
        <f t="shared" si="0"/>
        <v>-1.0706565323455486E-2</v>
      </c>
      <c r="E13" s="53"/>
      <c r="F13" s="53"/>
      <c r="G13" s="53"/>
      <c r="H13" s="53"/>
      <c r="I13" s="53"/>
      <c r="J13" s="53" t="s">
        <v>163</v>
      </c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25.5" customHeight="1" x14ac:dyDescent="0.3">
      <c r="A14" s="53"/>
      <c r="B14" s="54">
        <f t="shared" ca="1" si="1"/>
        <v>45421</v>
      </c>
      <c r="C14" s="53">
        <v>325.67140931217529</v>
      </c>
      <c r="D14" s="53">
        <f t="shared" si="0"/>
        <v>-3.7002360231820353E-3</v>
      </c>
      <c r="E14" s="53"/>
      <c r="F14" s="53"/>
      <c r="G14" s="53"/>
      <c r="H14" s="53"/>
      <c r="I14" s="53"/>
      <c r="J14" s="53" t="s">
        <v>164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 spans="1:26" ht="25.5" customHeight="1" x14ac:dyDescent="0.3">
      <c r="A15" s="53"/>
      <c r="B15" s="54">
        <f t="shared" ca="1" si="1"/>
        <v>45420</v>
      </c>
      <c r="C15" s="53">
        <v>326.88094596372207</v>
      </c>
      <c r="D15" s="53">
        <f t="shared" si="0"/>
        <v>4.5410733419997129E-2</v>
      </c>
      <c r="E15" s="53"/>
      <c r="F15" s="53"/>
      <c r="G15" s="53"/>
      <c r="H15" s="53"/>
      <c r="I15" s="53" t="s">
        <v>165</v>
      </c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 spans="1:26" ht="25.5" customHeight="1" x14ac:dyDescent="0.3">
      <c r="A16" s="53"/>
      <c r="B16" s="54">
        <f t="shared" ca="1" si="1"/>
        <v>45419</v>
      </c>
      <c r="C16" s="53">
        <v>312.68183453057833</v>
      </c>
      <c r="D16" s="53">
        <f t="shared" si="0"/>
        <v>-1.6881702310926672E-2</v>
      </c>
      <c r="E16" s="53"/>
      <c r="F16" s="53"/>
      <c r="G16" s="53"/>
      <c r="H16" s="53"/>
      <c r="I16" s="53"/>
      <c r="J16" s="53" t="s">
        <v>166</v>
      </c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 spans="1:26" ht="25.5" customHeight="1" x14ac:dyDescent="0.3">
      <c r="A17" s="53"/>
      <c r="B17" s="54">
        <f t="shared" ca="1" si="1"/>
        <v>45418</v>
      </c>
      <c r="C17" s="53">
        <v>318.05107815160295</v>
      </c>
      <c r="D17" s="53">
        <f t="shared" si="0"/>
        <v>-4.0613503643678217E-2</v>
      </c>
      <c r="E17" s="53"/>
      <c r="F17" s="53"/>
      <c r="G17" s="53"/>
      <c r="H17" s="53"/>
      <c r="I17" s="53"/>
      <c r="J17" s="53" t="s">
        <v>167</v>
      </c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 spans="1:26" ht="25.5" customHeight="1" x14ac:dyDescent="0.3">
      <c r="A18" s="53"/>
      <c r="B18" s="54">
        <f t="shared" ca="1" si="1"/>
        <v>45417</v>
      </c>
      <c r="C18" s="53">
        <v>331.51506651337826</v>
      </c>
      <c r="D18" s="53">
        <f t="shared" si="0"/>
        <v>-8.7930914167119179E-3</v>
      </c>
      <c r="E18" s="53"/>
      <c r="F18" s="53"/>
      <c r="G18" s="53"/>
      <c r="H18" s="53"/>
      <c r="I18" s="53" t="s">
        <v>168</v>
      </c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 spans="1:26" ht="25.5" customHeight="1" x14ac:dyDescent="0.3">
      <c r="A19" s="53"/>
      <c r="B19" s="54">
        <f t="shared" ca="1" si="1"/>
        <v>45416</v>
      </c>
      <c r="C19" s="53">
        <v>334.45596841854746</v>
      </c>
      <c r="D19" s="53">
        <f t="shared" si="0"/>
        <v>-8.5161547201935139E-3</v>
      </c>
      <c r="E19" s="53"/>
      <c r="F19" s="53"/>
      <c r="G19" s="53"/>
      <c r="H19" s="53"/>
      <c r="I19" s="53" t="s">
        <v>169</v>
      </c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 spans="1:26" ht="25.5" customHeight="1" x14ac:dyDescent="0.3">
      <c r="A20" s="53"/>
      <c r="B20" s="54">
        <f t="shared" ca="1" si="1"/>
        <v>45415</v>
      </c>
      <c r="C20" s="53">
        <v>337.32871192082882</v>
      </c>
      <c r="D20" s="53">
        <f t="shared" si="0"/>
        <v>3.9410218837230282E-3</v>
      </c>
      <c r="E20" s="53"/>
      <c r="F20" s="53"/>
      <c r="G20" s="53"/>
      <c r="H20" s="53"/>
      <c r="I20" s="53"/>
      <c r="J20" s="53" t="s">
        <v>170</v>
      </c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 spans="1:26" ht="25.5" customHeight="1" x14ac:dyDescent="0.3">
      <c r="A21" s="53"/>
      <c r="B21" s="54">
        <f t="shared" ca="1" si="1"/>
        <v>45414</v>
      </c>
      <c r="C21" s="53">
        <v>336.00451079077271</v>
      </c>
      <c r="D21" s="53">
        <f t="shared" si="0"/>
        <v>-2.8415133040152862E-2</v>
      </c>
      <c r="E21" s="53"/>
      <c r="F21" s="53"/>
      <c r="G21" s="53"/>
      <c r="H21" s="53"/>
      <c r="I21" s="53"/>
      <c r="J21" s="53" t="s">
        <v>171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 spans="1:26" ht="25.5" customHeight="1" x14ac:dyDescent="0.3">
      <c r="A22" s="53"/>
      <c r="B22" s="54">
        <f t="shared" ca="1" si="1"/>
        <v>45413</v>
      </c>
      <c r="C22" s="53">
        <v>345.83135474531719</v>
      </c>
      <c r="D22" s="53">
        <f t="shared" si="0"/>
        <v>-2.4650669993876106E-2</v>
      </c>
      <c r="E22" s="53"/>
      <c r="F22" s="53"/>
      <c r="G22" s="53"/>
      <c r="H22" s="53"/>
      <c r="I22" s="53" t="s">
        <v>172</v>
      </c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 spans="1:26" ht="25.5" customHeight="1" x14ac:dyDescent="0.3">
      <c r="A23" s="53"/>
      <c r="B23" s="54">
        <f t="shared" ca="1" si="1"/>
        <v>45412</v>
      </c>
      <c r="C23" s="53">
        <v>354.57178685214848</v>
      </c>
      <c r="D23" s="53">
        <f t="shared" si="0"/>
        <v>-1.0152081089632836E-2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 spans="1:26" ht="25.5" customHeight="1" x14ac:dyDescent="0.3">
      <c r="A24" s="53"/>
      <c r="B24" s="54">
        <f t="shared" ca="1" si="1"/>
        <v>45411</v>
      </c>
      <c r="C24" s="53">
        <v>358.20834703826426</v>
      </c>
      <c r="D24" s="53">
        <f t="shared" si="0"/>
        <v>1.1065332861161403E-2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 spans="1:26" ht="25.5" customHeight="1" x14ac:dyDescent="0.3">
      <c r="A25" s="53"/>
      <c r="B25" s="54">
        <f t="shared" ca="1" si="1"/>
        <v>45410</v>
      </c>
      <c r="C25" s="53">
        <v>354.28803203507039</v>
      </c>
      <c r="D25" s="53">
        <f t="shared" si="0"/>
        <v>-3.4334355895832558E-2</v>
      </c>
      <c r="E25" s="53"/>
      <c r="F25" s="53"/>
      <c r="G25" s="53"/>
      <c r="H25" s="53"/>
      <c r="I25" s="53" t="s">
        <v>173</v>
      </c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 spans="1:26" ht="25.5" customHeight="1" x14ac:dyDescent="0.3">
      <c r="A26" s="53"/>
      <c r="B26" s="54">
        <f t="shared" ca="1" si="1"/>
        <v>45409</v>
      </c>
      <c r="C26" s="53">
        <v>366.88478480948521</v>
      </c>
      <c r="D26" s="53">
        <f t="shared" si="0"/>
        <v>3.9446665685926474E-2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 spans="1:26" ht="25.5" customHeight="1" x14ac:dyDescent="0.3">
      <c r="A27" s="53"/>
      <c r="B27" s="54">
        <f t="shared" ca="1" si="1"/>
        <v>45408</v>
      </c>
      <c r="C27" s="53">
        <v>352.9616255658288</v>
      </c>
      <c r="D27" s="53">
        <f t="shared" si="0"/>
        <v>1.7024012947722378E-2</v>
      </c>
      <c r="E27" s="53"/>
      <c r="F27" s="53"/>
      <c r="G27" s="53"/>
      <c r="H27" s="53"/>
      <c r="I27" s="55"/>
      <c r="J27" s="53" t="s">
        <v>174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 spans="1:26" ht="25.5" customHeight="1" x14ac:dyDescent="0.3">
      <c r="A28" s="53"/>
      <c r="B28" s="54">
        <f t="shared" ca="1" si="1"/>
        <v>45407</v>
      </c>
      <c r="C28" s="53">
        <v>347.05338425865853</v>
      </c>
      <c r="D28" s="53">
        <f t="shared" si="0"/>
        <v>-1.3032528156071144E-2</v>
      </c>
      <c r="E28" s="53"/>
      <c r="F28" s="53"/>
      <c r="G28" s="53"/>
      <c r="H28" s="53"/>
      <c r="I28" s="56">
        <v>0.01</v>
      </c>
      <c r="J28" s="53" t="s">
        <v>175</v>
      </c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 spans="1:26" ht="25.5" customHeight="1" x14ac:dyDescent="0.3">
      <c r="A29" s="53"/>
      <c r="B29" s="54">
        <f t="shared" ca="1" si="1"/>
        <v>45406</v>
      </c>
      <c r="C29" s="53">
        <v>351.63609152211126</v>
      </c>
      <c r="D29" s="53">
        <f t="shared" si="0"/>
        <v>-9.5274447191071587E-3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 spans="1:26" ht="25.5" customHeight="1" x14ac:dyDescent="0.3">
      <c r="A30" s="53"/>
      <c r="B30" s="54">
        <f t="shared" ca="1" si="1"/>
        <v>45405</v>
      </c>
      <c r="C30" s="53">
        <v>355.01851075761419</v>
      </c>
      <c r="D30" s="53">
        <f t="shared" si="0"/>
        <v>2.3502526008592373E-2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 spans="1:26" ht="25.5" customHeight="1" x14ac:dyDescent="0.3">
      <c r="A31" s="53"/>
      <c r="B31" s="54">
        <f t="shared" ca="1" si="1"/>
        <v>45404</v>
      </c>
      <c r="C31" s="53">
        <v>346.86627705951923</v>
      </c>
      <c r="D31" s="53">
        <f t="shared" si="0"/>
        <v>5.7520298784607959E-3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 spans="1:26" ht="25.5" customHeight="1" x14ac:dyDescent="0.3">
      <c r="A32" s="53"/>
      <c r="B32" s="54">
        <f t="shared" ca="1" si="1"/>
        <v>45403</v>
      </c>
      <c r="C32" s="53">
        <v>344.88250260000569</v>
      </c>
      <c r="D32" s="53">
        <f t="shared" si="0"/>
        <v>4.349031496788669E-3</v>
      </c>
      <c r="E32" s="53"/>
      <c r="F32" s="53"/>
      <c r="G32" s="53"/>
      <c r="H32" s="53"/>
      <c r="I32" s="56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 spans="1:26" ht="25.5" customHeight="1" x14ac:dyDescent="0.3">
      <c r="A33" s="53"/>
      <c r="B33" s="54">
        <f t="shared" ca="1" si="1"/>
        <v>45402</v>
      </c>
      <c r="C33" s="53">
        <v>343.38909262054523</v>
      </c>
      <c r="D33" s="53">
        <f t="shared" si="0"/>
        <v>-1.4508167264670191E-2</v>
      </c>
      <c r="E33" s="53"/>
      <c r="F33" s="53"/>
      <c r="G33" s="53"/>
      <c r="H33" s="53"/>
      <c r="I33" s="56">
        <v>0.05</v>
      </c>
      <c r="J33" s="53">
        <f t="shared" ref="J33:J51" si="2">_xlfn.BINOM.INV($I$27,$I$28,I33)</f>
        <v>0</v>
      </c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 spans="1:26" ht="25.5" customHeight="1" x14ac:dyDescent="0.3">
      <c r="A34" s="53"/>
      <c r="B34" s="54">
        <f t="shared" ca="1" si="1"/>
        <v>45401</v>
      </c>
      <c r="C34" s="53">
        <v>348.44438199699221</v>
      </c>
      <c r="D34" s="53">
        <f t="shared" si="0"/>
        <v>-1.9587212406853571E-2</v>
      </c>
      <c r="E34" s="53"/>
      <c r="F34" s="53"/>
      <c r="G34" s="53"/>
      <c r="H34" s="53"/>
      <c r="I34" s="53">
        <v>0.1</v>
      </c>
      <c r="J34" s="53">
        <f t="shared" si="2"/>
        <v>0</v>
      </c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 spans="1:26" ht="25.5" customHeight="1" x14ac:dyDescent="0.3">
      <c r="A35" s="53"/>
      <c r="B35" s="54">
        <f t="shared" ca="1" si="1"/>
        <v>45400</v>
      </c>
      <c r="C35" s="53">
        <v>355.40579071025979</v>
      </c>
      <c r="D35" s="53">
        <f t="shared" si="0"/>
        <v>-3.0537713021695501E-3</v>
      </c>
      <c r="E35" s="53"/>
      <c r="F35" s="53"/>
      <c r="G35" s="53"/>
      <c r="H35" s="53"/>
      <c r="I35" s="56">
        <v>0.15</v>
      </c>
      <c r="J35" s="53">
        <f t="shared" si="2"/>
        <v>0</v>
      </c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 spans="1:26" ht="25.5" customHeight="1" x14ac:dyDescent="0.3">
      <c r="A36" s="53"/>
      <c r="B36" s="54">
        <f t="shared" ca="1" si="1"/>
        <v>45399</v>
      </c>
      <c r="C36" s="53">
        <v>356.49444321031837</v>
      </c>
      <c r="D36" s="53">
        <f t="shared" si="0"/>
        <v>-9.0637243140994084E-3</v>
      </c>
      <c r="E36" s="53"/>
      <c r="F36" s="53"/>
      <c r="G36" s="53"/>
      <c r="H36" s="53"/>
      <c r="I36" s="53">
        <v>0.2</v>
      </c>
      <c r="J36" s="53">
        <f t="shared" si="2"/>
        <v>0</v>
      </c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 spans="1:26" ht="25.5" customHeight="1" x14ac:dyDescent="0.3">
      <c r="A37" s="53"/>
      <c r="B37" s="54">
        <f t="shared" ca="1" si="1"/>
        <v>45398</v>
      </c>
      <c r="C37" s="53">
        <v>359.75516484504726</v>
      </c>
      <c r="D37" s="53">
        <f t="shared" si="0"/>
        <v>-2.3178944785344879E-2</v>
      </c>
      <c r="E37" s="53"/>
      <c r="F37" s="53"/>
      <c r="G37" s="53"/>
      <c r="H37" s="53"/>
      <c r="I37" s="56">
        <v>0.25</v>
      </c>
      <c r="J37" s="53">
        <f t="shared" si="2"/>
        <v>0</v>
      </c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 spans="1:26" ht="25.5" customHeight="1" x14ac:dyDescent="0.3">
      <c r="A38" s="53"/>
      <c r="B38" s="54">
        <f t="shared" ca="1" si="1"/>
        <v>45397</v>
      </c>
      <c r="C38" s="53">
        <v>368.29177967093631</v>
      </c>
      <c r="D38" s="53">
        <f t="shared" si="0"/>
        <v>-2.5018004698962981E-2</v>
      </c>
      <c r="E38" s="53"/>
      <c r="F38" s="53"/>
      <c r="G38" s="53"/>
      <c r="H38" s="53"/>
      <c r="I38" s="53">
        <v>0.3</v>
      </c>
      <c r="J38" s="53">
        <f t="shared" si="2"/>
        <v>0</v>
      </c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 spans="1:26" ht="25.5" customHeight="1" x14ac:dyDescent="0.3">
      <c r="A39" s="53"/>
      <c r="B39" s="54">
        <f t="shared" ca="1" si="1"/>
        <v>45396</v>
      </c>
      <c r="C39" s="53">
        <v>377.74213415830508</v>
      </c>
      <c r="D39" s="53">
        <f t="shared" si="0"/>
        <v>-6.230656805526702E-3</v>
      </c>
      <c r="E39" s="53"/>
      <c r="F39" s="53"/>
      <c r="G39" s="53"/>
      <c r="H39" s="53"/>
      <c r="I39" s="56">
        <v>0.35</v>
      </c>
      <c r="J39" s="53">
        <f t="shared" si="2"/>
        <v>0</v>
      </c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 spans="1:26" ht="25.5" customHeight="1" x14ac:dyDescent="0.3">
      <c r="A40" s="53"/>
      <c r="B40" s="54">
        <f t="shared" ca="1" si="1"/>
        <v>45395</v>
      </c>
      <c r="C40" s="53">
        <v>380.11047205788452</v>
      </c>
      <c r="D40" s="53">
        <f t="shared" si="0"/>
        <v>-2.568066735593777E-2</v>
      </c>
      <c r="E40" s="53"/>
      <c r="F40" s="53"/>
      <c r="G40" s="53"/>
      <c r="H40" s="53"/>
      <c r="I40" s="53">
        <v>0.4</v>
      </c>
      <c r="J40" s="53">
        <f t="shared" si="2"/>
        <v>0</v>
      </c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 spans="1:26" ht="25.5" customHeight="1" x14ac:dyDescent="0.3">
      <c r="A41" s="53"/>
      <c r="B41" s="54">
        <f t="shared" ca="1" si="1"/>
        <v>45394</v>
      </c>
      <c r="C41" s="53">
        <v>390.12925159388811</v>
      </c>
      <c r="D41" s="53">
        <f t="shared" si="0"/>
        <v>-3.7696369593496204E-3</v>
      </c>
      <c r="E41" s="53"/>
      <c r="F41" s="53"/>
      <c r="G41" s="53"/>
      <c r="H41" s="53"/>
      <c r="I41" s="56">
        <v>0.45</v>
      </c>
      <c r="J41" s="53">
        <f t="shared" si="2"/>
        <v>0</v>
      </c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 spans="1:26" ht="25.5" customHeight="1" x14ac:dyDescent="0.3">
      <c r="A42" s="53"/>
      <c r="B42" s="54">
        <f t="shared" ca="1" si="1"/>
        <v>45393</v>
      </c>
      <c r="C42" s="53">
        <v>391.60546201699054</v>
      </c>
      <c r="D42" s="53">
        <f t="shared" si="0"/>
        <v>2.621591297242043E-3</v>
      </c>
      <c r="E42" s="53"/>
      <c r="F42" s="53"/>
      <c r="G42" s="53"/>
      <c r="H42" s="53"/>
      <c r="I42" s="53">
        <v>0.5</v>
      </c>
      <c r="J42" s="53">
        <f t="shared" si="2"/>
        <v>0</v>
      </c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 spans="1:26" ht="25.5" customHeight="1" x14ac:dyDescent="0.3">
      <c r="A43" s="53"/>
      <c r="B43" s="54">
        <f t="shared" ca="1" si="1"/>
        <v>45392</v>
      </c>
      <c r="C43" s="53">
        <v>390.58151691139204</v>
      </c>
      <c r="D43" s="53">
        <f t="shared" si="0"/>
        <v>8.9592301394694207E-3</v>
      </c>
      <c r="E43" s="53"/>
      <c r="F43" s="53"/>
      <c r="G43" s="53"/>
      <c r="H43" s="53"/>
      <c r="I43" s="56">
        <v>0.55000000000000004</v>
      </c>
      <c r="J43" s="53">
        <f t="shared" si="2"/>
        <v>0</v>
      </c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 spans="1:26" ht="25.5" customHeight="1" x14ac:dyDescent="0.3">
      <c r="A44" s="53"/>
      <c r="B44" s="54">
        <f t="shared" ca="1" si="1"/>
        <v>45391</v>
      </c>
      <c r="C44" s="53">
        <v>387.11327994630818</v>
      </c>
      <c r="D44" s="53">
        <f t="shared" si="0"/>
        <v>-1.1722731508837292E-2</v>
      </c>
      <c r="E44" s="53"/>
      <c r="F44" s="53"/>
      <c r="G44" s="53"/>
      <c r="H44" s="53"/>
      <c r="I44" s="53">
        <v>0.6</v>
      </c>
      <c r="J44" s="53">
        <f t="shared" si="2"/>
        <v>0</v>
      </c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 spans="1:26" ht="25.5" customHeight="1" x14ac:dyDescent="0.3">
      <c r="A45" s="53"/>
      <c r="B45" s="54">
        <f t="shared" ca="1" si="1"/>
        <v>45390</v>
      </c>
      <c r="C45" s="53">
        <v>391.70513406356849</v>
      </c>
      <c r="D45" s="53">
        <f t="shared" si="0"/>
        <v>1.5505517045756312E-2</v>
      </c>
      <c r="E45" s="53"/>
      <c r="F45" s="53"/>
      <c r="G45" s="53"/>
      <c r="H45" s="53"/>
      <c r="I45" s="56">
        <v>0.65</v>
      </c>
      <c r="J45" s="53">
        <f t="shared" si="2"/>
        <v>0</v>
      </c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 spans="1:26" ht="25.5" customHeight="1" x14ac:dyDescent="0.3">
      <c r="A46" s="53"/>
      <c r="B46" s="54">
        <f t="shared" ca="1" si="1"/>
        <v>45389</v>
      </c>
      <c r="C46" s="53">
        <v>385.72427967018041</v>
      </c>
      <c r="D46" s="53">
        <f t="shared" si="0"/>
        <v>5.7105265810140082E-3</v>
      </c>
      <c r="E46" s="53"/>
      <c r="F46" s="53"/>
      <c r="G46" s="53"/>
      <c r="H46" s="53"/>
      <c r="I46" s="53">
        <v>0.7</v>
      </c>
      <c r="J46" s="53">
        <f t="shared" si="2"/>
        <v>0</v>
      </c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 spans="1:26" ht="25.5" customHeight="1" x14ac:dyDescent="0.3">
      <c r="A47" s="53"/>
      <c r="B47" s="54">
        <f t="shared" ca="1" si="1"/>
        <v>45388</v>
      </c>
      <c r="C47" s="53">
        <v>383.53409800877603</v>
      </c>
      <c r="D47" s="53">
        <f t="shared" si="0"/>
        <v>5.9665811252123113E-3</v>
      </c>
      <c r="E47" s="53"/>
      <c r="F47" s="53"/>
      <c r="G47" s="53"/>
      <c r="H47" s="53"/>
      <c r="I47" s="56">
        <v>0.75</v>
      </c>
      <c r="J47" s="53">
        <f t="shared" si="2"/>
        <v>0</v>
      </c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 spans="1:26" ht="25.5" customHeight="1" x14ac:dyDescent="0.3">
      <c r="A48" s="53"/>
      <c r="B48" s="54">
        <f t="shared" ca="1" si="1"/>
        <v>45387</v>
      </c>
      <c r="C48" s="53">
        <v>381.25928356365318</v>
      </c>
      <c r="D48" s="53">
        <f t="shared" si="0"/>
        <v>9.2489538840689889E-4</v>
      </c>
      <c r="E48" s="53"/>
      <c r="F48" s="53"/>
      <c r="G48" s="53"/>
      <c r="H48" s="53"/>
      <c r="I48" s="53">
        <v>0.8</v>
      </c>
      <c r="J48" s="53">
        <f t="shared" si="2"/>
        <v>0</v>
      </c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 spans="1:26" ht="25.5" customHeight="1" x14ac:dyDescent="0.3">
      <c r="A49" s="53"/>
      <c r="B49" s="54">
        <f t="shared" ca="1" si="1"/>
        <v>45386</v>
      </c>
      <c r="C49" s="53">
        <v>380.90698445032308</v>
      </c>
      <c r="D49" s="53">
        <f t="shared" si="0"/>
        <v>6.5813814680109051E-3</v>
      </c>
      <c r="E49" s="53"/>
      <c r="F49" s="53"/>
      <c r="G49" s="53"/>
      <c r="H49" s="53"/>
      <c r="I49" s="56">
        <v>0.85</v>
      </c>
      <c r="J49" s="53">
        <f t="shared" si="2"/>
        <v>0</v>
      </c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 spans="1:26" ht="25.5" customHeight="1" x14ac:dyDescent="0.3">
      <c r="A50" s="53"/>
      <c r="B50" s="54">
        <f t="shared" ca="1" si="1"/>
        <v>45385</v>
      </c>
      <c r="C50" s="53">
        <v>378.41648123354275</v>
      </c>
      <c r="D50" s="53">
        <f t="shared" si="0"/>
        <v>2.6087665993202558E-2</v>
      </c>
      <c r="E50" s="53"/>
      <c r="F50" s="53"/>
      <c r="G50" s="53"/>
      <c r="H50" s="53"/>
      <c r="I50" s="53">
        <v>0.9</v>
      </c>
      <c r="J50" s="53">
        <f t="shared" si="2"/>
        <v>0</v>
      </c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 spans="1:26" ht="25.5" customHeight="1" x14ac:dyDescent="0.3">
      <c r="A51" s="53"/>
      <c r="B51" s="54">
        <f t="shared" ca="1" si="1"/>
        <v>45384</v>
      </c>
      <c r="C51" s="53">
        <v>368.79546823833431</v>
      </c>
      <c r="D51" s="53">
        <f t="shared" si="0"/>
        <v>5.7589890955322964E-4</v>
      </c>
      <c r="E51" s="53"/>
      <c r="F51" s="53"/>
      <c r="G51" s="53"/>
      <c r="H51" s="53"/>
      <c r="I51" s="56">
        <v>0.95</v>
      </c>
      <c r="J51" s="53">
        <f t="shared" si="2"/>
        <v>0</v>
      </c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 spans="1:26" ht="25.5" customHeight="1" x14ac:dyDescent="0.3">
      <c r="A52" s="53"/>
      <c r="B52" s="54">
        <f t="shared" ca="1" si="1"/>
        <v>45383</v>
      </c>
      <c r="C52" s="53">
        <v>368.58320157446792</v>
      </c>
      <c r="D52" s="53">
        <f t="shared" si="0"/>
        <v>1.5170302596134944E-2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 spans="1:26" ht="25.5" customHeight="1" x14ac:dyDescent="0.3">
      <c r="A53" s="53"/>
      <c r="B53" s="54">
        <f t="shared" ca="1" si="1"/>
        <v>45382</v>
      </c>
      <c r="C53" s="53">
        <v>363.07524031374402</v>
      </c>
      <c r="D53" s="53">
        <f t="shared" si="0"/>
        <v>-5.1230468996610323E-3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 spans="1:26" ht="25.5" customHeight="1" x14ac:dyDescent="0.3">
      <c r="A54" s="53"/>
      <c r="B54" s="54">
        <f t="shared" ca="1" si="1"/>
        <v>45381</v>
      </c>
      <c r="C54" s="53">
        <v>364.94486999853723</v>
      </c>
      <c r="D54" s="53">
        <f t="shared" si="0"/>
        <v>-2.6940773172622223E-2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 spans="1:26" ht="25.5" customHeight="1" x14ac:dyDescent="0.3">
      <c r="A55" s="53"/>
      <c r="B55" s="54">
        <f t="shared" ca="1" si="1"/>
        <v>45380</v>
      </c>
      <c r="C55" s="53">
        <v>375.04897948342358</v>
      </c>
      <c r="D55" s="53">
        <f t="shared" si="0"/>
        <v>1.1372396582197686E-2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 spans="1:26" ht="25.5" customHeight="1" x14ac:dyDescent="0.3">
      <c r="A56" s="53"/>
      <c r="B56" s="54">
        <f t="shared" ca="1" si="1"/>
        <v>45379</v>
      </c>
      <c r="C56" s="53">
        <v>370.83173393979621</v>
      </c>
      <c r="D56" s="53">
        <f t="shared" si="0"/>
        <v>4.0791364820327303E-3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 spans="1:26" ht="25.5" customHeight="1" x14ac:dyDescent="0.3">
      <c r="A57" s="53"/>
      <c r="B57" s="54">
        <f t="shared" ca="1" si="1"/>
        <v>45378</v>
      </c>
      <c r="C57" s="53">
        <v>369.32520601819311</v>
      </c>
      <c r="D57" s="53">
        <f t="shared" si="0"/>
        <v>-1.3911950220586222E-2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 spans="1:26" ht="25.5" customHeight="1" x14ac:dyDescent="0.3">
      <c r="A58" s="53"/>
      <c r="B58" s="54">
        <f t="shared" ca="1" si="1"/>
        <v>45377</v>
      </c>
      <c r="C58" s="53">
        <v>374.53572842791323</v>
      </c>
      <c r="D58" s="53">
        <f t="shared" si="0"/>
        <v>-6.8730972716756211E-3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 spans="1:26" ht="25.5" customHeight="1" x14ac:dyDescent="0.3">
      <c r="A59" s="53"/>
      <c r="B59" s="54">
        <f t="shared" ca="1" si="1"/>
        <v>45376</v>
      </c>
      <c r="C59" s="53">
        <v>377.12776423535234</v>
      </c>
      <c r="D59" s="53">
        <f t="shared" si="0"/>
        <v>2.5006389953554642E-3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 spans="1:26" ht="25.5" customHeight="1" x14ac:dyDescent="0.3">
      <c r="A60" s="53"/>
      <c r="B60" s="54">
        <f t="shared" ca="1" si="1"/>
        <v>45375</v>
      </c>
      <c r="C60" s="53">
        <v>376.18705621303803</v>
      </c>
      <c r="D60" s="53">
        <f t="shared" si="0"/>
        <v>2.2814604093426061E-2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 spans="1:26" ht="25.5" customHeight="1" x14ac:dyDescent="0.3">
      <c r="A61" s="53"/>
      <c r="B61" s="54">
        <f t="shared" ca="1" si="1"/>
        <v>45374</v>
      </c>
      <c r="C61" s="53">
        <v>367.79593751154175</v>
      </c>
      <c r="D61" s="53">
        <f t="shared" si="0"/>
        <v>8.8204815312307172E-3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 spans="1:26" ht="25.5" customHeight="1" x14ac:dyDescent="0.3">
      <c r="A62" s="53"/>
      <c r="B62" s="54">
        <f t="shared" ca="1" si="1"/>
        <v>45373</v>
      </c>
      <c r="C62" s="53">
        <v>364.58016490038483</v>
      </c>
      <c r="D62" s="53">
        <f t="shared" si="0"/>
        <v>-1.9107587946460725E-2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 spans="1:26" ht="25.5" customHeight="1" x14ac:dyDescent="0.3">
      <c r="A63" s="53"/>
      <c r="B63" s="54">
        <f t="shared" ca="1" si="1"/>
        <v>45372</v>
      </c>
      <c r="C63" s="53">
        <v>371.68211357361918</v>
      </c>
      <c r="D63" s="53">
        <f t="shared" si="0"/>
        <v>-5.4602230080473824E-3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 spans="1:26" ht="25.5" customHeight="1" x14ac:dyDescent="0.3">
      <c r="A64" s="53"/>
      <c r="B64" s="54">
        <f t="shared" ca="1" si="1"/>
        <v>45371</v>
      </c>
      <c r="C64" s="53">
        <v>373.72272298428811</v>
      </c>
      <c r="D64" s="53">
        <f t="shared" si="0"/>
        <v>-2.8657303701705716E-2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 spans="1:26" ht="25.5" customHeight="1" x14ac:dyDescent="0.3">
      <c r="A65" s="53"/>
      <c r="B65" s="54">
        <f t="shared" ca="1" si="1"/>
        <v>45370</v>
      </c>
      <c r="C65" s="53">
        <v>384.74857988690718</v>
      </c>
      <c r="D65" s="53">
        <f t="shared" si="0"/>
        <v>1.3848119263213832E-2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 spans="1:26" ht="25.5" customHeight="1" x14ac:dyDescent="0.3">
      <c r="A66" s="53"/>
      <c r="B66" s="54">
        <f t="shared" ca="1" si="1"/>
        <v>45369</v>
      </c>
      <c r="C66" s="53">
        <v>379.4933112530826</v>
      </c>
      <c r="D66" s="53">
        <f t="shared" si="0"/>
        <v>-6.9270172204960456E-4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 spans="1:26" ht="25.5" customHeight="1" x14ac:dyDescent="0.3">
      <c r="A67" s="53"/>
      <c r="B67" s="54">
        <f t="shared" ca="1" si="1"/>
        <v>45368</v>
      </c>
      <c r="C67" s="53">
        <v>379.75636914394789</v>
      </c>
      <c r="D67" s="53">
        <f t="shared" si="0"/>
        <v>-2.3021849147622953E-2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 spans="1:26" ht="25.5" customHeight="1" x14ac:dyDescent="0.3">
      <c r="A68" s="53"/>
      <c r="B68" s="54">
        <f t="shared" ref="B68:B131" ca="1" si="3">B67-1</f>
        <v>45367</v>
      </c>
      <c r="C68" s="53">
        <v>388.70507883172678</v>
      </c>
      <c r="D68" s="53">
        <f t="shared" si="0"/>
        <v>3.7617688672876959E-2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 spans="1:26" ht="25.5" customHeight="1" x14ac:dyDescent="0.3">
      <c r="A69" s="53"/>
      <c r="B69" s="54">
        <f t="shared" ca="1" si="3"/>
        <v>45366</v>
      </c>
      <c r="C69" s="53">
        <v>374.61300349349705</v>
      </c>
      <c r="D69" s="53">
        <f t="shared" si="0"/>
        <v>3.2484321680998907E-3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 spans="1:26" ht="25.5" customHeight="1" x14ac:dyDescent="0.3">
      <c r="A70" s="53"/>
      <c r="B70" s="54">
        <f t="shared" ca="1" si="3"/>
        <v>45365</v>
      </c>
      <c r="C70" s="53">
        <v>373.40003879590267</v>
      </c>
      <c r="D70" s="53">
        <f t="shared" si="0"/>
        <v>3.7421535170663045E-2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 spans="1:26" ht="25.5" customHeight="1" x14ac:dyDescent="0.3">
      <c r="A71" s="53"/>
      <c r="B71" s="54">
        <f t="shared" ca="1" si="3"/>
        <v>45364</v>
      </c>
      <c r="C71" s="53">
        <v>359.9308729739023</v>
      </c>
      <c r="D71" s="53">
        <f t="shared" si="0"/>
        <v>-1.3062335228607447E-3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 spans="1:26" ht="25.5" customHeight="1" x14ac:dyDescent="0.3">
      <c r="A72" s="53"/>
      <c r="B72" s="54">
        <f t="shared" ca="1" si="3"/>
        <v>45363</v>
      </c>
      <c r="C72" s="53">
        <v>360.40164167995869</v>
      </c>
      <c r="D72" s="53">
        <f t="shared" si="0"/>
        <v>9.2142415062719252E-3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 spans="1:26" ht="25.5" customHeight="1" x14ac:dyDescent="0.3">
      <c r="A73" s="53"/>
      <c r="B73" s="54">
        <f t="shared" ca="1" si="3"/>
        <v>45362</v>
      </c>
      <c r="C73" s="53">
        <v>357.11113345175573</v>
      </c>
      <c r="D73" s="53">
        <f t="shared" si="0"/>
        <v>6.4061386098983597E-3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 spans="1:26" ht="25.5" customHeight="1" x14ac:dyDescent="0.3">
      <c r="A74" s="53"/>
      <c r="B74" s="54">
        <f t="shared" ca="1" si="3"/>
        <v>45361</v>
      </c>
      <c r="C74" s="53">
        <v>354.83799209036681</v>
      </c>
      <c r="D74" s="53">
        <f t="shared" si="0"/>
        <v>-2.0277254425395741E-2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 spans="1:26" ht="25.5" customHeight="1" x14ac:dyDescent="0.3">
      <c r="A75" s="53"/>
      <c r="B75" s="54">
        <f t="shared" ca="1" si="3"/>
        <v>45360</v>
      </c>
      <c r="C75" s="53">
        <v>362.18204965962639</v>
      </c>
      <c r="D75" s="53">
        <f t="shared" si="0"/>
        <v>3.2561758388543138E-2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 spans="1:26" ht="25.5" customHeight="1" x14ac:dyDescent="0.3">
      <c r="A76" s="53"/>
      <c r="B76" s="54">
        <f t="shared" ca="1" si="3"/>
        <v>45359</v>
      </c>
      <c r="C76" s="53">
        <v>350.76066561370823</v>
      </c>
      <c r="D76" s="53">
        <f t="shared" si="0"/>
        <v>-3.0872036204858455E-2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 spans="1:26" ht="25.5" customHeight="1" x14ac:dyDescent="0.3">
      <c r="A77" s="53"/>
      <c r="B77" s="54">
        <f t="shared" ca="1" si="3"/>
        <v>45358</v>
      </c>
      <c r="C77" s="53">
        <v>361.93431488667017</v>
      </c>
      <c r="D77" s="53">
        <f t="shared" si="0"/>
        <v>-3.848969517817924E-2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 spans="1:26" ht="25.5" customHeight="1" x14ac:dyDescent="0.3">
      <c r="A78" s="53"/>
      <c r="B78" s="54">
        <f t="shared" ca="1" si="3"/>
        <v>45357</v>
      </c>
      <c r="C78" s="53">
        <v>376.42271026283061</v>
      </c>
      <c r="D78" s="53">
        <f t="shared" si="0"/>
        <v>-3.3719345706809678E-3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 spans="1:26" ht="25.5" customHeight="1" x14ac:dyDescent="0.3">
      <c r="A79" s="53"/>
      <c r="B79" s="54">
        <f t="shared" ca="1" si="3"/>
        <v>45356</v>
      </c>
      <c r="C79" s="53">
        <v>377.69627739780577</v>
      </c>
      <c r="D79" s="53">
        <f t="shared" si="0"/>
        <v>1.0632474934088032E-2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 spans="1:26" ht="25.5" customHeight="1" x14ac:dyDescent="0.3">
      <c r="A80" s="53"/>
      <c r="B80" s="54">
        <f t="shared" ca="1" si="3"/>
        <v>45355</v>
      </c>
      <c r="C80" s="53">
        <v>373.72268036650865</v>
      </c>
      <c r="D80" s="53">
        <f t="shared" si="0"/>
        <v>-1.6061809568926666E-2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 spans="1:26" ht="25.5" customHeight="1" x14ac:dyDescent="0.3">
      <c r="A81" s="53"/>
      <c r="B81" s="54">
        <f t="shared" ca="1" si="3"/>
        <v>45354</v>
      </c>
      <c r="C81" s="53">
        <v>379.82333036872666</v>
      </c>
      <c r="D81" s="53">
        <f t="shared" si="0"/>
        <v>-5.1907800887818212E-3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 spans="1:26" ht="25.5" customHeight="1" x14ac:dyDescent="0.3">
      <c r="A82" s="53"/>
      <c r="B82" s="54">
        <f t="shared" ca="1" si="3"/>
        <v>45353</v>
      </c>
      <c r="C82" s="53">
        <v>381.8051971840631</v>
      </c>
      <c r="D82" s="53">
        <f t="shared" si="0"/>
        <v>3.6168752634897494E-2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 spans="1:26" ht="25.5" customHeight="1" x14ac:dyDescent="0.3">
      <c r="A83" s="53"/>
      <c r="B83" s="54">
        <f t="shared" ca="1" si="3"/>
        <v>45352</v>
      </c>
      <c r="C83" s="53">
        <v>368.47781426834365</v>
      </c>
      <c r="D83" s="53">
        <f t="shared" si="0"/>
        <v>3.4790589891104284E-2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 spans="1:26" ht="25.5" customHeight="1" x14ac:dyDescent="0.3">
      <c r="A84" s="53"/>
      <c r="B84" s="54">
        <f t="shared" ca="1" si="3"/>
        <v>45351</v>
      </c>
      <c r="C84" s="53">
        <v>356.08925889741641</v>
      </c>
      <c r="D84" s="53">
        <f t="shared" si="0"/>
        <v>3.9914672033443788E-2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 spans="1:26" ht="25.5" customHeight="1" x14ac:dyDescent="0.3">
      <c r="A85" s="53"/>
      <c r="B85" s="54">
        <f t="shared" ca="1" si="3"/>
        <v>45350</v>
      </c>
      <c r="C85" s="53">
        <v>342.42161253588364</v>
      </c>
      <c r="D85" s="53">
        <f t="shared" si="0"/>
        <v>-2.7279301720726568E-2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 spans="1:26" ht="25.5" customHeight="1" x14ac:dyDescent="0.3">
      <c r="A86" s="53"/>
      <c r="B86" s="54">
        <f t="shared" ca="1" si="3"/>
        <v>45349</v>
      </c>
      <c r="C86" s="53">
        <v>352.024597751052</v>
      </c>
      <c r="D86" s="53">
        <f t="shared" si="0"/>
        <v>-1.0309894171520728E-2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 spans="1:26" ht="25.5" customHeight="1" x14ac:dyDescent="0.3">
      <c r="A87" s="53"/>
      <c r="B87" s="54">
        <f t="shared" ca="1" si="3"/>
        <v>45348</v>
      </c>
      <c r="C87" s="53">
        <v>355.69174196843039</v>
      </c>
      <c r="D87" s="53">
        <f t="shared" si="0"/>
        <v>-6.0241044245983311E-3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 spans="1:26" ht="25.5" customHeight="1" x14ac:dyDescent="0.3">
      <c r="A88" s="53"/>
      <c r="B88" s="54">
        <f t="shared" ca="1" si="3"/>
        <v>45347</v>
      </c>
      <c r="C88" s="53">
        <v>357.84745238970243</v>
      </c>
      <c r="D88" s="53">
        <f t="shared" si="0"/>
        <v>5.7799579109119037E-5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 spans="1:26" ht="25.5" customHeight="1" x14ac:dyDescent="0.3">
      <c r="A89" s="53"/>
      <c r="B89" s="54">
        <f t="shared" ca="1" si="3"/>
        <v>45346</v>
      </c>
      <c r="C89" s="53">
        <v>357.82677015299362</v>
      </c>
      <c r="D89" s="53">
        <f t="shared" si="0"/>
        <v>-1.5400161278374069E-2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 spans="1:26" ht="25.5" customHeight="1" x14ac:dyDescent="0.3">
      <c r="A90" s="53"/>
      <c r="B90" s="54">
        <f t="shared" ca="1" si="3"/>
        <v>45345</v>
      </c>
      <c r="C90" s="53">
        <v>363.42355145780328</v>
      </c>
      <c r="D90" s="53">
        <f t="shared" si="0"/>
        <v>-6.5042671381947414E-3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 spans="1:26" ht="25.5" customHeight="1" x14ac:dyDescent="0.3">
      <c r="A91" s="53"/>
      <c r="B91" s="54">
        <f t="shared" ca="1" si="3"/>
        <v>45344</v>
      </c>
      <c r="C91" s="53">
        <v>365.80283078916386</v>
      </c>
      <c r="D91" s="53">
        <f t="shared" si="0"/>
        <v>9.9738490542919944E-3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 spans="1:26" ht="25.5" customHeight="1" x14ac:dyDescent="0.3">
      <c r="A92" s="53"/>
      <c r="B92" s="54">
        <f t="shared" ca="1" si="3"/>
        <v>45343</v>
      </c>
      <c r="C92" s="53">
        <v>362.19039842634561</v>
      </c>
      <c r="D92" s="53">
        <f t="shared" si="0"/>
        <v>-1.007681572281971E-2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1:26" ht="25.5" customHeight="1" x14ac:dyDescent="0.3">
      <c r="A93" s="53"/>
      <c r="B93" s="54">
        <f t="shared" ca="1" si="3"/>
        <v>45342</v>
      </c>
      <c r="C93" s="53">
        <v>365.87727631695878</v>
      </c>
      <c r="D93" s="53">
        <f t="shared" si="0"/>
        <v>-2.0392753896457672E-3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1:26" ht="25.5" customHeight="1" x14ac:dyDescent="0.3">
      <c r="A94" s="53"/>
      <c r="B94" s="54">
        <f t="shared" ca="1" si="3"/>
        <v>45341</v>
      </c>
      <c r="C94" s="53">
        <v>366.6249255047714</v>
      </c>
      <c r="D94" s="53">
        <f t="shared" si="0"/>
        <v>-1.4396588815834277E-2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1:26" ht="25.5" customHeight="1" x14ac:dyDescent="0.3">
      <c r="A95" s="53"/>
      <c r="B95" s="54">
        <f t="shared" ca="1" si="3"/>
        <v>45340</v>
      </c>
      <c r="C95" s="53">
        <v>371.98017107538743</v>
      </c>
      <c r="D95" s="53">
        <f t="shared" si="0"/>
        <v>1.3664668522386236E-3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1:26" ht="25.5" customHeight="1" x14ac:dyDescent="0.3">
      <c r="A96" s="53"/>
      <c r="B96" s="54">
        <f t="shared" ca="1" si="3"/>
        <v>45339</v>
      </c>
      <c r="C96" s="53">
        <v>371.47256612725852</v>
      </c>
      <c r="D96" s="53">
        <f t="shared" si="0"/>
        <v>1.4403622460315013E-3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1:26" ht="25.5" customHeight="1" x14ac:dyDescent="0.3">
      <c r="A97" s="53"/>
      <c r="B97" s="54">
        <f t="shared" ca="1" si="3"/>
        <v>45338</v>
      </c>
      <c r="C97" s="53">
        <v>370.93828063222804</v>
      </c>
      <c r="D97" s="53">
        <f t="shared" si="0"/>
        <v>-2.9934668919144092E-2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1:26" ht="25.5" customHeight="1" x14ac:dyDescent="0.3">
      <c r="A98" s="53"/>
      <c r="B98" s="54">
        <f t="shared" ca="1" si="3"/>
        <v>45337</v>
      </c>
      <c r="C98" s="53">
        <v>382.38484434746795</v>
      </c>
      <c r="D98" s="53">
        <f t="shared" si="0"/>
        <v>9.802227382627704E-3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1:26" ht="25.5" customHeight="1" x14ac:dyDescent="0.3">
      <c r="A99" s="53"/>
      <c r="B99" s="54">
        <f t="shared" ca="1" si="3"/>
        <v>45336</v>
      </c>
      <c r="C99" s="53">
        <v>378.67300544443856</v>
      </c>
      <c r="D99" s="53">
        <f t="shared" si="0"/>
        <v>-3.7509314917286707E-3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1:26" ht="25.5" customHeight="1" x14ac:dyDescent="0.3">
      <c r="A100" s="53"/>
      <c r="B100" s="54">
        <f t="shared" ca="1" si="3"/>
        <v>45335</v>
      </c>
      <c r="C100" s="53">
        <v>380.0987297397856</v>
      </c>
      <c r="D100" s="53">
        <f t="shared" si="0"/>
        <v>-2.3769358303400434E-3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1:26" ht="25.5" customHeight="1" x14ac:dyDescent="0.3">
      <c r="A101" s="53"/>
      <c r="B101" s="54">
        <f t="shared" ca="1" si="3"/>
        <v>45334</v>
      </c>
      <c r="C101" s="53">
        <v>381.0043526370842</v>
      </c>
      <c r="D101" s="53">
        <f t="shared" si="0"/>
        <v>2.0777174260967923E-2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1:26" ht="25.5" customHeight="1" x14ac:dyDescent="0.3">
      <c r="A102" s="53"/>
      <c r="B102" s="54">
        <f t="shared" ca="1" si="3"/>
        <v>45333</v>
      </c>
      <c r="C102" s="53">
        <v>373.24928715508105</v>
      </c>
      <c r="D102" s="53">
        <f t="shared" si="0"/>
        <v>3.4688424473172663E-3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1:26" ht="25.5" customHeight="1" x14ac:dyDescent="0.3">
      <c r="A103" s="53"/>
      <c r="B103" s="54">
        <f t="shared" ca="1" si="3"/>
        <v>45332</v>
      </c>
      <c r="C103" s="53">
        <v>371.95901991812656</v>
      </c>
      <c r="D103" s="53">
        <f t="shared" si="0"/>
        <v>-1.4598829525048984E-2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1:26" ht="25.5" customHeight="1" x14ac:dyDescent="0.3">
      <c r="A104" s="53"/>
      <c r="B104" s="54">
        <f t="shared" ca="1" si="3"/>
        <v>45331</v>
      </c>
      <c r="C104" s="53">
        <v>377.46963476697209</v>
      </c>
      <c r="D104" s="53">
        <f t="shared" si="0"/>
        <v>-2.041010206488636E-2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1:26" ht="25.5" customHeight="1" x14ac:dyDescent="0.3">
      <c r="A105" s="53"/>
      <c r="B105" s="54">
        <f t="shared" ca="1" si="3"/>
        <v>45330</v>
      </c>
      <c r="C105" s="53">
        <v>385.33434814164963</v>
      </c>
      <c r="D105" s="53">
        <f t="shared" si="0"/>
        <v>5.6768223938465923E-3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1:26" ht="25.5" customHeight="1" x14ac:dyDescent="0.3">
      <c r="A106" s="53"/>
      <c r="B106" s="54">
        <f t="shared" ca="1" si="3"/>
        <v>45329</v>
      </c>
      <c r="C106" s="53">
        <v>383.15922129380016</v>
      </c>
      <c r="D106" s="53">
        <f t="shared" si="0"/>
        <v>-3.3373002841621258E-3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1:26" ht="25.5" customHeight="1" x14ac:dyDescent="0.3">
      <c r="A107" s="53"/>
      <c r="B107" s="54">
        <f t="shared" ca="1" si="3"/>
        <v>45328</v>
      </c>
      <c r="C107" s="53">
        <v>384.44222042526934</v>
      </c>
      <c r="D107" s="53">
        <f t="shared" si="0"/>
        <v>6.8581072685052202E-3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1:26" ht="25.5" customHeight="1" x14ac:dyDescent="0.3">
      <c r="A108" s="53"/>
      <c r="B108" s="54">
        <f t="shared" ca="1" si="3"/>
        <v>45327</v>
      </c>
      <c r="C108" s="53">
        <v>381.82363299255599</v>
      </c>
      <c r="D108" s="53">
        <f t="shared" si="0"/>
        <v>-6.8420952963721415E-3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1:26" ht="25.5" customHeight="1" x14ac:dyDescent="0.3">
      <c r="A109" s="53"/>
      <c r="B109" s="54">
        <f t="shared" ca="1" si="3"/>
        <v>45326</v>
      </c>
      <c r="C109" s="53">
        <v>384.45410461340231</v>
      </c>
      <c r="D109" s="53">
        <f t="shared" si="0"/>
        <v>2.4980857101368326E-2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1:26" ht="25.5" customHeight="1" x14ac:dyDescent="0.3">
      <c r="A110" s="53"/>
      <c r="B110" s="54">
        <f t="shared" ca="1" si="3"/>
        <v>45325</v>
      </c>
      <c r="C110" s="53">
        <v>375.08418030423826</v>
      </c>
      <c r="D110" s="53">
        <f t="shared" si="0"/>
        <v>1.8306557595363371E-2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1:26" ht="25.5" customHeight="1" x14ac:dyDescent="0.3">
      <c r="A111" s="53"/>
      <c r="B111" s="54">
        <f t="shared" ca="1" si="3"/>
        <v>45324</v>
      </c>
      <c r="C111" s="53">
        <v>368.3411223334993</v>
      </c>
      <c r="D111" s="53">
        <f t="shared" si="0"/>
        <v>1.6143361319376215E-3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1:26" ht="25.5" customHeight="1" x14ac:dyDescent="0.3">
      <c r="A112" s="53"/>
      <c r="B112" s="54">
        <f t="shared" ca="1" si="3"/>
        <v>45323</v>
      </c>
      <c r="C112" s="53">
        <v>367.74745433054545</v>
      </c>
      <c r="D112" s="53">
        <f t="shared" si="0"/>
        <v>-1.8355581646146701E-3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1:26" ht="25.5" customHeight="1" x14ac:dyDescent="0.3">
      <c r="A113" s="53"/>
      <c r="B113" s="54">
        <f t="shared" ca="1" si="3"/>
        <v>45322</v>
      </c>
      <c r="C113" s="53">
        <v>368.42371749322785</v>
      </c>
      <c r="D113" s="53">
        <f t="shared" si="0"/>
        <v>-1.9821556366236837E-2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1:26" ht="25.5" customHeight="1" x14ac:dyDescent="0.3">
      <c r="A114" s="53"/>
      <c r="B114" s="54">
        <f t="shared" ca="1" si="3"/>
        <v>45321</v>
      </c>
      <c r="C114" s="53">
        <v>375.87412770208482</v>
      </c>
      <c r="D114" s="53">
        <f t="shared" si="0"/>
        <v>2.3244559745699389E-2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1:26" ht="25.5" customHeight="1" x14ac:dyDescent="0.3">
      <c r="A115" s="53"/>
      <c r="B115" s="54">
        <f t="shared" ca="1" si="3"/>
        <v>45320</v>
      </c>
      <c r="C115" s="53">
        <v>367.33557400539564</v>
      </c>
      <c r="D115" s="53">
        <f t="shared" si="0"/>
        <v>1.5371602678958762E-2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1:26" ht="25.5" customHeight="1" x14ac:dyDescent="0.3">
      <c r="A116" s="53"/>
      <c r="B116" s="54">
        <f t="shared" ca="1" si="3"/>
        <v>45319</v>
      </c>
      <c r="C116" s="53">
        <v>361.77451982724023</v>
      </c>
      <c r="D116" s="53">
        <f t="shared" si="0"/>
        <v>-3.9623718439934508E-2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1:26" ht="25.5" customHeight="1" x14ac:dyDescent="0.3">
      <c r="A117" s="53"/>
      <c r="B117" s="54">
        <f t="shared" ca="1" si="3"/>
        <v>45318</v>
      </c>
      <c r="C117" s="53">
        <v>376.70080652092145</v>
      </c>
      <c r="D117" s="53">
        <f t="shared" si="0"/>
        <v>-2.8829424731429132E-3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1:26" ht="25.5" customHeight="1" x14ac:dyDescent="0.3">
      <c r="A118" s="53"/>
      <c r="B118" s="54">
        <f t="shared" ca="1" si="3"/>
        <v>45317</v>
      </c>
      <c r="C118" s="53">
        <v>377.78995322299471</v>
      </c>
      <c r="D118" s="53">
        <f t="shared" si="0"/>
        <v>3.9324074127338182E-3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1:26" ht="25.5" customHeight="1" x14ac:dyDescent="0.3">
      <c r="A119" s="53"/>
      <c r="B119" s="54">
        <f t="shared" ca="1" si="3"/>
        <v>45316</v>
      </c>
      <c r="C119" s="53">
        <v>376.31014840591632</v>
      </c>
      <c r="D119" s="53">
        <f t="shared" si="0"/>
        <v>1.058926739871513E-2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1:26" ht="25.5" customHeight="1" x14ac:dyDescent="0.3">
      <c r="A120" s="53"/>
      <c r="B120" s="54">
        <f t="shared" ca="1" si="3"/>
        <v>45315</v>
      </c>
      <c r="C120" s="53">
        <v>372.36705409958404</v>
      </c>
      <c r="D120" s="53">
        <f t="shared" si="0"/>
        <v>1.1561251999179456E-2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1:26" ht="25.5" customHeight="1" x14ac:dyDescent="0.3">
      <c r="A121" s="53"/>
      <c r="B121" s="54">
        <f t="shared" ca="1" si="3"/>
        <v>45314</v>
      </c>
      <c r="C121" s="53">
        <v>368.11122743547526</v>
      </c>
      <c r="D121" s="53">
        <f t="shared" si="0"/>
        <v>-1.0608902561421996E-2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1:26" ht="25.5" customHeight="1" x14ac:dyDescent="0.3">
      <c r="A122" s="53"/>
      <c r="B122" s="54">
        <f t="shared" ca="1" si="3"/>
        <v>45313</v>
      </c>
      <c r="C122" s="53">
        <v>372.05835830590524</v>
      </c>
      <c r="D122" s="53">
        <f t="shared" si="0"/>
        <v>-8.9482535193451396E-3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1:26" ht="25.5" customHeight="1" x14ac:dyDescent="0.3">
      <c r="A123" s="53"/>
      <c r="B123" s="54">
        <f t="shared" ca="1" si="3"/>
        <v>45312</v>
      </c>
      <c r="C123" s="53">
        <v>375.41769098044546</v>
      </c>
      <c r="D123" s="53">
        <f t="shared" si="0"/>
        <v>-3.6104273234997097E-2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1:26" ht="25.5" customHeight="1" x14ac:dyDescent="0.3">
      <c r="A124" s="53"/>
      <c r="B124" s="54">
        <f t="shared" ca="1" si="3"/>
        <v>45311</v>
      </c>
      <c r="C124" s="53">
        <v>389.47956771258936</v>
      </c>
      <c r="D124" s="53">
        <f t="shared" si="0"/>
        <v>2.6980226951764053E-2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1:26" ht="25.5" customHeight="1" x14ac:dyDescent="0.3">
      <c r="A125" s="53"/>
      <c r="B125" s="54">
        <f t="shared" ca="1" si="3"/>
        <v>45310</v>
      </c>
      <c r="C125" s="53">
        <v>379.24738713677561</v>
      </c>
      <c r="D125" s="53">
        <f t="shared" si="0"/>
        <v>8.9101875873871528E-3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1:26" ht="25.5" customHeight="1" x14ac:dyDescent="0.3">
      <c r="A126" s="53"/>
      <c r="B126" s="54">
        <f t="shared" ca="1" si="3"/>
        <v>45309</v>
      </c>
      <c r="C126" s="53">
        <v>375.89806486509178</v>
      </c>
      <c r="D126" s="53">
        <f t="shared" si="0"/>
        <v>-1.0006661774594083E-2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1:26" ht="25.5" customHeight="1" x14ac:dyDescent="0.3">
      <c r="A127" s="53"/>
      <c r="B127" s="54">
        <f t="shared" ca="1" si="3"/>
        <v>45308</v>
      </c>
      <c r="C127" s="53">
        <v>379.69757002496686</v>
      </c>
      <c r="D127" s="53">
        <f t="shared" si="0"/>
        <v>-1.0171633349125075E-2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1:26" ht="25.5" customHeight="1" x14ac:dyDescent="0.3">
      <c r="A128" s="53"/>
      <c r="B128" s="54">
        <f t="shared" ca="1" si="3"/>
        <v>45307</v>
      </c>
      <c r="C128" s="53">
        <v>383.59940250014176</v>
      </c>
      <c r="D128" s="53">
        <f t="shared" si="0"/>
        <v>-8.4777863019450672E-3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1:26" ht="25.5" customHeight="1" x14ac:dyDescent="0.3">
      <c r="A129" s="53"/>
      <c r="B129" s="54">
        <f t="shared" ca="1" si="3"/>
        <v>45306</v>
      </c>
      <c r="C129" s="53">
        <v>386.87928238081616</v>
      </c>
      <c r="D129" s="53">
        <f t="shared" si="0"/>
        <v>4.2388132384829635E-3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1:26" ht="25.5" customHeight="1" x14ac:dyDescent="0.3">
      <c r="A130" s="53"/>
      <c r="B130" s="54">
        <f t="shared" ca="1" si="3"/>
        <v>45305</v>
      </c>
      <c r="C130" s="53">
        <v>385.24629528428864</v>
      </c>
      <c r="D130" s="53">
        <f t="shared" si="0"/>
        <v>3.3993282572548633E-3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1:26" ht="25.5" customHeight="1" x14ac:dyDescent="0.3">
      <c r="A131" s="53"/>
      <c r="B131" s="54">
        <f t="shared" ca="1" si="3"/>
        <v>45304</v>
      </c>
      <c r="C131" s="53">
        <v>383.94115327284521</v>
      </c>
      <c r="D131" s="53">
        <f t="shared" si="0"/>
        <v>-4.8217310977002437E-2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1:26" ht="25.5" customHeight="1" x14ac:dyDescent="0.3">
      <c r="A132" s="53"/>
      <c r="B132" s="54">
        <f t="shared" ref="B132:B195" ca="1" si="4">B131-1</f>
        <v>45303</v>
      </c>
      <c r="C132" s="53">
        <v>403.39161207792063</v>
      </c>
      <c r="D132" s="53">
        <f t="shared" si="0"/>
        <v>8.56307815597801E-3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1:26" ht="25.5" customHeight="1" x14ac:dyDescent="0.3">
      <c r="A133" s="53"/>
      <c r="B133" s="54">
        <f t="shared" ca="1" si="4"/>
        <v>45302</v>
      </c>
      <c r="C133" s="53">
        <v>399.96666625499319</v>
      </c>
      <c r="D133" s="53">
        <f t="shared" si="0"/>
        <v>-4.458998410137982E-2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 spans="1:26" ht="25.5" customHeight="1" x14ac:dyDescent="0.3">
      <c r="A134" s="53"/>
      <c r="B134" s="54">
        <f t="shared" ca="1" si="4"/>
        <v>45301</v>
      </c>
      <c r="C134" s="53">
        <v>418.63352864141859</v>
      </c>
      <c r="D134" s="53">
        <f t="shared" si="0"/>
        <v>1.0977524409050865E-2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 spans="1:26" ht="25.5" customHeight="1" x14ac:dyDescent="0.3">
      <c r="A135" s="53"/>
      <c r="B135" s="54">
        <f t="shared" ca="1" si="4"/>
        <v>45300</v>
      </c>
      <c r="C135" s="53">
        <v>414.08786895250068</v>
      </c>
      <c r="D135" s="53">
        <f t="shared" si="0"/>
        <v>1.9773231150452375E-2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 spans="1:26" ht="25.5" customHeight="1" x14ac:dyDescent="0.3">
      <c r="A136" s="53"/>
      <c r="B136" s="54">
        <f t="shared" ca="1" si="4"/>
        <v>45299</v>
      </c>
      <c r="C136" s="53">
        <v>406.05877493504062</v>
      </c>
      <c r="D136" s="53">
        <f t="shared" si="0"/>
        <v>1.2842321618951713E-2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 spans="1:26" ht="25.5" customHeight="1" x14ac:dyDescent="0.3">
      <c r="A137" s="53"/>
      <c r="B137" s="54">
        <f t="shared" ca="1" si="4"/>
        <v>45298</v>
      </c>
      <c r="C137" s="53">
        <v>400.91015774892423</v>
      </c>
      <c r="D137" s="53">
        <f t="shared" si="0"/>
        <v>-7.717727965304233E-3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 spans="1:26" ht="25.5" customHeight="1" x14ac:dyDescent="0.3">
      <c r="A138" s="53"/>
      <c r="B138" s="54">
        <f t="shared" ca="1" si="4"/>
        <v>45297</v>
      </c>
      <c r="C138" s="53">
        <v>404.02833855617462</v>
      </c>
      <c r="D138" s="53">
        <f t="shared" si="0"/>
        <v>5.687786476818335E-3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 spans="1:26" ht="25.5" customHeight="1" x14ac:dyDescent="0.3">
      <c r="A139" s="53"/>
      <c r="B139" s="54">
        <f t="shared" ca="1" si="4"/>
        <v>45296</v>
      </c>
      <c r="C139" s="53">
        <v>401.74330839950767</v>
      </c>
      <c r="D139" s="53">
        <f t="shared" si="0"/>
        <v>-2.5844904631317389E-2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 spans="1:26" ht="25.5" customHeight="1" x14ac:dyDescent="0.3">
      <c r="A140" s="53"/>
      <c r="B140" s="54">
        <f t="shared" ca="1" si="4"/>
        <v>45295</v>
      </c>
      <c r="C140" s="53">
        <v>412.40179342023799</v>
      </c>
      <c r="D140" s="53">
        <f t="shared" si="0"/>
        <v>-5.482448415240182E-2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 spans="1:26" ht="25.5" customHeight="1" x14ac:dyDescent="0.3">
      <c r="A141" s="53"/>
      <c r="B141" s="54">
        <f t="shared" ca="1" si="4"/>
        <v>45294</v>
      </c>
      <c r="C141" s="53">
        <v>436.32297547446672</v>
      </c>
      <c r="D141" s="53">
        <f t="shared" si="0"/>
        <v>2.1434289906589354E-2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 spans="1:26" ht="25.5" customHeight="1" x14ac:dyDescent="0.3">
      <c r="A142" s="53"/>
      <c r="B142" s="54">
        <f t="shared" ca="1" si="4"/>
        <v>45293</v>
      </c>
      <c r="C142" s="53">
        <v>427.16695511991151</v>
      </c>
      <c r="D142" s="53">
        <f t="shared" si="0"/>
        <v>-2.7259660421066867E-2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 spans="1:26" ht="25.5" customHeight="1" x14ac:dyDescent="0.3">
      <c r="A143" s="53"/>
      <c r="B143" s="54">
        <f t="shared" ca="1" si="4"/>
        <v>45292</v>
      </c>
      <c r="C143" s="53">
        <v>439.13769969159279</v>
      </c>
      <c r="D143" s="53">
        <f t="shared" si="0"/>
        <v>-3.4989243973258088E-2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 spans="1:26" ht="25.5" customHeight="1" x14ac:dyDescent="0.3">
      <c r="A144" s="53"/>
      <c r="B144" s="54">
        <f t="shared" ca="1" si="4"/>
        <v>45291</v>
      </c>
      <c r="C144" s="53">
        <v>455.05990161152528</v>
      </c>
      <c r="D144" s="53">
        <f t="shared" si="0"/>
        <v>-1.1487365982526532E-3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 spans="1:26" ht="25.5" customHeight="1" x14ac:dyDescent="0.3">
      <c r="A145" s="53"/>
      <c r="B145" s="54">
        <f t="shared" ca="1" si="4"/>
        <v>45290</v>
      </c>
      <c r="C145" s="53">
        <v>455.58324676063</v>
      </c>
      <c r="D145" s="53">
        <f t="shared" si="0"/>
        <v>-2.3172892032617964E-3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 spans="1:26" ht="25.5" customHeight="1" x14ac:dyDescent="0.3">
      <c r="A146" s="53"/>
      <c r="B146" s="54">
        <f t="shared" ca="1" si="4"/>
        <v>45289</v>
      </c>
      <c r="C146" s="53">
        <v>456.64141698597376</v>
      </c>
      <c r="D146" s="53">
        <f t="shared" si="0"/>
        <v>-1.3780110230854903E-2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 spans="1:26" ht="25.5" customHeight="1" x14ac:dyDescent="0.3">
      <c r="A147" s="53"/>
      <c r="B147" s="54">
        <f t="shared" ca="1" si="4"/>
        <v>45288</v>
      </c>
      <c r="C147" s="53">
        <v>463.02190994430731</v>
      </c>
      <c r="D147" s="53">
        <f t="shared" si="0"/>
        <v>4.2551275097924002E-2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 spans="1:26" ht="25.5" customHeight="1" x14ac:dyDescent="0.3">
      <c r="A148" s="53"/>
      <c r="B148" s="54">
        <f t="shared" ca="1" si="4"/>
        <v>45287</v>
      </c>
      <c r="C148" s="53">
        <v>444.1238728529845</v>
      </c>
      <c r="D148" s="53">
        <f t="shared" si="0"/>
        <v>9.9257086585378129E-3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 spans="1:26" ht="25.5" customHeight="1" x14ac:dyDescent="0.3">
      <c r="A149" s="53"/>
      <c r="B149" s="54">
        <f t="shared" ca="1" si="4"/>
        <v>45286</v>
      </c>
      <c r="C149" s="53">
        <v>439.75895359957167</v>
      </c>
      <c r="D149" s="53">
        <f t="shared" si="0"/>
        <v>2.5891610119934683E-3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 spans="1:26" ht="25.5" customHeight="1" x14ac:dyDescent="0.3">
      <c r="A150" s="53"/>
      <c r="B150" s="54">
        <f t="shared" ca="1" si="4"/>
        <v>45285</v>
      </c>
      <c r="C150" s="53">
        <v>438.62328728518042</v>
      </c>
      <c r="D150" s="53">
        <f t="shared" si="0"/>
        <v>6.8873914853093687E-3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 spans="1:26" ht="25.5" customHeight="1" x14ac:dyDescent="0.3">
      <c r="A151" s="53"/>
      <c r="B151" s="54">
        <f t="shared" ca="1" si="4"/>
        <v>45284</v>
      </c>
      <c r="C151" s="53">
        <v>435.62298127315466</v>
      </c>
      <c r="D151" s="53">
        <f t="shared" si="0"/>
        <v>3.6520599910756735E-2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 spans="1:26" ht="25.5" customHeight="1" x14ac:dyDescent="0.3">
      <c r="A152" s="53"/>
      <c r="B152" s="54">
        <f t="shared" ca="1" si="4"/>
        <v>45283</v>
      </c>
      <c r="C152" s="53">
        <v>420.27431129749021</v>
      </c>
      <c r="D152" s="53">
        <f t="shared" si="0"/>
        <v>-1.1046575061929298E-3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 spans="1:26" ht="25.5" customHeight="1" x14ac:dyDescent="0.3">
      <c r="A153" s="53"/>
      <c r="B153" s="54">
        <f t="shared" ca="1" si="4"/>
        <v>45282</v>
      </c>
      <c r="C153" s="53">
        <v>420.73908388465213</v>
      </c>
      <c r="D153" s="53">
        <f t="shared" si="0"/>
        <v>-2.5190565569481738E-3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 spans="1:26" ht="25.5" customHeight="1" x14ac:dyDescent="0.3">
      <c r="A154" s="53"/>
      <c r="B154" s="54">
        <f t="shared" ca="1" si="4"/>
        <v>45281</v>
      </c>
      <c r="C154" s="53">
        <v>421.80162603645067</v>
      </c>
      <c r="D154" s="53">
        <f t="shared" si="0"/>
        <v>-1.5803205737517922E-3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 spans="1:26" ht="25.5" customHeight="1" x14ac:dyDescent="0.3">
      <c r="A155" s="53"/>
      <c r="B155" s="54">
        <f t="shared" ca="1" si="4"/>
        <v>45280</v>
      </c>
      <c r="C155" s="53">
        <v>422.46926290439626</v>
      </c>
      <c r="D155" s="53">
        <f t="shared" si="0"/>
        <v>-9.499326680545539E-3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 spans="1:26" ht="25.5" customHeight="1" x14ac:dyDescent="0.3">
      <c r="A156" s="53"/>
      <c r="B156" s="54">
        <f t="shared" ca="1" si="4"/>
        <v>45279</v>
      </c>
      <c r="C156" s="53">
        <v>426.52092450233221</v>
      </c>
      <c r="D156" s="53">
        <f t="shared" si="0"/>
        <v>-2.2698624260284461E-3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 spans="1:26" ht="25.5" customHeight="1" x14ac:dyDescent="0.3">
      <c r="A157" s="53"/>
      <c r="B157" s="54">
        <f t="shared" ca="1" si="4"/>
        <v>45278</v>
      </c>
      <c r="C157" s="53">
        <v>427.49127087554774</v>
      </c>
      <c r="D157" s="53">
        <f t="shared" si="0"/>
        <v>-4.1332314815306637E-3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 spans="1:26" ht="25.5" customHeight="1" x14ac:dyDescent="0.3">
      <c r="A158" s="53"/>
      <c r="B158" s="54">
        <f t="shared" ca="1" si="4"/>
        <v>45277</v>
      </c>
      <c r="C158" s="53">
        <v>429.26552465599167</v>
      </c>
      <c r="D158" s="53">
        <f t="shared" si="0"/>
        <v>1.5926264553826952E-2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 spans="1:26" ht="25.5" customHeight="1" x14ac:dyDescent="0.3">
      <c r="A159" s="53"/>
      <c r="B159" s="54">
        <f t="shared" ca="1" si="4"/>
        <v>45276</v>
      </c>
      <c r="C159" s="53">
        <v>422.53610289769983</v>
      </c>
      <c r="D159" s="53">
        <f t="shared" si="0"/>
        <v>1.2769666279279113E-2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 spans="1:26" ht="25.5" customHeight="1" x14ac:dyDescent="0.3">
      <c r="A160" s="53"/>
      <c r="B160" s="54">
        <f t="shared" ca="1" si="4"/>
        <v>45275</v>
      </c>
      <c r="C160" s="53">
        <v>417.20848971515528</v>
      </c>
      <c r="D160" s="53">
        <f t="shared" si="0"/>
        <v>-2.1764498942983268E-2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 spans="1:26" ht="25.5" customHeight="1" x14ac:dyDescent="0.3">
      <c r="A161" s="53"/>
      <c r="B161" s="54">
        <f t="shared" ca="1" si="4"/>
        <v>45274</v>
      </c>
      <c r="C161" s="53">
        <v>426.49084935513719</v>
      </c>
      <c r="D161" s="53">
        <f t="shared" si="0"/>
        <v>1.7302598964909599E-2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 spans="1:26" ht="25.5" customHeight="1" x14ac:dyDescent="0.3">
      <c r="A162" s="53"/>
      <c r="B162" s="54">
        <f t="shared" ca="1" si="4"/>
        <v>45273</v>
      </c>
      <c r="C162" s="53">
        <v>419.23696035878146</v>
      </c>
      <c r="D162" s="53">
        <f t="shared" si="0"/>
        <v>-1.825988748115992E-2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 spans="1:26" ht="25.5" customHeight="1" x14ac:dyDescent="0.3">
      <c r="A163" s="53"/>
      <c r="B163" s="54">
        <f t="shared" ca="1" si="4"/>
        <v>45272</v>
      </c>
      <c r="C163" s="53">
        <v>427.03456343772046</v>
      </c>
      <c r="D163" s="53">
        <f t="shared" si="0"/>
        <v>-6.6820699364117386E-3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 spans="1:26" ht="25.5" customHeight="1" x14ac:dyDescent="0.3">
      <c r="A164" s="53"/>
      <c r="B164" s="54">
        <f t="shared" ca="1" si="4"/>
        <v>45271</v>
      </c>
      <c r="C164" s="53">
        <v>429.90723363906602</v>
      </c>
      <c r="D164" s="53">
        <f t="shared" si="0"/>
        <v>-2.4103784687807828E-3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 spans="1:26" ht="25.5" customHeight="1" x14ac:dyDescent="0.3">
      <c r="A165" s="53"/>
      <c r="B165" s="54">
        <f t="shared" ca="1" si="4"/>
        <v>45270</v>
      </c>
      <c r="C165" s="53">
        <v>430.94597654213089</v>
      </c>
      <c r="D165" s="53">
        <f t="shared" si="0"/>
        <v>-1.30386362264161E-2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 spans="1:26" ht="25.5" customHeight="1" x14ac:dyDescent="0.3">
      <c r="A166" s="53"/>
      <c r="B166" s="54">
        <f t="shared" ca="1" si="4"/>
        <v>45269</v>
      </c>
      <c r="C166" s="53">
        <v>436.63915565492493</v>
      </c>
      <c r="D166" s="53">
        <f t="shared" si="0"/>
        <v>1.5107018671627337E-3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 spans="1:26" ht="25.5" customHeight="1" x14ac:dyDescent="0.3">
      <c r="A167" s="53"/>
      <c r="B167" s="54">
        <f t="shared" ca="1" si="4"/>
        <v>45268</v>
      </c>
      <c r="C167" s="53">
        <v>435.98051907071823</v>
      </c>
      <c r="D167" s="53">
        <f t="shared" si="0"/>
        <v>-1.6261135591286724E-2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 spans="1:26" ht="25.5" customHeight="1" x14ac:dyDescent="0.3">
      <c r="A168" s="53"/>
      <c r="B168" s="54">
        <f t="shared" ca="1" si="4"/>
        <v>45267</v>
      </c>
      <c r="C168" s="53">
        <v>443.18724698629137</v>
      </c>
      <c r="D168" s="53">
        <f t="shared" si="0"/>
        <v>1.8228422196296945E-2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 spans="1:26" ht="25.5" customHeight="1" x14ac:dyDescent="0.3">
      <c r="A169" s="53"/>
      <c r="B169" s="54">
        <f t="shared" ca="1" si="4"/>
        <v>45266</v>
      </c>
      <c r="C169" s="53">
        <v>435.25326667895007</v>
      </c>
      <c r="D169" s="53">
        <f t="shared" si="0"/>
        <v>-1.7602153152618261E-4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1:26" ht="25.5" customHeight="1" x14ac:dyDescent="0.3">
      <c r="A170" s="53"/>
      <c r="B170" s="54">
        <f t="shared" ca="1" si="4"/>
        <v>45265</v>
      </c>
      <c r="C170" s="53">
        <v>435.3298941136311</v>
      </c>
      <c r="D170" s="53">
        <f t="shared" si="0"/>
        <v>2.4004740238652733E-2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1:26" ht="25.5" customHeight="1" x14ac:dyDescent="0.3">
      <c r="A171" s="53"/>
      <c r="B171" s="54">
        <f t="shared" ca="1" si="4"/>
        <v>45264</v>
      </c>
      <c r="C171" s="53">
        <v>425.1248817580414</v>
      </c>
      <c r="D171" s="53">
        <f t="shared" si="0"/>
        <v>-3.1348235289718751E-5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1:26" ht="25.5" customHeight="1" x14ac:dyDescent="0.3">
      <c r="A172" s="53"/>
      <c r="B172" s="54">
        <f t="shared" ca="1" si="4"/>
        <v>45263</v>
      </c>
      <c r="C172" s="53">
        <v>425.13820909065061</v>
      </c>
      <c r="D172" s="53">
        <f t="shared" si="0"/>
        <v>1.7240529119461279E-2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1:26" ht="25.5" customHeight="1" x14ac:dyDescent="0.3">
      <c r="A173" s="53"/>
      <c r="B173" s="54">
        <f t="shared" ca="1" si="4"/>
        <v>45262</v>
      </c>
      <c r="C173" s="53">
        <v>417.93282603344232</v>
      </c>
      <c r="D173" s="53">
        <f t="shared" si="0"/>
        <v>-2.2587788498494854E-3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1:26" ht="25.5" customHeight="1" x14ac:dyDescent="0.3">
      <c r="A174" s="53"/>
      <c r="B174" s="54">
        <f t="shared" ca="1" si="4"/>
        <v>45261</v>
      </c>
      <c r="C174" s="53">
        <v>418.87898101640872</v>
      </c>
      <c r="D174" s="53">
        <f t="shared" si="0"/>
        <v>-1.1561852259705407E-2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1:26" ht="25.5" customHeight="1" x14ac:dyDescent="0.3">
      <c r="A175" s="53"/>
      <c r="B175" s="54">
        <f t="shared" ca="1" si="4"/>
        <v>45260</v>
      </c>
      <c r="C175" s="53">
        <v>423.77864712528913</v>
      </c>
      <c r="D175" s="53">
        <f t="shared" si="0"/>
        <v>-2.8485808926873801E-2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1:26" ht="25.5" customHeight="1" x14ac:dyDescent="0.3">
      <c r="A176" s="53"/>
      <c r="B176" s="54">
        <f t="shared" ca="1" si="4"/>
        <v>45259</v>
      </c>
      <c r="C176" s="53">
        <v>436.20427886615522</v>
      </c>
      <c r="D176" s="53">
        <f t="shared" si="0"/>
        <v>6.4691325645236386E-3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1:26" ht="25.5" customHeight="1" x14ac:dyDescent="0.3">
      <c r="A177" s="53"/>
      <c r="B177" s="54">
        <f t="shared" ca="1" si="4"/>
        <v>45258</v>
      </c>
      <c r="C177" s="53">
        <v>433.40055323374821</v>
      </c>
      <c r="D177" s="53">
        <f t="shared" si="0"/>
        <v>-2.1711572435395676E-2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1:26" ht="25.5" customHeight="1" x14ac:dyDescent="0.3">
      <c r="A178" s="53"/>
      <c r="B178" s="54">
        <f t="shared" ca="1" si="4"/>
        <v>45257</v>
      </c>
      <c r="C178" s="53">
        <v>443.01919661124401</v>
      </c>
      <c r="D178" s="53">
        <f t="shared" si="0"/>
        <v>1.9357347803058422E-2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1:26" ht="25.5" customHeight="1" x14ac:dyDescent="0.3">
      <c r="A179" s="53"/>
      <c r="B179" s="54">
        <f t="shared" ca="1" si="4"/>
        <v>45256</v>
      </c>
      <c r="C179" s="53">
        <v>434.60636995068393</v>
      </c>
      <c r="D179" s="53">
        <f t="shared" si="0"/>
        <v>-1.170796021641074E-2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1:26" ht="25.5" customHeight="1" x14ac:dyDescent="0.3">
      <c r="A180" s="53"/>
      <c r="B180" s="54">
        <f t="shared" ca="1" si="4"/>
        <v>45255</v>
      </c>
      <c r="C180" s="53">
        <v>439.75500404298674</v>
      </c>
      <c r="D180" s="53">
        <f t="shared" si="0"/>
        <v>-4.6469239126299966E-3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1:26" ht="25.5" customHeight="1" x14ac:dyDescent="0.3">
      <c r="A181" s="53"/>
      <c r="B181" s="54">
        <f t="shared" ca="1" si="4"/>
        <v>45254</v>
      </c>
      <c r="C181" s="53">
        <v>441.80805244669375</v>
      </c>
      <c r="D181" s="53">
        <f t="shared" si="0"/>
        <v>2.1357359297695444E-2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1:26" ht="25.5" customHeight="1" x14ac:dyDescent="0.3">
      <c r="A182" s="53"/>
      <c r="B182" s="54">
        <f t="shared" ca="1" si="4"/>
        <v>45253</v>
      </c>
      <c r="C182" s="53">
        <v>432.56951000038737</v>
      </c>
      <c r="D182" s="53">
        <f t="shared" si="0"/>
        <v>1.6104254493156667E-2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1:26" ht="25.5" customHeight="1" x14ac:dyDescent="0.3">
      <c r="A183" s="53"/>
      <c r="B183" s="54">
        <f t="shared" ca="1" si="4"/>
        <v>45252</v>
      </c>
      <c r="C183" s="53">
        <v>425.71370810385747</v>
      </c>
      <c r="D183" s="53">
        <f t="shared" si="0"/>
        <v>-1.5748142119710984E-2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1:26" ht="25.5" customHeight="1" x14ac:dyDescent="0.3">
      <c r="A184" s="53"/>
      <c r="B184" s="54">
        <f t="shared" ca="1" si="4"/>
        <v>45251</v>
      </c>
      <c r="C184" s="53">
        <v>432.52517604659221</v>
      </c>
      <c r="D184" s="53">
        <f t="shared" si="0"/>
        <v>-2.5224797790325049E-2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1:26" ht="25.5" customHeight="1" x14ac:dyDescent="0.3">
      <c r="A185" s="53"/>
      <c r="B185" s="54">
        <f t="shared" ca="1" si="4"/>
        <v>45250</v>
      </c>
      <c r="C185" s="53">
        <v>443.71786958277141</v>
      </c>
      <c r="D185" s="53">
        <f t="shared" si="0"/>
        <v>-1.3217733074993632E-2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1:26" ht="25.5" customHeight="1" x14ac:dyDescent="0.3">
      <c r="A186" s="53"/>
      <c r="B186" s="54">
        <f t="shared" ca="1" si="4"/>
        <v>45249</v>
      </c>
      <c r="C186" s="53">
        <v>449.66137359305947</v>
      </c>
      <c r="D186" s="53">
        <f t="shared" si="0"/>
        <v>-2.4030892088893641E-2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1:26" ht="25.5" customHeight="1" x14ac:dyDescent="0.3">
      <c r="A187" s="53"/>
      <c r="B187" s="54">
        <f t="shared" ca="1" si="4"/>
        <v>45248</v>
      </c>
      <c r="C187" s="53">
        <v>460.7332034878462</v>
      </c>
      <c r="D187" s="53">
        <f t="shared" si="0"/>
        <v>-1.4182358184448685E-2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1:26" ht="25.5" customHeight="1" x14ac:dyDescent="0.3">
      <c r="A188" s="53"/>
      <c r="B188" s="54">
        <f t="shared" ca="1" si="4"/>
        <v>45247</v>
      </c>
      <c r="C188" s="53">
        <v>467.36149156280811</v>
      </c>
      <c r="D188" s="53">
        <f t="shared" si="0"/>
        <v>9.6348467466549348E-3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1:26" ht="25.5" customHeight="1" x14ac:dyDescent="0.3">
      <c r="A189" s="53"/>
      <c r="B189" s="54">
        <f t="shared" ca="1" si="4"/>
        <v>45246</v>
      </c>
      <c r="C189" s="53">
        <v>462.901506488991</v>
      </c>
      <c r="D189" s="53">
        <f t="shared" si="0"/>
        <v>7.7545491478430151E-3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1:26" ht="25.5" customHeight="1" x14ac:dyDescent="0.3">
      <c r="A190" s="53"/>
      <c r="B190" s="54">
        <f t="shared" ca="1" si="4"/>
        <v>45245</v>
      </c>
      <c r="C190" s="53">
        <v>459.33953548552114</v>
      </c>
      <c r="D190" s="53">
        <f t="shared" si="0"/>
        <v>1.9985416066312434E-2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1:26" ht="25.5" customHeight="1" x14ac:dyDescent="0.3">
      <c r="A191" s="53"/>
      <c r="B191" s="54">
        <f t="shared" ca="1" si="4"/>
        <v>45244</v>
      </c>
      <c r="C191" s="53">
        <v>450.33931686691693</v>
      </c>
      <c r="D191" s="53">
        <f t="shared" si="0"/>
        <v>-1.6325997250235535E-2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1:26" ht="25.5" customHeight="1" x14ac:dyDescent="0.3">
      <c r="A192" s="53"/>
      <c r="B192" s="54">
        <f t="shared" ca="1" si="4"/>
        <v>45243</v>
      </c>
      <c r="C192" s="53">
        <v>457.81358011702804</v>
      </c>
      <c r="D192" s="53">
        <f t="shared" si="0"/>
        <v>3.1392861013641582E-3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1:26" ht="25.5" customHeight="1" x14ac:dyDescent="0.3">
      <c r="A193" s="53"/>
      <c r="B193" s="54">
        <f t="shared" ca="1" si="4"/>
        <v>45242</v>
      </c>
      <c r="C193" s="53">
        <v>456.38086999492447</v>
      </c>
      <c r="D193" s="53">
        <f t="shared" si="0"/>
        <v>-1.2894511618475435E-2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1:26" ht="25.5" customHeight="1" x14ac:dyDescent="0.3">
      <c r="A194" s="53"/>
      <c r="B194" s="54">
        <f t="shared" ca="1" si="4"/>
        <v>45241</v>
      </c>
      <c r="C194" s="53">
        <v>462.34255139561077</v>
      </c>
      <c r="D194" s="53">
        <f t="shared" si="0"/>
        <v>-2.4878988770812294E-2</v>
      </c>
      <c r="E194" s="53"/>
      <c r="F194" s="57" t="b">
        <f>D194&lt;E195</f>
        <v>0</v>
      </c>
      <c r="G194" s="57">
        <f>F194+0</f>
        <v>0</v>
      </c>
      <c r="H194" s="53"/>
      <c r="I194" s="53"/>
      <c r="J194" s="53" t="s">
        <v>176</v>
      </c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1:26" ht="25.5" customHeight="1" x14ac:dyDescent="0.3">
      <c r="A195" s="53"/>
      <c r="B195" s="54">
        <f t="shared" ca="1" si="4"/>
        <v>45240</v>
      </c>
      <c r="C195" s="53">
        <v>474.13864132904428</v>
      </c>
      <c r="D195" s="58">
        <f t="shared" si="0"/>
        <v>-2.0484188765854672E-3</v>
      </c>
      <c r="E195" s="57">
        <f>_xlfn.PERCENTILE.INC(D195:D254,1%)</f>
        <v>-4.7363750011826418E-2</v>
      </c>
      <c r="F195" s="53"/>
      <c r="G195" s="53"/>
      <c r="H195" s="53"/>
      <c r="I195" s="53"/>
      <c r="J195" s="53" t="s">
        <v>177</v>
      </c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1:26" ht="25.5" customHeight="1" x14ac:dyDescent="0.3">
      <c r="A196" s="53"/>
      <c r="B196" s="54">
        <f t="shared" ref="B196:B255" ca="1" si="5">B195-1</f>
        <v>45239</v>
      </c>
      <c r="C196" s="53">
        <v>475.11186945091737</v>
      </c>
      <c r="D196" s="58">
        <f t="shared" si="0"/>
        <v>2.5782666834115453E-2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1:26" ht="25.5" customHeight="1" x14ac:dyDescent="0.3">
      <c r="A197" s="53"/>
      <c r="B197" s="54">
        <f t="shared" ca="1" si="5"/>
        <v>45238</v>
      </c>
      <c r="C197" s="53">
        <v>463.17010884699437</v>
      </c>
      <c r="D197" s="58">
        <f t="shared" si="0"/>
        <v>-9.4765189589529619E-4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1:26" ht="25.5" customHeight="1" x14ac:dyDescent="0.3">
      <c r="A198" s="53"/>
      <c r="B198" s="54">
        <f t="shared" ca="1" si="5"/>
        <v>45237</v>
      </c>
      <c r="C198" s="53">
        <v>463.60944922050317</v>
      </c>
      <c r="D198" s="58">
        <f t="shared" si="0"/>
        <v>-9.8023947104852738E-4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1:26" ht="25.5" customHeight="1" x14ac:dyDescent="0.3">
      <c r="A199" s="53"/>
      <c r="B199" s="54">
        <f t="shared" ca="1" si="5"/>
        <v>45236</v>
      </c>
      <c r="C199" s="53">
        <v>464.06434340701696</v>
      </c>
      <c r="D199" s="58">
        <f t="shared" si="0"/>
        <v>-1.8891793199030671E-2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1:26" ht="25.5" customHeight="1" x14ac:dyDescent="0.3">
      <c r="A200" s="53"/>
      <c r="B200" s="54">
        <f t="shared" ca="1" si="5"/>
        <v>45235</v>
      </c>
      <c r="C200" s="53">
        <v>473.00016470166833</v>
      </c>
      <c r="D200" s="58">
        <f t="shared" si="0"/>
        <v>1.5230076012452187E-2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1:26" ht="25.5" customHeight="1" x14ac:dyDescent="0.3">
      <c r="A201" s="53"/>
      <c r="B201" s="54">
        <f t="shared" ca="1" si="5"/>
        <v>45234</v>
      </c>
      <c r="C201" s="53">
        <v>465.90440519599701</v>
      </c>
      <c r="D201" s="58">
        <f t="shared" si="0"/>
        <v>1.1803697656624923E-2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1:26" ht="25.5" customHeight="1" x14ac:dyDescent="0.3">
      <c r="A202" s="53"/>
      <c r="B202" s="54">
        <f t="shared" ca="1" si="5"/>
        <v>45233</v>
      </c>
      <c r="C202" s="53">
        <v>460.46916637589783</v>
      </c>
      <c r="D202" s="58">
        <f t="shared" si="0"/>
        <v>-1.881344229984061E-2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1:26" ht="25.5" customHeight="1" x14ac:dyDescent="0.3">
      <c r="A203" s="53"/>
      <c r="B203" s="54">
        <f t="shared" ca="1" si="5"/>
        <v>45232</v>
      </c>
      <c r="C203" s="53">
        <v>469.29828253579939</v>
      </c>
      <c r="D203" s="58">
        <f t="shared" si="0"/>
        <v>-5.1919805226846583E-3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1:26" ht="25.5" customHeight="1" x14ac:dyDescent="0.3">
      <c r="A204" s="53"/>
      <c r="B204" s="54">
        <f t="shared" ca="1" si="5"/>
        <v>45231</v>
      </c>
      <c r="C204" s="53">
        <v>471.74758681818287</v>
      </c>
      <c r="D204" s="58">
        <f t="shared" si="0"/>
        <v>5.7058502560067836E-3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1:26" ht="25.5" customHeight="1" x14ac:dyDescent="0.3">
      <c r="A205" s="53"/>
      <c r="B205" s="54">
        <f t="shared" ca="1" si="5"/>
        <v>45230</v>
      </c>
      <c r="C205" s="53">
        <v>469.07113715018903</v>
      </c>
      <c r="D205" s="58">
        <f t="shared" si="0"/>
        <v>1.2223942596063964E-2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1:26" ht="25.5" customHeight="1" x14ac:dyDescent="0.3">
      <c r="A206" s="53"/>
      <c r="B206" s="54">
        <f t="shared" ca="1" si="5"/>
        <v>45229</v>
      </c>
      <c r="C206" s="53">
        <v>463.40648290452032</v>
      </c>
      <c r="D206" s="58">
        <f t="shared" si="0"/>
        <v>-7.6128090980852603E-3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1:26" ht="25.5" customHeight="1" x14ac:dyDescent="0.3">
      <c r="A207" s="53"/>
      <c r="B207" s="54">
        <f t="shared" ca="1" si="5"/>
        <v>45228</v>
      </c>
      <c r="C207" s="53">
        <v>466.96137067565428</v>
      </c>
      <c r="D207" s="58">
        <f t="shared" si="0"/>
        <v>1.3003007670599587E-2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1:26" ht="25.5" customHeight="1" x14ac:dyDescent="0.3">
      <c r="A208" s="53"/>
      <c r="B208" s="54">
        <f t="shared" ca="1" si="5"/>
        <v>45227</v>
      </c>
      <c r="C208" s="53">
        <v>460.96740793438704</v>
      </c>
      <c r="D208" s="58">
        <f t="shared" si="0"/>
        <v>3.0157735471694647E-2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1:26" ht="25.5" customHeight="1" x14ac:dyDescent="0.3">
      <c r="A209" s="53"/>
      <c r="B209" s="54">
        <f t="shared" ca="1" si="5"/>
        <v>45226</v>
      </c>
      <c r="C209" s="53">
        <v>447.47264623831285</v>
      </c>
      <c r="D209" s="58">
        <f t="shared" si="0"/>
        <v>1.745716256631713E-2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1:26" ht="25.5" customHeight="1" x14ac:dyDescent="0.3">
      <c r="A210" s="53"/>
      <c r="B210" s="54">
        <f t="shared" ca="1" si="5"/>
        <v>45225</v>
      </c>
      <c r="C210" s="53">
        <v>439.79507216761755</v>
      </c>
      <c r="D210" s="58">
        <f t="shared" si="0"/>
        <v>3.3095521836376429E-2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1:26" ht="25.5" customHeight="1" x14ac:dyDescent="0.3">
      <c r="A211" s="53"/>
      <c r="B211" s="54">
        <f t="shared" ca="1" si="5"/>
        <v>45224</v>
      </c>
      <c r="C211" s="53">
        <v>425.70610642650053</v>
      </c>
      <c r="D211" s="58">
        <f t="shared" si="0"/>
        <v>-4.0471712464743459E-2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1:26" ht="25.5" customHeight="1" x14ac:dyDescent="0.3">
      <c r="A212" s="53"/>
      <c r="B212" s="54">
        <f t="shared" ca="1" si="5"/>
        <v>45223</v>
      </c>
      <c r="C212" s="53">
        <v>443.66186172584156</v>
      </c>
      <c r="D212" s="58">
        <f t="shared" si="0"/>
        <v>-1.6010237156295348E-2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1:26" ht="25.5" customHeight="1" x14ac:dyDescent="0.3">
      <c r="A213" s="53"/>
      <c r="B213" s="54">
        <f t="shared" ca="1" si="5"/>
        <v>45222</v>
      </c>
      <c r="C213" s="53">
        <v>450.88056652507277</v>
      </c>
      <c r="D213" s="58">
        <f t="shared" si="0"/>
        <v>1.8836713700466357E-2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1:26" ht="25.5" customHeight="1" x14ac:dyDescent="0.3">
      <c r="A214" s="53"/>
      <c r="B214" s="54">
        <f t="shared" ca="1" si="5"/>
        <v>45221</v>
      </c>
      <c r="C214" s="53">
        <v>442.54448280279559</v>
      </c>
      <c r="D214" s="58">
        <f t="shared" si="0"/>
        <v>-3.7618194819252215E-3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1:26" ht="25.5" customHeight="1" x14ac:dyDescent="0.3">
      <c r="A215" s="53"/>
      <c r="B215" s="54">
        <f t="shared" ca="1" si="5"/>
        <v>45220</v>
      </c>
      <c r="C215" s="53">
        <v>444.21554148091246</v>
      </c>
      <c r="D215" s="58">
        <f t="shared" si="0"/>
        <v>1.6657493905506637E-2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1:26" ht="25.5" customHeight="1" x14ac:dyDescent="0.3">
      <c r="A216" s="53"/>
      <c r="B216" s="54">
        <f t="shared" ca="1" si="5"/>
        <v>45219</v>
      </c>
      <c r="C216" s="53">
        <v>436.93726170694032</v>
      </c>
      <c r="D216" s="58">
        <f t="shared" si="0"/>
        <v>-3.2224806312493137E-2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1:26" ht="25.5" customHeight="1" x14ac:dyDescent="0.3">
      <c r="A217" s="53"/>
      <c r="B217" s="54">
        <f t="shared" ca="1" si="5"/>
        <v>45218</v>
      </c>
      <c r="C217" s="53">
        <v>451.48632095237059</v>
      </c>
      <c r="D217" s="58">
        <f t="shared" si="0"/>
        <v>1.4972265726527212E-2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1:26" ht="25.5" customHeight="1" x14ac:dyDescent="0.3">
      <c r="A218" s="53"/>
      <c r="B218" s="54">
        <f t="shared" ca="1" si="5"/>
        <v>45217</v>
      </c>
      <c r="C218" s="53">
        <v>444.82626392672137</v>
      </c>
      <c r="D218" s="58">
        <f t="shared" si="0"/>
        <v>7.2617800613734573E-3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1:26" ht="25.5" customHeight="1" x14ac:dyDescent="0.3">
      <c r="A219" s="53"/>
      <c r="B219" s="54">
        <f t="shared" ca="1" si="5"/>
        <v>45216</v>
      </c>
      <c r="C219" s="53">
        <v>441.61932154282437</v>
      </c>
      <c r="D219" s="58">
        <f t="shared" si="0"/>
        <v>-1.295846576383497E-2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1:26" ht="25.5" customHeight="1" x14ac:dyDescent="0.3">
      <c r="A220" s="53"/>
      <c r="B220" s="54">
        <f t="shared" ca="1" si="5"/>
        <v>45215</v>
      </c>
      <c r="C220" s="53">
        <v>447.41716151243548</v>
      </c>
      <c r="D220" s="58">
        <f t="shared" si="0"/>
        <v>1.20664605123455E-3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1:26" ht="25.5" customHeight="1" x14ac:dyDescent="0.3">
      <c r="A221" s="53"/>
      <c r="B221" s="54">
        <f t="shared" ca="1" si="5"/>
        <v>45214</v>
      </c>
      <c r="C221" s="53">
        <v>446.87793801314808</v>
      </c>
      <c r="D221" s="58">
        <f t="shared" si="0"/>
        <v>2.7450995241957044E-2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1:26" ht="25.5" customHeight="1" x14ac:dyDescent="0.3">
      <c r="A222" s="53"/>
      <c r="B222" s="54">
        <f t="shared" ca="1" si="5"/>
        <v>45213</v>
      </c>
      <c r="C222" s="53">
        <v>434.93844483347999</v>
      </c>
      <c r="D222" s="58">
        <f t="shared" si="0"/>
        <v>-3.6180317999326972E-3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1:26" ht="25.5" customHeight="1" x14ac:dyDescent="0.3">
      <c r="A223" s="53"/>
      <c r="B223" s="54">
        <f t="shared" ca="1" si="5"/>
        <v>45212</v>
      </c>
      <c r="C223" s="53">
        <v>436.51778004291128</v>
      </c>
      <c r="D223" s="58">
        <f t="shared" si="0"/>
        <v>5.5600007174134713E-3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 spans="1:26" ht="25.5" customHeight="1" x14ac:dyDescent="0.3">
      <c r="A224" s="53"/>
      <c r="B224" s="54">
        <f t="shared" ca="1" si="5"/>
        <v>45211</v>
      </c>
      <c r="C224" s="53">
        <v>434.10416059855118</v>
      </c>
      <c r="D224" s="58">
        <f t="shared" si="0"/>
        <v>6.2241428450588998E-3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 spans="1:26" ht="25.5" customHeight="1" x14ac:dyDescent="0.3">
      <c r="A225" s="53"/>
      <c r="B225" s="54">
        <f t="shared" ca="1" si="5"/>
        <v>45210</v>
      </c>
      <c r="C225" s="53">
        <v>431.41894744359723</v>
      </c>
      <c r="D225" s="58">
        <f t="shared" si="0"/>
        <v>-3.5868955479142151E-2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 spans="1:26" ht="25.5" customHeight="1" x14ac:dyDescent="0.3">
      <c r="A226" s="53"/>
      <c r="B226" s="54">
        <f t="shared" ca="1" si="5"/>
        <v>45209</v>
      </c>
      <c r="C226" s="53">
        <v>447.46920026623411</v>
      </c>
      <c r="D226" s="58">
        <f t="shared" si="0"/>
        <v>2.2625870647248414E-2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 spans="1:26" ht="25.5" customHeight="1" x14ac:dyDescent="0.3">
      <c r="A227" s="53"/>
      <c r="B227" s="54">
        <f t="shared" ca="1" si="5"/>
        <v>45208</v>
      </c>
      <c r="C227" s="53">
        <v>437.56882464064631</v>
      </c>
      <c r="D227" s="58">
        <f t="shared" si="0"/>
        <v>-1.6069482833338533E-2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 spans="1:26" ht="25.5" customHeight="1" x14ac:dyDescent="0.3">
      <c r="A228" s="53"/>
      <c r="B228" s="54">
        <f t="shared" ca="1" si="5"/>
        <v>45207</v>
      </c>
      <c r="C228" s="53">
        <v>444.71516738872469</v>
      </c>
      <c r="D228" s="58">
        <f t="shared" si="0"/>
        <v>-1.2750396806813002E-2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 spans="1:26" ht="25.5" customHeight="1" x14ac:dyDescent="0.3">
      <c r="A229" s="53"/>
      <c r="B229" s="54">
        <f t="shared" ca="1" si="5"/>
        <v>45206</v>
      </c>
      <c r="C229" s="53">
        <v>450.45869448853244</v>
      </c>
      <c r="D229" s="58">
        <f t="shared" si="0"/>
        <v>-5.4498826985630022E-2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 spans="1:26" ht="25.5" customHeight="1" x14ac:dyDescent="0.3">
      <c r="A230" s="53"/>
      <c r="B230" s="54">
        <f t="shared" ca="1" si="5"/>
        <v>45205</v>
      </c>
      <c r="C230" s="53">
        <v>476.42320003942103</v>
      </c>
      <c r="D230" s="58">
        <f t="shared" si="0"/>
        <v>-1.0919975430475959E-2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 spans="1:26" ht="25.5" customHeight="1" x14ac:dyDescent="0.3">
      <c r="A231" s="53"/>
      <c r="B231" s="54">
        <f t="shared" ca="1" si="5"/>
        <v>45204</v>
      </c>
      <c r="C231" s="53">
        <v>481.68316840366282</v>
      </c>
      <c r="D231" s="58">
        <f t="shared" si="0"/>
        <v>5.997724237760238E-3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 spans="1:26" ht="25.5" customHeight="1" x14ac:dyDescent="0.3">
      <c r="A232" s="53"/>
      <c r="B232" s="54">
        <f t="shared" ca="1" si="5"/>
        <v>45203</v>
      </c>
      <c r="C232" s="53">
        <v>478.81138972618641</v>
      </c>
      <c r="D232" s="58">
        <f t="shared" si="0"/>
        <v>-9.8299408467465987E-3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 spans="1:26" ht="25.5" customHeight="1" x14ac:dyDescent="0.3">
      <c r="A233" s="53"/>
      <c r="B233" s="54">
        <f t="shared" ca="1" si="5"/>
        <v>45202</v>
      </c>
      <c r="C233" s="53">
        <v>483.56480313658773</v>
      </c>
      <c r="D233" s="58">
        <f t="shared" si="0"/>
        <v>-4.2405476182573065E-2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 spans="1:26" ht="25.5" customHeight="1" x14ac:dyDescent="0.3">
      <c r="A234" s="53"/>
      <c r="B234" s="54">
        <f t="shared" ca="1" si="5"/>
        <v>45201</v>
      </c>
      <c r="C234" s="53">
        <v>504.97866383870763</v>
      </c>
      <c r="D234" s="58">
        <f t="shared" si="0"/>
        <v>-2.574235393602764E-2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 spans="1:26" ht="25.5" customHeight="1" x14ac:dyDescent="0.3">
      <c r="A235" s="53"/>
      <c r="B235" s="54">
        <f t="shared" ca="1" si="5"/>
        <v>45200</v>
      </c>
      <c r="C235" s="53">
        <v>518.3214787985861</v>
      </c>
      <c r="D235" s="58">
        <f t="shared" si="0"/>
        <v>-6.5674513951086144E-4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 spans="1:26" ht="25.5" customHeight="1" x14ac:dyDescent="0.3">
      <c r="A236" s="53"/>
      <c r="B236" s="54">
        <f t="shared" ca="1" si="5"/>
        <v>45199</v>
      </c>
      <c r="C236" s="53">
        <v>518.66210761681191</v>
      </c>
      <c r="D236" s="58">
        <f t="shared" si="0"/>
        <v>2.4206272699851317E-2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 spans="1:26" ht="25.5" customHeight="1" x14ac:dyDescent="0.3">
      <c r="A237" s="53"/>
      <c r="B237" s="54">
        <f t="shared" ca="1" si="5"/>
        <v>45198</v>
      </c>
      <c r="C237" s="53">
        <v>506.40395537668064</v>
      </c>
      <c r="D237" s="58">
        <f t="shared" si="0"/>
        <v>-2.2736536770803673E-2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 spans="1:26" ht="25.5" customHeight="1" x14ac:dyDescent="0.3">
      <c r="A238" s="53"/>
      <c r="B238" s="54">
        <f t="shared" ca="1" si="5"/>
        <v>45197</v>
      </c>
      <c r="C238" s="53">
        <v>518.18570368256405</v>
      </c>
      <c r="D238" s="58">
        <f t="shared" si="0"/>
        <v>-3.7835761119578759E-2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 spans="1:26" ht="25.5" customHeight="1" x14ac:dyDescent="0.3">
      <c r="A239" s="53"/>
      <c r="B239" s="54">
        <f t="shared" ca="1" si="5"/>
        <v>45196</v>
      </c>
      <c r="C239" s="53">
        <v>538.56263072667025</v>
      </c>
      <c r="D239" s="58">
        <f t="shared" si="0"/>
        <v>2.0621551127179227E-2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 spans="1:26" ht="25.5" customHeight="1" x14ac:dyDescent="0.3">
      <c r="A240" s="53"/>
      <c r="B240" s="54">
        <f t="shared" ca="1" si="5"/>
        <v>45195</v>
      </c>
      <c r="C240" s="53">
        <v>527.68102940005451</v>
      </c>
      <c r="D240" s="58">
        <f t="shared" si="0"/>
        <v>4.7572532220447883E-3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 spans="1:26" ht="25.5" customHeight="1" x14ac:dyDescent="0.3">
      <c r="A241" s="53"/>
      <c r="B241" s="54">
        <f t="shared" ca="1" si="5"/>
        <v>45194</v>
      </c>
      <c r="C241" s="53">
        <v>525.18260277086097</v>
      </c>
      <c r="D241" s="58">
        <f t="shared" si="0"/>
        <v>1.1077216718318184E-3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 spans="1:26" ht="25.5" customHeight="1" x14ac:dyDescent="0.3">
      <c r="A242" s="53"/>
      <c r="B242" s="54">
        <f t="shared" ca="1" si="5"/>
        <v>45193</v>
      </c>
      <c r="C242" s="53">
        <v>524.60149033094615</v>
      </c>
      <c r="D242" s="58">
        <f t="shared" si="0"/>
        <v>-2.0636068355903814E-2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 spans="1:26" ht="25.5" customHeight="1" x14ac:dyDescent="0.3">
      <c r="A243" s="53"/>
      <c r="B243" s="54">
        <f t="shared" ca="1" si="5"/>
        <v>45192</v>
      </c>
      <c r="C243" s="53">
        <v>535.65530992169306</v>
      </c>
      <c r="D243" s="58">
        <f t="shared" si="0"/>
        <v>-4.4269361979502042E-3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 spans="1:26" ht="25.5" customHeight="1" x14ac:dyDescent="0.3">
      <c r="A244" s="53"/>
      <c r="B244" s="54">
        <f t="shared" ca="1" si="5"/>
        <v>45191</v>
      </c>
      <c r="C244" s="53">
        <v>538.03716612826884</v>
      </c>
      <c r="D244" s="58">
        <f t="shared" si="0"/>
        <v>2.4875276046589567E-2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 spans="1:26" ht="25.5" customHeight="1" x14ac:dyDescent="0.3">
      <c r="A245" s="53"/>
      <c r="B245" s="54">
        <f t="shared" ca="1" si="5"/>
        <v>45190</v>
      </c>
      <c r="C245" s="53">
        <v>524.97818876431779</v>
      </c>
      <c r="D245" s="58">
        <f t="shared" si="0"/>
        <v>1.8738556540899287E-2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 spans="1:26" ht="25.5" customHeight="1" x14ac:dyDescent="0.3">
      <c r="A246" s="53"/>
      <c r="B246" s="54">
        <f t="shared" ca="1" si="5"/>
        <v>45189</v>
      </c>
      <c r="C246" s="53">
        <v>515.32180204003248</v>
      </c>
      <c r="D246" s="58">
        <f t="shared" si="0"/>
        <v>-9.6710970273448105E-3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 spans="1:26" ht="25.5" customHeight="1" x14ac:dyDescent="0.3">
      <c r="A247" s="53"/>
      <c r="B247" s="54">
        <f t="shared" ca="1" si="5"/>
        <v>45188</v>
      </c>
      <c r="C247" s="53">
        <v>520.35419797725672</v>
      </c>
      <c r="D247" s="58">
        <f t="shared" si="0"/>
        <v>9.4434334988235946E-3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 spans="1:26" ht="25.5" customHeight="1" x14ac:dyDescent="0.3">
      <c r="A248" s="53"/>
      <c r="B248" s="54">
        <f t="shared" ca="1" si="5"/>
        <v>45187</v>
      </c>
      <c r="C248" s="53">
        <v>515.48623796943366</v>
      </c>
      <c r="D248" s="58">
        <f t="shared" si="0"/>
        <v>-1.9759111469268786E-2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 spans="1:26" ht="25.5" customHeight="1" x14ac:dyDescent="0.3">
      <c r="A249" s="53"/>
      <c r="B249" s="54">
        <f t="shared" ca="1" si="5"/>
        <v>45186</v>
      </c>
      <c r="C249" s="53">
        <v>525.87710225196633</v>
      </c>
      <c r="D249" s="58">
        <f t="shared" si="0"/>
        <v>-5.8363692997556171E-3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 spans="1:26" ht="25.5" customHeight="1" x14ac:dyDescent="0.3">
      <c r="A250" s="53"/>
      <c r="B250" s="54">
        <f t="shared" ca="1" si="5"/>
        <v>45185</v>
      </c>
      <c r="C250" s="53">
        <v>528.9643334483701</v>
      </c>
      <c r="D250" s="58">
        <f t="shared" si="0"/>
        <v>2.03482342588579E-3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 spans="1:26" ht="25.5" customHeight="1" x14ac:dyDescent="0.3">
      <c r="A251" s="53"/>
      <c r="B251" s="54">
        <f t="shared" ca="1" si="5"/>
        <v>45184</v>
      </c>
      <c r="C251" s="53">
        <v>527.89017016382593</v>
      </c>
      <c r="D251" s="58">
        <f t="shared" si="0"/>
        <v>2.1591404674223824E-2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 spans="1:26" ht="25.5" customHeight="1" x14ac:dyDescent="0.3">
      <c r="A252" s="53"/>
      <c r="B252" s="54">
        <f t="shared" ca="1" si="5"/>
        <v>45183</v>
      </c>
      <c r="C252" s="53">
        <v>516.73317507224453</v>
      </c>
      <c r="D252" s="58">
        <f t="shared" si="0"/>
        <v>7.2932829414320555E-3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 spans="1:26" ht="25.5" customHeight="1" x14ac:dyDescent="0.3">
      <c r="A253" s="53"/>
      <c r="B253" s="54">
        <f t="shared" ca="1" si="5"/>
        <v>45182</v>
      </c>
      <c r="C253" s="53">
        <v>512.99178086774691</v>
      </c>
      <c r="D253" s="58">
        <f t="shared" si="0"/>
        <v>1.7956199872004586E-2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 spans="1:26" ht="25.5" customHeight="1" x14ac:dyDescent="0.3">
      <c r="A254" s="53"/>
      <c r="B254" s="54">
        <f t="shared" ca="1" si="5"/>
        <v>45181</v>
      </c>
      <c r="C254" s="53">
        <v>503.94288175881172</v>
      </c>
      <c r="D254" s="58">
        <f t="shared" si="0"/>
        <v>-5.4926009562041855E-3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 spans="1:26" ht="25.5" customHeight="1" x14ac:dyDescent="0.3">
      <c r="A255" s="53"/>
      <c r="B255" s="54">
        <f t="shared" ca="1" si="5"/>
        <v>45180</v>
      </c>
      <c r="C255" s="53">
        <v>506.72612616391325</v>
      </c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 spans="1:26" ht="25.5" customHeight="1" x14ac:dyDescent="0.3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 spans="1:26" ht="25.5" customHeight="1" x14ac:dyDescent="0.3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 spans="1:26" ht="25.5" customHeight="1" x14ac:dyDescent="0.3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 spans="1:26" ht="25.5" customHeight="1" x14ac:dyDescent="0.3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 spans="1:26" ht="25.5" customHeight="1" x14ac:dyDescent="0.3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 spans="1:26" ht="25.5" customHeight="1" x14ac:dyDescent="0.3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 spans="1:26" ht="25.5" customHeight="1" x14ac:dyDescent="0.3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 spans="1:26" ht="25.5" customHeight="1" x14ac:dyDescent="0.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 spans="1:26" ht="25.5" customHeight="1" x14ac:dyDescent="0.3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 spans="1:26" ht="25.5" customHeight="1" x14ac:dyDescent="0.3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 spans="1:26" ht="25.5" customHeight="1" x14ac:dyDescent="0.3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 spans="1:26" ht="25.5" customHeight="1" x14ac:dyDescent="0.3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 spans="1:26" ht="25.5" customHeight="1" x14ac:dyDescent="0.3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 spans="1:26" ht="25.5" customHeight="1" x14ac:dyDescent="0.3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1:26" ht="25.5" customHeight="1" x14ac:dyDescent="0.3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1:26" ht="25.5" customHeight="1" x14ac:dyDescent="0.3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1:26" ht="25.5" customHeight="1" x14ac:dyDescent="0.3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1:26" ht="25.5" customHeight="1" x14ac:dyDescent="0.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1:26" ht="25.5" customHeight="1" x14ac:dyDescent="0.3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 spans="1:26" ht="25.5" customHeight="1" x14ac:dyDescent="0.3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 spans="1:26" ht="25.5" customHeight="1" x14ac:dyDescent="0.3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 spans="1:26" ht="25.5" customHeight="1" x14ac:dyDescent="0.3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 spans="1:26" ht="25.5" customHeight="1" x14ac:dyDescent="0.3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 spans="1:26" ht="25.5" customHeight="1" x14ac:dyDescent="0.3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 spans="1:26" ht="25.5" customHeight="1" x14ac:dyDescent="0.3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 spans="1:26" ht="25.5" customHeight="1" x14ac:dyDescent="0.3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 spans="1:26" ht="25.5" customHeight="1" x14ac:dyDescent="0.3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 spans="1:26" ht="25.5" customHeight="1" x14ac:dyDescent="0.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 spans="1:26" ht="25.5" customHeight="1" x14ac:dyDescent="0.3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 spans="1:26" ht="25.5" customHeight="1" x14ac:dyDescent="0.3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 spans="1:26" ht="25.5" customHeight="1" x14ac:dyDescent="0.3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 spans="1:26" ht="25.5" customHeight="1" x14ac:dyDescent="0.3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 spans="1:26" ht="25.5" customHeight="1" x14ac:dyDescent="0.3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 spans="1:26" ht="25.5" customHeight="1" x14ac:dyDescent="0.3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 spans="1:26" ht="25.5" customHeight="1" x14ac:dyDescent="0.3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 spans="1:26" ht="25.5" customHeight="1" x14ac:dyDescent="0.3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 spans="1:26" ht="25.5" customHeight="1" x14ac:dyDescent="0.3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 spans="1:26" ht="25.5" customHeight="1" x14ac:dyDescent="0.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 spans="1:26" ht="25.5" customHeight="1" x14ac:dyDescent="0.3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 spans="1:26" ht="25.5" customHeight="1" x14ac:dyDescent="0.3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 spans="1:26" ht="25.5" customHeight="1" x14ac:dyDescent="0.3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 spans="1:26" ht="25.5" customHeight="1" x14ac:dyDescent="0.3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 spans="1:26" ht="25.5" customHeight="1" x14ac:dyDescent="0.3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 spans="1:26" ht="25.5" customHeight="1" x14ac:dyDescent="0.3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 spans="1:26" ht="25.5" customHeight="1" x14ac:dyDescent="0.3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 spans="1:26" ht="25.5" customHeight="1" x14ac:dyDescent="0.3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 spans="1:26" ht="25.5" customHeight="1" x14ac:dyDescent="0.3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 spans="1:26" ht="25.5" customHeight="1" x14ac:dyDescent="0.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 spans="1:26" ht="25.5" customHeight="1" x14ac:dyDescent="0.3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 spans="1:26" ht="25.5" customHeight="1" x14ac:dyDescent="0.3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 spans="1:26" ht="25.5" customHeight="1" x14ac:dyDescent="0.3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 spans="1:26" ht="25.5" customHeight="1" x14ac:dyDescent="0.3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 spans="1:26" ht="25.5" customHeight="1" x14ac:dyDescent="0.3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 spans="1:26" ht="25.5" customHeight="1" x14ac:dyDescent="0.3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 spans="1:26" ht="25.5" customHeight="1" x14ac:dyDescent="0.3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 spans="1:26" ht="25.5" customHeight="1" x14ac:dyDescent="0.3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 spans="1:26" ht="25.5" customHeight="1" x14ac:dyDescent="0.3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 spans="1:26" ht="25.5" customHeight="1" x14ac:dyDescent="0.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 spans="1:26" ht="25.5" customHeight="1" x14ac:dyDescent="0.3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 spans="1:26" ht="25.5" customHeight="1" x14ac:dyDescent="0.3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 spans="1:26" ht="25.5" customHeight="1" x14ac:dyDescent="0.3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 spans="1:26" ht="25.5" customHeight="1" x14ac:dyDescent="0.3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 spans="1:26" ht="25.5" customHeight="1" x14ac:dyDescent="0.3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 spans="1:26" ht="25.5" customHeight="1" x14ac:dyDescent="0.3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 spans="1:26" ht="25.5" customHeight="1" x14ac:dyDescent="0.3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 spans="1:26" ht="25.5" customHeight="1" x14ac:dyDescent="0.3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 spans="1:26" ht="25.5" customHeight="1" x14ac:dyDescent="0.3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 spans="1:26" ht="25.5" customHeight="1" x14ac:dyDescent="0.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 spans="1:26" ht="25.5" customHeight="1" x14ac:dyDescent="0.3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 spans="1:26" ht="25.5" customHeight="1" x14ac:dyDescent="0.3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 spans="1:26" ht="25.5" customHeight="1" x14ac:dyDescent="0.3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 spans="1:26" ht="25.5" customHeight="1" x14ac:dyDescent="0.3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 spans="1:26" ht="25.5" customHeight="1" x14ac:dyDescent="0.3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 spans="1:26" ht="25.5" customHeight="1" x14ac:dyDescent="0.3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 spans="1:26" ht="25.5" customHeight="1" x14ac:dyDescent="0.3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 spans="1:26" ht="25.5" customHeight="1" x14ac:dyDescent="0.3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 spans="1:26" ht="25.5" customHeight="1" x14ac:dyDescent="0.3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 spans="1:26" ht="25.5" customHeight="1" x14ac:dyDescent="0.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 spans="1:26" ht="25.5" customHeight="1" x14ac:dyDescent="0.3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 spans="1:26" ht="25.5" customHeight="1" x14ac:dyDescent="0.3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 spans="1:26" ht="25.5" customHeight="1" x14ac:dyDescent="0.3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 spans="1:26" ht="25.5" customHeight="1" x14ac:dyDescent="0.3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 spans="1:26" ht="25.5" customHeight="1" x14ac:dyDescent="0.3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 spans="1:26" ht="25.5" customHeight="1" x14ac:dyDescent="0.3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 spans="1:26" ht="25.5" customHeight="1" x14ac:dyDescent="0.3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 spans="1:26" ht="25.5" customHeight="1" x14ac:dyDescent="0.3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 spans="1:26" ht="25.5" customHeight="1" x14ac:dyDescent="0.3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 spans="1:26" ht="25.5" customHeight="1" x14ac:dyDescent="0.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 spans="1:26" ht="25.5" customHeight="1" x14ac:dyDescent="0.3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 spans="1:26" ht="25.5" customHeight="1" x14ac:dyDescent="0.3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 spans="1:26" ht="25.5" customHeight="1" x14ac:dyDescent="0.3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 spans="1:26" ht="25.5" customHeight="1" x14ac:dyDescent="0.3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 spans="1:26" ht="25.5" customHeight="1" x14ac:dyDescent="0.3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 spans="1:26" ht="25.5" customHeight="1" x14ac:dyDescent="0.3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 spans="1:26" ht="25.5" customHeight="1" x14ac:dyDescent="0.3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 spans="1:26" ht="25.5" customHeight="1" x14ac:dyDescent="0.3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 spans="1:26" ht="25.5" customHeight="1" x14ac:dyDescent="0.3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 spans="1:26" ht="25.5" customHeight="1" x14ac:dyDescent="0.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 spans="1:26" ht="25.5" customHeight="1" x14ac:dyDescent="0.3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 spans="1:26" ht="25.5" customHeight="1" x14ac:dyDescent="0.3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 spans="1:26" ht="25.5" customHeight="1" x14ac:dyDescent="0.3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1:26" ht="25.5" customHeight="1" x14ac:dyDescent="0.3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1:26" ht="25.5" customHeight="1" x14ac:dyDescent="0.3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1:26" ht="25.5" customHeight="1" x14ac:dyDescent="0.3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1:26" ht="25.5" customHeight="1" x14ac:dyDescent="0.3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1:26" ht="25.5" customHeight="1" x14ac:dyDescent="0.3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1:26" ht="25.5" customHeight="1" x14ac:dyDescent="0.3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 spans="1:26" ht="25.5" customHeight="1" x14ac:dyDescent="0.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 spans="1:26" ht="25.5" customHeight="1" x14ac:dyDescent="0.3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 spans="1:26" ht="25.5" customHeight="1" x14ac:dyDescent="0.3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 spans="1:26" ht="25.5" customHeight="1" x14ac:dyDescent="0.3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 spans="1:26" ht="25.5" customHeight="1" x14ac:dyDescent="0.3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 spans="1:26" ht="25.5" customHeight="1" x14ac:dyDescent="0.3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 spans="1:26" ht="25.5" customHeight="1" x14ac:dyDescent="0.3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 spans="1:26" ht="25.5" customHeight="1" x14ac:dyDescent="0.3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 spans="1:26" ht="25.5" customHeight="1" x14ac:dyDescent="0.3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 spans="1:26" ht="25.5" customHeight="1" x14ac:dyDescent="0.3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 spans="1:26" ht="25.5" customHeight="1" x14ac:dyDescent="0.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 spans="1:26" ht="25.5" customHeight="1" x14ac:dyDescent="0.3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 spans="1:26" ht="25.5" customHeight="1" x14ac:dyDescent="0.3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 spans="1:26" ht="25.5" customHeight="1" x14ac:dyDescent="0.3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 spans="1:26" ht="25.5" customHeight="1" x14ac:dyDescent="0.3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 spans="1:26" ht="25.5" customHeight="1" x14ac:dyDescent="0.3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 spans="1:26" ht="25.5" customHeight="1" x14ac:dyDescent="0.3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 spans="1:26" ht="25.5" customHeight="1" x14ac:dyDescent="0.3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 spans="1:26" ht="25.5" customHeight="1" x14ac:dyDescent="0.3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 spans="1:26" ht="25.5" customHeight="1" x14ac:dyDescent="0.3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 spans="1:26" ht="25.5" customHeight="1" x14ac:dyDescent="0.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 spans="1:26" ht="25.5" customHeight="1" x14ac:dyDescent="0.3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 spans="1:26" ht="25.5" customHeight="1" x14ac:dyDescent="0.3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 spans="1:26" ht="25.5" customHeight="1" x14ac:dyDescent="0.3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 spans="1:26" ht="25.5" customHeight="1" x14ac:dyDescent="0.3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 spans="1:26" ht="25.5" customHeight="1" x14ac:dyDescent="0.3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 spans="1:26" ht="25.5" customHeight="1" x14ac:dyDescent="0.3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 spans="1:26" ht="25.5" customHeight="1" x14ac:dyDescent="0.3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 spans="1:26" ht="25.5" customHeight="1" x14ac:dyDescent="0.3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 spans="1:26" ht="25.5" customHeight="1" x14ac:dyDescent="0.3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 spans="1:26" ht="25.5" customHeight="1" x14ac:dyDescent="0.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 spans="1:26" ht="25.5" customHeight="1" x14ac:dyDescent="0.3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 spans="1:26" ht="25.5" customHeight="1" x14ac:dyDescent="0.3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 spans="1:26" ht="25.5" customHeight="1" x14ac:dyDescent="0.3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1:26" ht="25.5" customHeight="1" x14ac:dyDescent="0.3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1:26" ht="25.5" customHeight="1" x14ac:dyDescent="0.3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1:26" ht="25.5" customHeight="1" x14ac:dyDescent="0.3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1:26" ht="25.5" customHeight="1" x14ac:dyDescent="0.3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1:26" ht="25.5" customHeight="1" x14ac:dyDescent="0.3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 spans="1:26" ht="25.5" customHeight="1" x14ac:dyDescent="0.3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 spans="1:26" ht="25.5" customHeight="1" x14ac:dyDescent="0.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 spans="1:26" ht="25.5" customHeight="1" x14ac:dyDescent="0.3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 spans="1:26" ht="25.5" customHeight="1" x14ac:dyDescent="0.3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 spans="1:26" ht="25.5" customHeight="1" x14ac:dyDescent="0.3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 spans="1:26" ht="25.5" customHeight="1" x14ac:dyDescent="0.3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 spans="1:26" ht="25.5" customHeight="1" x14ac:dyDescent="0.3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 spans="1:26" ht="25.5" customHeight="1" x14ac:dyDescent="0.3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 spans="1:26" ht="25.5" customHeight="1" x14ac:dyDescent="0.3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 spans="1:26" ht="25.5" customHeight="1" x14ac:dyDescent="0.3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 spans="1:26" ht="25.5" customHeight="1" x14ac:dyDescent="0.3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 spans="1:26" ht="25.5" customHeight="1" x14ac:dyDescent="0.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 spans="1:26" ht="25.5" customHeight="1" x14ac:dyDescent="0.3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 spans="1:26" ht="25.5" customHeight="1" x14ac:dyDescent="0.3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 spans="1:26" ht="25.5" customHeight="1" x14ac:dyDescent="0.3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 spans="1:26" ht="25.5" customHeight="1" x14ac:dyDescent="0.3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 spans="1:26" ht="25.5" customHeight="1" x14ac:dyDescent="0.3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 spans="1:26" ht="25.5" customHeight="1" x14ac:dyDescent="0.3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 spans="1:26" ht="25.5" customHeight="1" x14ac:dyDescent="0.3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 spans="1:26" ht="25.5" customHeight="1" x14ac:dyDescent="0.3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 spans="1:26" ht="25.5" customHeight="1" x14ac:dyDescent="0.3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 spans="1:26" ht="25.5" customHeight="1" x14ac:dyDescent="0.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 spans="1:26" ht="25.5" customHeight="1" x14ac:dyDescent="0.3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 spans="1:26" ht="25.5" customHeight="1" x14ac:dyDescent="0.3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 spans="1:26" ht="25.5" customHeight="1" x14ac:dyDescent="0.3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 spans="1:26" ht="25.5" customHeight="1" x14ac:dyDescent="0.3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 spans="1:26" ht="25.5" customHeight="1" x14ac:dyDescent="0.3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 spans="1:26" ht="25.5" customHeight="1" x14ac:dyDescent="0.3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 spans="1:26" ht="25.5" customHeight="1" x14ac:dyDescent="0.3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 spans="1:26" ht="25.5" customHeight="1" x14ac:dyDescent="0.3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 spans="1:26" ht="25.5" customHeight="1" x14ac:dyDescent="0.3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 spans="1:26" ht="25.5" customHeight="1" x14ac:dyDescent="0.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 spans="1:26" ht="25.5" customHeight="1" x14ac:dyDescent="0.3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 spans="1:26" ht="25.5" customHeight="1" x14ac:dyDescent="0.3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 spans="1:26" ht="25.5" customHeight="1" x14ac:dyDescent="0.3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 spans="1:26" ht="25.5" customHeight="1" x14ac:dyDescent="0.3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 spans="1:26" ht="25.5" customHeight="1" x14ac:dyDescent="0.3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 spans="1:26" ht="25.5" customHeight="1" x14ac:dyDescent="0.3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 spans="1:26" ht="25.5" customHeight="1" x14ac:dyDescent="0.3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 spans="1:26" ht="25.5" customHeight="1" x14ac:dyDescent="0.3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 spans="1:26" ht="25.5" customHeight="1" x14ac:dyDescent="0.3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 spans="1:26" ht="25.5" customHeight="1" x14ac:dyDescent="0.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 spans="1:26" ht="25.5" customHeight="1" x14ac:dyDescent="0.3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 spans="1:26" ht="25.5" customHeight="1" x14ac:dyDescent="0.3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 spans="1:26" ht="25.5" customHeight="1" x14ac:dyDescent="0.3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 spans="1:26" ht="25.5" customHeight="1" x14ac:dyDescent="0.3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 spans="1:26" ht="25.5" customHeight="1" x14ac:dyDescent="0.3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 spans="1:26" ht="25.5" customHeight="1" x14ac:dyDescent="0.3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 spans="1:26" ht="25.5" customHeight="1" x14ac:dyDescent="0.3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 spans="1:26" ht="25.5" customHeight="1" x14ac:dyDescent="0.3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 spans="1:26" ht="25.5" customHeight="1" x14ac:dyDescent="0.3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 spans="1:26" ht="25.5" customHeight="1" x14ac:dyDescent="0.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 spans="1:26" ht="25.5" customHeight="1" x14ac:dyDescent="0.3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 spans="1:26" ht="25.5" customHeight="1" x14ac:dyDescent="0.3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 spans="1:26" ht="25.5" customHeight="1" x14ac:dyDescent="0.3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 spans="1:26" ht="25.5" customHeight="1" x14ac:dyDescent="0.3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 spans="1:26" ht="25.5" customHeight="1" x14ac:dyDescent="0.3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 spans="1:26" ht="25.5" customHeight="1" x14ac:dyDescent="0.3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 spans="1:26" ht="25.5" customHeight="1" x14ac:dyDescent="0.3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 spans="1:26" ht="25.5" customHeight="1" x14ac:dyDescent="0.3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 spans="1:26" ht="25.5" customHeight="1" x14ac:dyDescent="0.3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 spans="1:26" ht="25.5" customHeight="1" x14ac:dyDescent="0.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 spans="1:26" ht="25.5" customHeight="1" x14ac:dyDescent="0.3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 spans="1:26" ht="25.5" customHeight="1" x14ac:dyDescent="0.3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 spans="1:26" ht="25.5" customHeight="1" x14ac:dyDescent="0.3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 spans="1:26" ht="25.5" customHeight="1" x14ac:dyDescent="0.3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 spans="1:26" ht="25.5" customHeight="1" x14ac:dyDescent="0.3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 spans="1:26" ht="25.5" customHeight="1" x14ac:dyDescent="0.3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 spans="1:26" ht="25.5" customHeight="1" x14ac:dyDescent="0.3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 spans="1:26" ht="25.5" customHeight="1" x14ac:dyDescent="0.3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 spans="1:26" ht="25.5" customHeight="1" x14ac:dyDescent="0.3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 spans="1:26" ht="25.5" customHeight="1" x14ac:dyDescent="0.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 spans="1:26" ht="25.5" customHeight="1" x14ac:dyDescent="0.3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 spans="1:26" ht="25.5" customHeight="1" x14ac:dyDescent="0.3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 spans="1:26" ht="25.5" customHeight="1" x14ac:dyDescent="0.3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 spans="1:26" ht="25.5" customHeight="1" x14ac:dyDescent="0.3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 spans="1:26" ht="25.5" customHeight="1" x14ac:dyDescent="0.3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 spans="1:26" ht="25.5" customHeight="1" x14ac:dyDescent="0.3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 spans="1:26" ht="25.5" customHeight="1" x14ac:dyDescent="0.3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 spans="1:26" ht="25.5" customHeight="1" x14ac:dyDescent="0.3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 spans="1:26" ht="25.5" customHeight="1" x14ac:dyDescent="0.3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 spans="1:26" ht="25.5" customHeight="1" x14ac:dyDescent="0.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 spans="1:26" ht="25.5" customHeight="1" x14ac:dyDescent="0.3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 spans="1:26" ht="25.5" customHeight="1" x14ac:dyDescent="0.3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 spans="1:26" ht="25.5" customHeight="1" x14ac:dyDescent="0.3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 spans="1:26" ht="25.5" customHeight="1" x14ac:dyDescent="0.3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 spans="1:26" ht="25.5" customHeight="1" x14ac:dyDescent="0.3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 spans="1:26" ht="25.5" customHeight="1" x14ac:dyDescent="0.3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 spans="1:26" ht="25.5" customHeight="1" x14ac:dyDescent="0.3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 spans="1:26" ht="25.5" customHeight="1" x14ac:dyDescent="0.3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 spans="1:26" ht="25.5" customHeight="1" x14ac:dyDescent="0.3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 spans="1:26" ht="25.5" customHeight="1" x14ac:dyDescent="0.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 spans="1:26" ht="25.5" customHeight="1" x14ac:dyDescent="0.3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 spans="1:26" ht="25.5" customHeight="1" x14ac:dyDescent="0.3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 spans="1:26" ht="25.5" customHeight="1" x14ac:dyDescent="0.3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 spans="1:26" ht="25.5" customHeight="1" x14ac:dyDescent="0.3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 spans="1:26" ht="25.5" customHeight="1" x14ac:dyDescent="0.3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 spans="1:26" ht="25.5" customHeight="1" x14ac:dyDescent="0.3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 spans="1:26" ht="25.5" customHeight="1" x14ac:dyDescent="0.3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 spans="1:26" ht="25.5" customHeight="1" x14ac:dyDescent="0.3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 spans="1:26" ht="25.5" customHeight="1" x14ac:dyDescent="0.3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 spans="1:26" ht="25.5" customHeight="1" x14ac:dyDescent="0.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 spans="1:26" ht="25.5" customHeight="1" x14ac:dyDescent="0.3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 spans="1:26" ht="25.5" customHeight="1" x14ac:dyDescent="0.3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 spans="1:26" ht="25.5" customHeight="1" x14ac:dyDescent="0.3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 spans="1:26" ht="25.5" customHeight="1" x14ac:dyDescent="0.3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 spans="1:26" ht="25.5" customHeight="1" x14ac:dyDescent="0.3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 spans="1:26" ht="25.5" customHeight="1" x14ac:dyDescent="0.3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 spans="1:26" ht="25.5" customHeight="1" x14ac:dyDescent="0.3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 spans="1:26" ht="25.5" customHeight="1" x14ac:dyDescent="0.3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 spans="1:26" ht="25.5" customHeight="1" x14ac:dyDescent="0.3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 spans="1:26" ht="25.5" customHeight="1" x14ac:dyDescent="0.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 spans="1:26" ht="25.5" customHeight="1" x14ac:dyDescent="0.3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 spans="1:26" ht="25.5" customHeight="1" x14ac:dyDescent="0.3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 spans="1:26" ht="25.5" customHeight="1" x14ac:dyDescent="0.3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 spans="1:26" ht="25.5" customHeight="1" x14ac:dyDescent="0.3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 spans="1:26" ht="25.5" customHeight="1" x14ac:dyDescent="0.3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 spans="1:26" ht="25.5" customHeight="1" x14ac:dyDescent="0.3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 spans="1:26" ht="25.5" customHeight="1" x14ac:dyDescent="0.3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 spans="1:26" ht="25.5" customHeight="1" x14ac:dyDescent="0.3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 spans="1:26" ht="25.5" customHeight="1" x14ac:dyDescent="0.3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 spans="1:26" ht="25.5" customHeight="1" x14ac:dyDescent="0.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 spans="1:26" ht="25.5" customHeight="1" x14ac:dyDescent="0.3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 spans="1:26" ht="25.5" customHeight="1" x14ac:dyDescent="0.3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 spans="1:26" ht="25.5" customHeight="1" x14ac:dyDescent="0.3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 spans="1:26" ht="25.5" customHeight="1" x14ac:dyDescent="0.3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 spans="1:26" ht="25.5" customHeight="1" x14ac:dyDescent="0.3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 spans="1:26" ht="25.5" customHeight="1" x14ac:dyDescent="0.3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 spans="1:26" ht="25.5" customHeight="1" x14ac:dyDescent="0.3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 spans="1:26" ht="25.5" customHeight="1" x14ac:dyDescent="0.3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 spans="1:26" ht="25.5" customHeight="1" x14ac:dyDescent="0.3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 spans="1:26" ht="25.5" customHeight="1" x14ac:dyDescent="0.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 spans="1:26" ht="25.5" customHeight="1" x14ac:dyDescent="0.3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 spans="1:26" ht="25.5" customHeight="1" x14ac:dyDescent="0.3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 spans="1:26" ht="25.5" customHeight="1" x14ac:dyDescent="0.3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 spans="1:26" ht="25.5" customHeight="1" x14ac:dyDescent="0.3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 spans="1:26" ht="25.5" customHeight="1" x14ac:dyDescent="0.3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 spans="1:26" ht="25.5" customHeight="1" x14ac:dyDescent="0.3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 spans="1:26" ht="25.5" customHeight="1" x14ac:dyDescent="0.3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 spans="1:26" ht="25.5" customHeight="1" x14ac:dyDescent="0.3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 spans="1:26" ht="25.5" customHeight="1" x14ac:dyDescent="0.3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 spans="1:26" ht="25.5" customHeight="1" x14ac:dyDescent="0.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 spans="1:26" ht="25.5" customHeight="1" x14ac:dyDescent="0.3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 spans="1:26" ht="25.5" customHeight="1" x14ac:dyDescent="0.3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 spans="1:26" ht="25.5" customHeight="1" x14ac:dyDescent="0.3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 spans="1:26" ht="25.5" customHeight="1" x14ac:dyDescent="0.3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 spans="1:26" ht="25.5" customHeight="1" x14ac:dyDescent="0.3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 spans="1:26" ht="25.5" customHeight="1" x14ac:dyDescent="0.3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 spans="1:26" ht="25.5" customHeight="1" x14ac:dyDescent="0.3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 spans="1:26" ht="25.5" customHeight="1" x14ac:dyDescent="0.3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 spans="1:26" ht="25.5" customHeight="1" x14ac:dyDescent="0.3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 spans="1:26" ht="25.5" customHeight="1" x14ac:dyDescent="0.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 spans="1:26" ht="25.5" customHeight="1" x14ac:dyDescent="0.3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 spans="1:26" ht="25.5" customHeight="1" x14ac:dyDescent="0.3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 spans="1:26" ht="25.5" customHeight="1" x14ac:dyDescent="0.3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 spans="1:26" ht="25.5" customHeight="1" x14ac:dyDescent="0.3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 spans="1:26" ht="25.5" customHeight="1" x14ac:dyDescent="0.3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 spans="1:26" ht="25.5" customHeight="1" x14ac:dyDescent="0.3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 spans="1:26" ht="25.5" customHeight="1" x14ac:dyDescent="0.3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 spans="1:26" ht="25.5" customHeight="1" x14ac:dyDescent="0.3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 spans="1:26" ht="25.5" customHeight="1" x14ac:dyDescent="0.3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 spans="1:26" ht="25.5" customHeight="1" x14ac:dyDescent="0.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 spans="1:26" ht="25.5" customHeight="1" x14ac:dyDescent="0.3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 spans="1:26" ht="25.5" customHeight="1" x14ac:dyDescent="0.3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 spans="1:26" ht="25.5" customHeight="1" x14ac:dyDescent="0.3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 spans="1:26" ht="25.5" customHeight="1" x14ac:dyDescent="0.3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 spans="1:26" ht="25.5" customHeight="1" x14ac:dyDescent="0.3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 spans="1:26" ht="25.5" customHeight="1" x14ac:dyDescent="0.3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 spans="1:26" ht="25.5" customHeight="1" x14ac:dyDescent="0.3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 spans="1:26" ht="25.5" customHeight="1" x14ac:dyDescent="0.3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 spans="1:26" ht="25.5" customHeight="1" x14ac:dyDescent="0.3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 spans="1:26" ht="25.5" customHeight="1" x14ac:dyDescent="0.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 spans="1:26" ht="25.5" customHeight="1" x14ac:dyDescent="0.3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 spans="1:26" ht="25.5" customHeight="1" x14ac:dyDescent="0.3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 spans="1:26" ht="25.5" customHeight="1" x14ac:dyDescent="0.3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 spans="1:26" ht="25.5" customHeight="1" x14ac:dyDescent="0.3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 spans="1:26" ht="25.5" customHeight="1" x14ac:dyDescent="0.3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 spans="1:26" ht="25.5" customHeight="1" x14ac:dyDescent="0.3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 spans="1:26" ht="25.5" customHeight="1" x14ac:dyDescent="0.3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 spans="1:26" ht="25.5" customHeight="1" x14ac:dyDescent="0.3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 spans="1:26" ht="25.5" customHeight="1" x14ac:dyDescent="0.3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 spans="1:26" ht="25.5" customHeight="1" x14ac:dyDescent="0.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 spans="1:26" ht="25.5" customHeight="1" x14ac:dyDescent="0.3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 spans="1:26" ht="25.5" customHeight="1" x14ac:dyDescent="0.3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 spans="1:26" ht="25.5" customHeight="1" x14ac:dyDescent="0.3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 spans="1:26" ht="25.5" customHeight="1" x14ac:dyDescent="0.3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 spans="1:26" ht="25.5" customHeight="1" x14ac:dyDescent="0.3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 spans="1:26" ht="25.5" customHeight="1" x14ac:dyDescent="0.3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 spans="1:26" ht="25.5" customHeight="1" x14ac:dyDescent="0.3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 spans="1:26" ht="25.5" customHeight="1" x14ac:dyDescent="0.3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 spans="1:26" ht="25.5" customHeight="1" x14ac:dyDescent="0.3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 spans="1:26" ht="25.5" customHeight="1" x14ac:dyDescent="0.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 spans="1:26" ht="25.5" customHeight="1" x14ac:dyDescent="0.3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 spans="1:26" ht="25.5" customHeight="1" x14ac:dyDescent="0.3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 spans="1:26" ht="25.5" customHeight="1" x14ac:dyDescent="0.3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 spans="1:26" ht="25.5" customHeight="1" x14ac:dyDescent="0.3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 spans="1:26" ht="25.5" customHeight="1" x14ac:dyDescent="0.3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 spans="1:26" ht="25.5" customHeight="1" x14ac:dyDescent="0.3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 spans="1:26" ht="25.5" customHeight="1" x14ac:dyDescent="0.3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 spans="1:26" ht="25.5" customHeight="1" x14ac:dyDescent="0.3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 spans="1:26" ht="25.5" customHeight="1" x14ac:dyDescent="0.3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 spans="1:26" ht="25.5" customHeight="1" x14ac:dyDescent="0.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 spans="1:26" ht="25.5" customHeight="1" x14ac:dyDescent="0.3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 spans="1:26" ht="25.5" customHeight="1" x14ac:dyDescent="0.3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 spans="1:26" ht="25.5" customHeight="1" x14ac:dyDescent="0.3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 spans="1:26" ht="25.5" customHeight="1" x14ac:dyDescent="0.3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 spans="1:26" ht="25.5" customHeight="1" x14ac:dyDescent="0.3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 spans="1:26" ht="25.5" customHeight="1" x14ac:dyDescent="0.3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 spans="1:26" ht="25.5" customHeight="1" x14ac:dyDescent="0.3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 spans="1:26" ht="25.5" customHeight="1" x14ac:dyDescent="0.3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 spans="1:26" ht="25.5" customHeight="1" x14ac:dyDescent="0.3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 spans="1:26" ht="25.5" customHeight="1" x14ac:dyDescent="0.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 spans="1:26" ht="25.5" customHeight="1" x14ac:dyDescent="0.3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 spans="1:26" ht="25.5" customHeight="1" x14ac:dyDescent="0.3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 spans="1:26" ht="25.5" customHeight="1" x14ac:dyDescent="0.3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 spans="1:26" ht="25.5" customHeight="1" x14ac:dyDescent="0.3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 spans="1:26" ht="25.5" customHeight="1" x14ac:dyDescent="0.3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 spans="1:26" ht="25.5" customHeight="1" x14ac:dyDescent="0.3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 spans="1:26" ht="25.5" customHeight="1" x14ac:dyDescent="0.3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 spans="1:26" ht="25.5" customHeight="1" x14ac:dyDescent="0.3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 spans="1:26" ht="25.5" customHeight="1" x14ac:dyDescent="0.3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 spans="1:26" ht="25.5" customHeight="1" x14ac:dyDescent="0.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 spans="1:26" ht="25.5" customHeight="1" x14ac:dyDescent="0.3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 spans="1:26" ht="25.5" customHeight="1" x14ac:dyDescent="0.3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 spans="1:26" ht="25.5" customHeight="1" x14ac:dyDescent="0.3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 spans="1:26" ht="25.5" customHeight="1" x14ac:dyDescent="0.3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 spans="1:26" ht="25.5" customHeight="1" x14ac:dyDescent="0.3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 spans="1:26" ht="25.5" customHeight="1" x14ac:dyDescent="0.3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 spans="1:26" ht="25.5" customHeight="1" x14ac:dyDescent="0.3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 spans="1:26" ht="25.5" customHeight="1" x14ac:dyDescent="0.3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 spans="1:26" ht="25.5" customHeight="1" x14ac:dyDescent="0.3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 spans="1:26" ht="25.5" customHeight="1" x14ac:dyDescent="0.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 spans="1:26" ht="25.5" customHeight="1" x14ac:dyDescent="0.3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 spans="1:26" ht="25.5" customHeight="1" x14ac:dyDescent="0.3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 spans="1:26" ht="25.5" customHeight="1" x14ac:dyDescent="0.3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 spans="1:26" ht="25.5" customHeight="1" x14ac:dyDescent="0.3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 spans="1:26" ht="25.5" customHeight="1" x14ac:dyDescent="0.3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 spans="1:26" ht="25.5" customHeight="1" x14ac:dyDescent="0.3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 spans="1:26" ht="25.5" customHeight="1" x14ac:dyDescent="0.3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 spans="1:26" ht="25.5" customHeight="1" x14ac:dyDescent="0.3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 spans="1:26" ht="25.5" customHeight="1" x14ac:dyDescent="0.3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 spans="1:26" ht="25.5" customHeight="1" x14ac:dyDescent="0.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 spans="1:26" ht="25.5" customHeight="1" x14ac:dyDescent="0.3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 spans="1:26" ht="25.5" customHeight="1" x14ac:dyDescent="0.3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 spans="1:26" ht="25.5" customHeight="1" x14ac:dyDescent="0.3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 spans="1:26" ht="25.5" customHeight="1" x14ac:dyDescent="0.3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 spans="1:26" ht="25.5" customHeight="1" x14ac:dyDescent="0.3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1:26" ht="25.5" customHeight="1" x14ac:dyDescent="0.3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1:26" ht="25.5" customHeight="1" x14ac:dyDescent="0.3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 spans="1:26" ht="25.5" customHeight="1" x14ac:dyDescent="0.3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 spans="1:26" ht="25.5" customHeight="1" x14ac:dyDescent="0.3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 spans="1:26" ht="25.5" customHeight="1" x14ac:dyDescent="0.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 spans="1:26" ht="25.5" customHeight="1" x14ac:dyDescent="0.3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 spans="1:26" ht="25.5" customHeight="1" x14ac:dyDescent="0.3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 spans="1:26" ht="25.5" customHeight="1" x14ac:dyDescent="0.3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 spans="1:26" ht="25.5" customHeight="1" x14ac:dyDescent="0.3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 spans="1:26" ht="25.5" customHeight="1" x14ac:dyDescent="0.3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 spans="1:26" ht="25.5" customHeight="1" x14ac:dyDescent="0.3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 spans="1:26" ht="25.5" customHeight="1" x14ac:dyDescent="0.3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 spans="1:26" ht="25.5" customHeight="1" x14ac:dyDescent="0.3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 spans="1:26" ht="25.5" customHeight="1" x14ac:dyDescent="0.3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 spans="1:26" ht="25.5" customHeight="1" x14ac:dyDescent="0.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 spans="1:26" ht="25.5" customHeight="1" x14ac:dyDescent="0.3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 spans="1:26" ht="25.5" customHeight="1" x14ac:dyDescent="0.3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 spans="1:26" ht="25.5" customHeight="1" x14ac:dyDescent="0.3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 spans="1:26" ht="25.5" customHeight="1" x14ac:dyDescent="0.3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 spans="1:26" ht="25.5" customHeight="1" x14ac:dyDescent="0.3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 spans="1:26" ht="25.5" customHeight="1" x14ac:dyDescent="0.3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 spans="1:26" ht="25.5" customHeight="1" x14ac:dyDescent="0.3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 spans="1:26" ht="25.5" customHeight="1" x14ac:dyDescent="0.3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 spans="1:26" ht="25.5" customHeight="1" x14ac:dyDescent="0.3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 spans="1:26" ht="25.5" customHeight="1" x14ac:dyDescent="0.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 spans="1:26" ht="25.5" customHeight="1" x14ac:dyDescent="0.3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 spans="1:26" ht="25.5" customHeight="1" x14ac:dyDescent="0.3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 spans="1:26" ht="25.5" customHeight="1" x14ac:dyDescent="0.3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 spans="1:26" ht="25.5" customHeight="1" x14ac:dyDescent="0.3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 spans="1:26" ht="25.5" customHeight="1" x14ac:dyDescent="0.3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 spans="1:26" ht="25.5" customHeight="1" x14ac:dyDescent="0.3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 spans="1:26" ht="25.5" customHeight="1" x14ac:dyDescent="0.3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 spans="1:26" ht="25.5" customHeight="1" x14ac:dyDescent="0.3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 spans="1:26" ht="25.5" customHeight="1" x14ac:dyDescent="0.3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 spans="1:26" ht="25.5" customHeight="1" x14ac:dyDescent="0.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 spans="1:26" ht="25.5" customHeight="1" x14ac:dyDescent="0.3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 spans="1:26" ht="25.5" customHeight="1" x14ac:dyDescent="0.3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 spans="1:26" ht="25.5" customHeight="1" x14ac:dyDescent="0.3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 spans="1:26" ht="25.5" customHeight="1" x14ac:dyDescent="0.3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 spans="1:26" ht="25.5" customHeight="1" x14ac:dyDescent="0.3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 spans="1:26" ht="25.5" customHeight="1" x14ac:dyDescent="0.3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 spans="1:26" ht="25.5" customHeight="1" x14ac:dyDescent="0.3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 spans="1:26" ht="25.5" customHeight="1" x14ac:dyDescent="0.3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 spans="1:26" ht="25.5" customHeight="1" x14ac:dyDescent="0.3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 spans="1:26" ht="25.5" customHeight="1" x14ac:dyDescent="0.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 spans="1:26" ht="25.5" customHeight="1" x14ac:dyDescent="0.3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 spans="1:26" ht="25.5" customHeight="1" x14ac:dyDescent="0.3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 spans="1:26" ht="25.5" customHeight="1" x14ac:dyDescent="0.3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 spans="1:26" ht="25.5" customHeight="1" x14ac:dyDescent="0.3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 spans="1:26" ht="25.5" customHeight="1" x14ac:dyDescent="0.3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 spans="1:26" ht="25.5" customHeight="1" x14ac:dyDescent="0.3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 spans="1:26" ht="25.5" customHeight="1" x14ac:dyDescent="0.3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 spans="1:26" ht="25.5" customHeight="1" x14ac:dyDescent="0.3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 spans="1:26" ht="25.5" customHeight="1" x14ac:dyDescent="0.3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 spans="1:26" ht="25.5" customHeight="1" x14ac:dyDescent="0.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 spans="1:26" ht="25.5" customHeight="1" x14ac:dyDescent="0.3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 spans="1:26" ht="25.5" customHeight="1" x14ac:dyDescent="0.3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 spans="1:26" ht="25.5" customHeight="1" x14ac:dyDescent="0.3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 spans="1:26" ht="25.5" customHeight="1" x14ac:dyDescent="0.3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 spans="1:26" ht="25.5" customHeight="1" x14ac:dyDescent="0.3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 spans="1:26" ht="25.5" customHeight="1" x14ac:dyDescent="0.3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 spans="1:26" ht="25.5" customHeight="1" x14ac:dyDescent="0.3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 spans="1:26" ht="25.5" customHeight="1" x14ac:dyDescent="0.3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 spans="1:26" ht="25.5" customHeight="1" x14ac:dyDescent="0.3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 spans="1:26" ht="25.5" customHeight="1" x14ac:dyDescent="0.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 spans="1:26" ht="25.5" customHeight="1" x14ac:dyDescent="0.3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 spans="1:26" ht="25.5" customHeight="1" x14ac:dyDescent="0.3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 spans="1:26" ht="25.5" customHeight="1" x14ac:dyDescent="0.3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 spans="1:26" ht="25.5" customHeight="1" x14ac:dyDescent="0.3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 spans="1:26" ht="25.5" customHeight="1" x14ac:dyDescent="0.3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 spans="1:26" ht="25.5" customHeight="1" x14ac:dyDescent="0.3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 spans="1:26" ht="25.5" customHeight="1" x14ac:dyDescent="0.3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 spans="1:26" ht="25.5" customHeight="1" x14ac:dyDescent="0.3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 spans="1:26" ht="25.5" customHeight="1" x14ac:dyDescent="0.3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 spans="1:26" ht="25.5" customHeight="1" x14ac:dyDescent="0.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 spans="1:26" ht="25.5" customHeight="1" x14ac:dyDescent="0.3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 spans="1:26" ht="25.5" customHeight="1" x14ac:dyDescent="0.3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 spans="1:26" ht="25.5" customHeight="1" x14ac:dyDescent="0.3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 spans="1:26" ht="25.5" customHeight="1" x14ac:dyDescent="0.3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 spans="1:26" ht="25.5" customHeight="1" x14ac:dyDescent="0.3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 spans="1:26" ht="25.5" customHeight="1" x14ac:dyDescent="0.3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 spans="1:26" ht="25.5" customHeight="1" x14ac:dyDescent="0.3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 spans="1:26" ht="25.5" customHeight="1" x14ac:dyDescent="0.3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 spans="1:26" ht="25.5" customHeight="1" x14ac:dyDescent="0.3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 spans="1:26" ht="25.5" customHeight="1" x14ac:dyDescent="0.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 spans="1:26" ht="25.5" customHeight="1" x14ac:dyDescent="0.3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 spans="1:26" ht="25.5" customHeight="1" x14ac:dyDescent="0.3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 spans="1:26" ht="25.5" customHeight="1" x14ac:dyDescent="0.3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 spans="1:26" ht="25.5" customHeight="1" x14ac:dyDescent="0.3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 spans="1:26" ht="25.5" customHeight="1" x14ac:dyDescent="0.3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 spans="1:26" ht="25.5" customHeight="1" x14ac:dyDescent="0.3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 spans="1:26" ht="25.5" customHeight="1" x14ac:dyDescent="0.3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 spans="1:26" ht="25.5" customHeight="1" x14ac:dyDescent="0.3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 spans="1:26" ht="25.5" customHeight="1" x14ac:dyDescent="0.3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 spans="1:26" ht="25.5" customHeight="1" x14ac:dyDescent="0.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 spans="1:26" ht="25.5" customHeight="1" x14ac:dyDescent="0.3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 spans="1:26" ht="25.5" customHeight="1" x14ac:dyDescent="0.3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 spans="1:26" ht="25.5" customHeight="1" x14ac:dyDescent="0.3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 spans="1:26" ht="25.5" customHeight="1" x14ac:dyDescent="0.3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 spans="1:26" ht="25.5" customHeight="1" x14ac:dyDescent="0.3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 spans="1:26" ht="25.5" customHeight="1" x14ac:dyDescent="0.3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 spans="1:26" ht="25.5" customHeight="1" x14ac:dyDescent="0.3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 spans="1:26" ht="25.5" customHeight="1" x14ac:dyDescent="0.3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 spans="1:26" ht="25.5" customHeight="1" x14ac:dyDescent="0.3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 spans="1:26" ht="25.5" customHeight="1" x14ac:dyDescent="0.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 spans="1:26" ht="25.5" customHeight="1" x14ac:dyDescent="0.3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 spans="1:26" ht="25.5" customHeight="1" x14ac:dyDescent="0.3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 spans="1:26" ht="25.5" customHeight="1" x14ac:dyDescent="0.3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 spans="1:26" ht="25.5" customHeight="1" x14ac:dyDescent="0.3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 spans="1:26" ht="25.5" customHeight="1" x14ac:dyDescent="0.3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 spans="1:26" ht="25.5" customHeight="1" x14ac:dyDescent="0.3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 spans="1:26" ht="25.5" customHeight="1" x14ac:dyDescent="0.3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 spans="1:26" ht="25.5" customHeight="1" x14ac:dyDescent="0.3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 spans="1:26" ht="25.5" customHeight="1" x14ac:dyDescent="0.3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 spans="1:26" ht="25.5" customHeight="1" x14ac:dyDescent="0.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 spans="1:26" ht="25.5" customHeight="1" x14ac:dyDescent="0.3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 spans="1:26" ht="25.5" customHeight="1" x14ac:dyDescent="0.3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 spans="1:26" ht="25.5" customHeight="1" x14ac:dyDescent="0.3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 spans="1:26" ht="25.5" customHeight="1" x14ac:dyDescent="0.3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 spans="1:26" ht="25.5" customHeight="1" x14ac:dyDescent="0.3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 spans="1:26" ht="25.5" customHeight="1" x14ac:dyDescent="0.3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 spans="1:26" ht="25.5" customHeight="1" x14ac:dyDescent="0.3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 spans="1:26" ht="25.5" customHeight="1" x14ac:dyDescent="0.3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 spans="1:26" ht="25.5" customHeight="1" x14ac:dyDescent="0.3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 spans="1:26" ht="25.5" customHeight="1" x14ac:dyDescent="0.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 spans="1:26" ht="25.5" customHeight="1" x14ac:dyDescent="0.3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 spans="1:26" ht="25.5" customHeight="1" x14ac:dyDescent="0.3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 spans="1:26" ht="25.5" customHeight="1" x14ac:dyDescent="0.3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 spans="1:26" ht="25.5" customHeight="1" x14ac:dyDescent="0.3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 spans="1:26" ht="25.5" customHeight="1" x14ac:dyDescent="0.3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 spans="1:26" ht="25.5" customHeight="1" x14ac:dyDescent="0.3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 spans="1:26" ht="25.5" customHeight="1" x14ac:dyDescent="0.3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 spans="1:26" ht="25.5" customHeight="1" x14ac:dyDescent="0.3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 spans="1:26" ht="25.5" customHeight="1" x14ac:dyDescent="0.3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 spans="1:26" ht="25.5" customHeight="1" x14ac:dyDescent="0.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 spans="1:26" ht="25.5" customHeight="1" x14ac:dyDescent="0.3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 spans="1:26" ht="25.5" customHeight="1" x14ac:dyDescent="0.3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 spans="1:26" ht="25.5" customHeight="1" x14ac:dyDescent="0.3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 spans="1:26" ht="25.5" customHeight="1" x14ac:dyDescent="0.3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 spans="1:26" ht="25.5" customHeight="1" x14ac:dyDescent="0.3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 spans="1:26" ht="25.5" customHeight="1" x14ac:dyDescent="0.3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 spans="1:26" ht="25.5" customHeight="1" x14ac:dyDescent="0.3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 spans="1:26" ht="25.5" customHeight="1" x14ac:dyDescent="0.3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 spans="1:26" ht="25.5" customHeight="1" x14ac:dyDescent="0.3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 spans="1:26" ht="25.5" customHeight="1" x14ac:dyDescent="0.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 spans="1:26" ht="25.5" customHeight="1" x14ac:dyDescent="0.3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 spans="1:26" ht="25.5" customHeight="1" x14ac:dyDescent="0.3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 spans="1:26" ht="25.5" customHeight="1" x14ac:dyDescent="0.3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 spans="1:26" ht="25.5" customHeight="1" x14ac:dyDescent="0.3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 spans="1:26" ht="25.5" customHeight="1" x14ac:dyDescent="0.3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 spans="1:26" ht="25.5" customHeight="1" x14ac:dyDescent="0.3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 spans="1:26" ht="25.5" customHeight="1" x14ac:dyDescent="0.3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 spans="1:26" ht="25.5" customHeight="1" x14ac:dyDescent="0.3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 spans="1:26" ht="25.5" customHeight="1" x14ac:dyDescent="0.3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 spans="1:26" ht="25.5" customHeight="1" x14ac:dyDescent="0.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 spans="1:26" ht="25.5" customHeight="1" x14ac:dyDescent="0.3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 spans="1:26" ht="25.5" customHeight="1" x14ac:dyDescent="0.3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 spans="1:26" ht="25.5" customHeight="1" x14ac:dyDescent="0.3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 spans="1:26" ht="25.5" customHeight="1" x14ac:dyDescent="0.3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 spans="1:26" ht="25.5" customHeight="1" x14ac:dyDescent="0.3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 spans="1:26" ht="25.5" customHeight="1" x14ac:dyDescent="0.3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 spans="1:26" ht="25.5" customHeight="1" x14ac:dyDescent="0.3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 spans="1:26" ht="25.5" customHeight="1" x14ac:dyDescent="0.3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 spans="1:26" ht="25.5" customHeight="1" x14ac:dyDescent="0.3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 spans="1:26" ht="25.5" customHeight="1" x14ac:dyDescent="0.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 spans="1:26" ht="25.5" customHeight="1" x14ac:dyDescent="0.3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 spans="1:26" ht="25.5" customHeight="1" x14ac:dyDescent="0.3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 spans="1:26" ht="25.5" customHeight="1" x14ac:dyDescent="0.3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1:26" ht="25.5" customHeight="1" x14ac:dyDescent="0.3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1:26" ht="25.5" customHeight="1" x14ac:dyDescent="0.3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1:26" ht="25.5" customHeight="1" x14ac:dyDescent="0.3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1:26" ht="25.5" customHeight="1" x14ac:dyDescent="0.3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 spans="1:26" ht="25.5" customHeight="1" x14ac:dyDescent="0.3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 spans="1:26" ht="25.5" customHeight="1" x14ac:dyDescent="0.3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 spans="1:26" ht="25.5" customHeight="1" x14ac:dyDescent="0.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 spans="1:26" ht="25.5" customHeight="1" x14ac:dyDescent="0.3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 spans="1:26" ht="25.5" customHeight="1" x14ac:dyDescent="0.3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 spans="1:26" ht="25.5" customHeight="1" x14ac:dyDescent="0.3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 spans="1:26" ht="25.5" customHeight="1" x14ac:dyDescent="0.3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 spans="1:26" ht="25.5" customHeight="1" x14ac:dyDescent="0.3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 spans="1:26" ht="25.5" customHeight="1" x14ac:dyDescent="0.3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 spans="1:26" ht="25.5" customHeight="1" x14ac:dyDescent="0.3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 spans="1:26" ht="25.5" customHeight="1" x14ac:dyDescent="0.3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 spans="1:26" ht="25.5" customHeight="1" x14ac:dyDescent="0.3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 spans="1:26" ht="25.5" customHeight="1" x14ac:dyDescent="0.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 spans="1:26" ht="25.5" customHeight="1" x14ac:dyDescent="0.3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 spans="1:26" ht="25.5" customHeight="1" x14ac:dyDescent="0.3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 spans="1:26" ht="25.5" customHeight="1" x14ac:dyDescent="0.3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 spans="1:26" ht="25.5" customHeight="1" x14ac:dyDescent="0.3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 spans="1:26" ht="25.5" customHeight="1" x14ac:dyDescent="0.3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 spans="1:26" ht="25.5" customHeight="1" x14ac:dyDescent="0.3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 spans="1:26" ht="25.5" customHeight="1" x14ac:dyDescent="0.3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 spans="1:26" ht="25.5" customHeight="1" x14ac:dyDescent="0.3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 spans="1:26" ht="25.5" customHeight="1" x14ac:dyDescent="0.3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 spans="1:26" ht="25.5" customHeight="1" x14ac:dyDescent="0.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 spans="1:26" ht="25.5" customHeight="1" x14ac:dyDescent="0.3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 spans="1:26" ht="25.5" customHeight="1" x14ac:dyDescent="0.3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 spans="1:26" ht="25.5" customHeight="1" x14ac:dyDescent="0.3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 spans="1:26" ht="25.5" customHeight="1" x14ac:dyDescent="0.3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 spans="1:26" ht="25.5" customHeight="1" x14ac:dyDescent="0.3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 spans="1:26" ht="25.5" customHeight="1" x14ac:dyDescent="0.3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 spans="1:26" ht="25.5" customHeight="1" x14ac:dyDescent="0.3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 spans="1:26" ht="25.5" customHeight="1" x14ac:dyDescent="0.3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 spans="1:26" ht="25.5" customHeight="1" x14ac:dyDescent="0.3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 spans="1:26" ht="25.5" customHeight="1" x14ac:dyDescent="0.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 spans="1:26" ht="25.5" customHeight="1" x14ac:dyDescent="0.3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 spans="1:26" ht="25.5" customHeight="1" x14ac:dyDescent="0.3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 spans="1:26" ht="25.5" customHeight="1" x14ac:dyDescent="0.3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 spans="1:26" ht="25.5" customHeight="1" x14ac:dyDescent="0.3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 spans="1:26" ht="25.5" customHeight="1" x14ac:dyDescent="0.3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 spans="1:26" ht="25.5" customHeight="1" x14ac:dyDescent="0.3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 spans="1:26" ht="25.5" customHeight="1" x14ac:dyDescent="0.3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 spans="1:26" ht="25.5" customHeight="1" x14ac:dyDescent="0.3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 spans="1:26" ht="25.5" customHeight="1" x14ac:dyDescent="0.3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 spans="1:26" ht="25.5" customHeight="1" x14ac:dyDescent="0.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 spans="1:26" ht="25.5" customHeight="1" x14ac:dyDescent="0.3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 spans="1:26" ht="25.5" customHeight="1" x14ac:dyDescent="0.3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 spans="1:26" ht="25.5" customHeight="1" x14ac:dyDescent="0.3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 spans="1:26" ht="25.5" customHeight="1" x14ac:dyDescent="0.3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 spans="1:26" ht="25.5" customHeight="1" x14ac:dyDescent="0.3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 spans="1:26" ht="25.5" customHeight="1" x14ac:dyDescent="0.3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 spans="1:26" ht="25.5" customHeight="1" x14ac:dyDescent="0.3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1:26" ht="25.5" customHeight="1" x14ac:dyDescent="0.3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1:26" ht="25.5" customHeight="1" x14ac:dyDescent="0.3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1:26" ht="25.5" customHeight="1" x14ac:dyDescent="0.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1:26" ht="25.5" customHeight="1" x14ac:dyDescent="0.3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1:26" ht="25.5" customHeight="1" x14ac:dyDescent="0.3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1:26" ht="25.5" customHeight="1" x14ac:dyDescent="0.3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 spans="1:26" ht="25.5" customHeight="1" x14ac:dyDescent="0.3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 spans="1:26" ht="25.5" customHeight="1" x14ac:dyDescent="0.3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 spans="1:26" ht="25.5" customHeight="1" x14ac:dyDescent="0.3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 spans="1:26" ht="25.5" customHeight="1" x14ac:dyDescent="0.3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1:26" ht="25.5" customHeight="1" x14ac:dyDescent="0.3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1:26" ht="25.5" customHeight="1" x14ac:dyDescent="0.3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1:26" ht="25.5" customHeight="1" x14ac:dyDescent="0.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1:26" ht="25.5" customHeight="1" x14ac:dyDescent="0.3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1:26" ht="25.5" customHeight="1" x14ac:dyDescent="0.3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1:26" ht="25.5" customHeight="1" x14ac:dyDescent="0.3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1:26" ht="25.5" customHeight="1" x14ac:dyDescent="0.3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1:26" ht="25.5" customHeight="1" x14ac:dyDescent="0.3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1:26" ht="25.5" customHeight="1" x14ac:dyDescent="0.3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1:26" ht="25.5" customHeight="1" x14ac:dyDescent="0.3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1:26" ht="25.5" customHeight="1" x14ac:dyDescent="0.3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 spans="1:26" ht="25.5" customHeight="1" x14ac:dyDescent="0.3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 spans="1:26" ht="25.5" customHeight="1" x14ac:dyDescent="0.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 spans="1:26" ht="25.5" customHeight="1" x14ac:dyDescent="0.3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 spans="1:26" ht="25.5" customHeight="1" x14ac:dyDescent="0.3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1:26" ht="25.5" customHeight="1" x14ac:dyDescent="0.3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1:26" ht="25.5" customHeight="1" x14ac:dyDescent="0.3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1:26" ht="25.5" customHeight="1" x14ac:dyDescent="0.3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1:26" ht="25.5" customHeight="1" x14ac:dyDescent="0.3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1:26" ht="25.5" customHeight="1" x14ac:dyDescent="0.3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1:26" ht="25.5" customHeight="1" x14ac:dyDescent="0.3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 spans="1:26" ht="25.5" customHeight="1" x14ac:dyDescent="0.3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1:26" ht="25.5" customHeight="1" x14ac:dyDescent="0.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 spans="1:26" ht="25.5" customHeight="1" x14ac:dyDescent="0.3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1:26" ht="25.5" customHeight="1" x14ac:dyDescent="0.3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1:26" ht="25.5" customHeight="1" x14ac:dyDescent="0.3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1:26" ht="25.5" customHeight="1" x14ac:dyDescent="0.3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1:26" ht="25.5" customHeight="1" x14ac:dyDescent="0.3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1:26" ht="25.5" customHeight="1" x14ac:dyDescent="0.3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1:26" ht="25.5" customHeight="1" x14ac:dyDescent="0.3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1:26" ht="25.5" customHeight="1" x14ac:dyDescent="0.3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1:26" ht="25.5" customHeight="1" x14ac:dyDescent="0.3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1:26" ht="25.5" customHeight="1" x14ac:dyDescent="0.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1:26" ht="25.5" customHeight="1" x14ac:dyDescent="0.3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1:26" ht="25.5" customHeight="1" x14ac:dyDescent="0.3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1:26" ht="25.5" customHeight="1" x14ac:dyDescent="0.3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1:26" ht="25.5" customHeight="1" x14ac:dyDescent="0.3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1:26" ht="25.5" customHeight="1" x14ac:dyDescent="0.3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1:26" ht="25.5" customHeight="1" x14ac:dyDescent="0.3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1:26" ht="25.5" customHeight="1" x14ac:dyDescent="0.3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1:26" ht="25.5" customHeight="1" x14ac:dyDescent="0.3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1:26" ht="25.5" customHeight="1" x14ac:dyDescent="0.3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1:26" ht="25.5" customHeight="1" x14ac:dyDescent="0.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1:26" ht="25.5" customHeight="1" x14ac:dyDescent="0.3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 spans="1:26" ht="25.5" customHeight="1" x14ac:dyDescent="0.3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 spans="1:26" ht="25.5" customHeight="1" x14ac:dyDescent="0.3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 spans="1:26" ht="25.5" customHeight="1" x14ac:dyDescent="0.3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 spans="1:26" ht="25.5" customHeight="1" x14ac:dyDescent="0.3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 spans="1:26" ht="25.5" customHeight="1" x14ac:dyDescent="0.3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 spans="1:26" ht="25.5" customHeight="1" x14ac:dyDescent="0.3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 spans="1:26" ht="25.5" customHeight="1" x14ac:dyDescent="0.3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 spans="1:26" ht="25.5" customHeight="1" x14ac:dyDescent="0.3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 spans="1:26" ht="25.5" customHeight="1" x14ac:dyDescent="0.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 spans="1:26" ht="25.5" customHeight="1" x14ac:dyDescent="0.3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 spans="1:26" ht="25.5" customHeight="1" x14ac:dyDescent="0.3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 spans="1:26" ht="25.5" customHeight="1" x14ac:dyDescent="0.3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 spans="1:26" ht="25.5" customHeight="1" x14ac:dyDescent="0.3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 spans="1:26" ht="25.5" customHeight="1" x14ac:dyDescent="0.3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 spans="1:26" ht="25.5" customHeight="1" x14ac:dyDescent="0.3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 spans="1:26" ht="25.5" customHeight="1" x14ac:dyDescent="0.3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 spans="1:26" ht="25.5" customHeight="1" x14ac:dyDescent="0.3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 spans="1:26" ht="25.5" customHeight="1" x14ac:dyDescent="0.3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 spans="1:26" ht="25.5" customHeight="1" x14ac:dyDescent="0.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 spans="1:26" ht="25.5" customHeight="1" x14ac:dyDescent="0.3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 spans="1:26" ht="25.5" customHeight="1" x14ac:dyDescent="0.3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 spans="1:26" ht="25.5" customHeight="1" x14ac:dyDescent="0.3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 spans="1:26" ht="25.5" customHeight="1" x14ac:dyDescent="0.3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 spans="1:26" ht="25.5" customHeight="1" x14ac:dyDescent="0.3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 spans="1:26" ht="25.5" customHeight="1" x14ac:dyDescent="0.3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 spans="1:26" ht="25.5" customHeight="1" x14ac:dyDescent="0.3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 spans="1:26" ht="25.5" customHeight="1" x14ac:dyDescent="0.3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 spans="1:26" ht="25.5" customHeight="1" x14ac:dyDescent="0.3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 spans="1:26" ht="25.5" customHeight="1" x14ac:dyDescent="0.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 spans="1:26" ht="25.5" customHeight="1" x14ac:dyDescent="0.3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 spans="1:26" ht="25.5" customHeight="1" x14ac:dyDescent="0.3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 spans="1:26" ht="25.5" customHeight="1" x14ac:dyDescent="0.3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 spans="1:26" ht="25.5" customHeight="1" x14ac:dyDescent="0.3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 spans="1:26" ht="25.5" customHeight="1" x14ac:dyDescent="0.3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 spans="1:26" ht="25.5" customHeight="1" x14ac:dyDescent="0.3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 spans="1:26" ht="25.5" customHeight="1" x14ac:dyDescent="0.3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 spans="1:26" ht="25.5" customHeight="1" x14ac:dyDescent="0.3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 spans="1:26" ht="25.5" customHeight="1" x14ac:dyDescent="0.3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 spans="1:26" ht="25.5" customHeight="1" x14ac:dyDescent="0.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 spans="1:26" ht="25.5" customHeight="1" x14ac:dyDescent="0.3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 spans="1:26" ht="25.5" customHeight="1" x14ac:dyDescent="0.3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 spans="1:26" ht="25.5" customHeight="1" x14ac:dyDescent="0.3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 spans="1:26" ht="25.5" customHeight="1" x14ac:dyDescent="0.3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 spans="1:26" ht="25.5" customHeight="1" x14ac:dyDescent="0.3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 spans="1:26" ht="25.5" customHeight="1" x14ac:dyDescent="0.3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 spans="1:26" ht="25.5" customHeight="1" x14ac:dyDescent="0.3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 spans="1:26" ht="25.5" customHeight="1" x14ac:dyDescent="0.3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 spans="1:26" ht="25.5" customHeight="1" x14ac:dyDescent="0.3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 spans="1:26" ht="25.5" customHeight="1" x14ac:dyDescent="0.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 spans="1:26" ht="25.5" customHeight="1" x14ac:dyDescent="0.3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1:26" ht="25.5" customHeight="1" x14ac:dyDescent="0.3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 spans="1:26" ht="25.5" customHeight="1" x14ac:dyDescent="0.3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1:26" ht="25.5" customHeight="1" x14ac:dyDescent="0.3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1:26" ht="25.5" customHeight="1" x14ac:dyDescent="0.3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1:26" ht="25.5" customHeight="1" x14ac:dyDescent="0.3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1:26" ht="25.5" customHeight="1" x14ac:dyDescent="0.3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1:26" ht="25.5" customHeight="1" x14ac:dyDescent="0.3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1:26" ht="25.5" customHeight="1" x14ac:dyDescent="0.3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1:26" ht="25.5" customHeight="1" x14ac:dyDescent="0.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1:26" ht="25.5" customHeight="1" x14ac:dyDescent="0.3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1:26" ht="25.5" customHeight="1" x14ac:dyDescent="0.3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1:26" ht="25.5" customHeight="1" x14ac:dyDescent="0.3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1:26" ht="25.5" customHeight="1" x14ac:dyDescent="0.3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1:26" ht="25.5" customHeight="1" x14ac:dyDescent="0.3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1:26" ht="25.5" customHeight="1" x14ac:dyDescent="0.3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1:26" ht="25.5" customHeight="1" x14ac:dyDescent="0.3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1:26" ht="25.5" customHeight="1" x14ac:dyDescent="0.3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1:26" ht="25.5" customHeight="1" x14ac:dyDescent="0.3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1:26" ht="25.5" customHeight="1" x14ac:dyDescent="0.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1:26" ht="25.5" customHeight="1" x14ac:dyDescent="0.3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1:26" ht="25.5" customHeight="1" x14ac:dyDescent="0.3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1:26" ht="25.5" customHeight="1" x14ac:dyDescent="0.3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1:26" ht="25.5" customHeight="1" x14ac:dyDescent="0.3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1:26" ht="25.5" customHeight="1" x14ac:dyDescent="0.3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1:26" ht="25.5" customHeight="1" x14ac:dyDescent="0.3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1:26" ht="25.5" customHeight="1" x14ac:dyDescent="0.3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</sheetData>
  <hyperlinks>
    <hyperlink ref="A1" r:id="rId1" xr:uid="{B5C1949C-650C-2B45-A15C-0E5C693C18A5}"/>
    <hyperlink ref="A2" r:id="rId2" xr:uid="{307220F7-0E62-C044-8178-65DFD5B1D2B2}"/>
    <hyperlink ref="A3" r:id="rId3" xr:uid="{A728EA98-8D53-D349-B57C-6926540821E9}"/>
  </hyperlinks>
  <pageMargins left="0.7" right="0.7" top="0.75" bottom="0.75" header="0" footer="0"/>
  <pageSetup orientation="landscape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10C81-C1F6-BD43-8CEF-957D4DD947A7}">
  <sheetPr>
    <tabColor rgb="FFFFFF00"/>
  </sheetPr>
  <dimension ref="A1"/>
  <sheetViews>
    <sheetView workbookViewId="0"/>
  </sheetViews>
  <sheetFormatPr baseColWidth="10" defaultRowHeight="26" x14ac:dyDescent="0.3"/>
  <cols>
    <col min="1" max="16384" width="10.83203125" style="9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0265B-9858-CF43-8EFF-8C82B2058B0C}">
  <sheetPr>
    <tabColor rgb="FFFFFF00"/>
  </sheetPr>
  <dimension ref="B2:B12"/>
  <sheetViews>
    <sheetView workbookViewId="0">
      <selection activeCell="B15" sqref="B15"/>
    </sheetView>
  </sheetViews>
  <sheetFormatPr baseColWidth="10" defaultRowHeight="26" x14ac:dyDescent="0.3"/>
  <cols>
    <col min="1" max="1" width="10.83203125" style="9"/>
    <col min="2" max="2" width="93.5" style="9" bestFit="1" customWidth="1"/>
    <col min="3" max="16384" width="10.83203125" style="9"/>
  </cols>
  <sheetData>
    <row r="2" spans="2:2" x14ac:dyDescent="0.3">
      <c r="B2" s="9" t="s">
        <v>237</v>
      </c>
    </row>
    <row r="3" spans="2:2" x14ac:dyDescent="0.3">
      <c r="B3" s="9" t="s">
        <v>238</v>
      </c>
    </row>
    <row r="4" spans="2:2" x14ac:dyDescent="0.3">
      <c r="B4" s="9" t="s">
        <v>241</v>
      </c>
    </row>
    <row r="5" spans="2:2" x14ac:dyDescent="0.3">
      <c r="B5" s="9" t="s">
        <v>239</v>
      </c>
    </row>
    <row r="6" spans="2:2" x14ac:dyDescent="0.3">
      <c r="B6" s="9" t="s">
        <v>240</v>
      </c>
    </row>
    <row r="7" spans="2:2" x14ac:dyDescent="0.3">
      <c r="B7" s="15"/>
    </row>
    <row r="9" spans="2:2" x14ac:dyDescent="0.3">
      <c r="B9" s="9" t="s">
        <v>242</v>
      </c>
    </row>
    <row r="11" spans="2:2" x14ac:dyDescent="0.3">
      <c r="B11" s="9" t="s">
        <v>243</v>
      </c>
    </row>
    <row r="12" spans="2:2" x14ac:dyDescent="0.3">
      <c r="B12" s="9" t="s">
        <v>244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2BB4C-B6B5-2644-BBD3-1CA69B79B5D2}">
  <sheetPr>
    <tabColor rgb="FFFFFF00"/>
  </sheetPr>
  <dimension ref="B2:B11"/>
  <sheetViews>
    <sheetView workbookViewId="0">
      <selection activeCell="B15" sqref="B15"/>
    </sheetView>
  </sheetViews>
  <sheetFormatPr baseColWidth="10" defaultRowHeight="26" x14ac:dyDescent="0.3"/>
  <cols>
    <col min="1" max="1" width="10.83203125" style="9"/>
    <col min="2" max="2" width="93.5" style="9" bestFit="1" customWidth="1"/>
    <col min="3" max="16384" width="10.83203125" style="9"/>
  </cols>
  <sheetData>
    <row r="2" spans="2:2" x14ac:dyDescent="0.3">
      <c r="B2" s="9" t="s">
        <v>237</v>
      </c>
    </row>
    <row r="3" spans="2:2" x14ac:dyDescent="0.3">
      <c r="B3" s="9" t="s">
        <v>238</v>
      </c>
    </row>
    <row r="4" spans="2:2" x14ac:dyDescent="0.3">
      <c r="B4" s="9" t="s">
        <v>241</v>
      </c>
    </row>
    <row r="5" spans="2:2" x14ac:dyDescent="0.3">
      <c r="B5" s="9" t="s">
        <v>239</v>
      </c>
    </row>
    <row r="6" spans="2:2" x14ac:dyDescent="0.3">
      <c r="B6" s="9" t="s">
        <v>240</v>
      </c>
    </row>
    <row r="7" spans="2:2" x14ac:dyDescent="0.3">
      <c r="B7" s="15"/>
    </row>
    <row r="9" spans="2:2" x14ac:dyDescent="0.3">
      <c r="B9" s="9" t="s">
        <v>242</v>
      </c>
    </row>
    <row r="11" spans="2:2" x14ac:dyDescent="0.3">
      <c r="B11" s="9" t="s">
        <v>245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FE0F-640A-A043-B808-090D72FB8BAC}">
  <sheetPr>
    <tabColor rgb="FFFFFF00"/>
  </sheetPr>
  <dimension ref="B2:B11"/>
  <sheetViews>
    <sheetView workbookViewId="0">
      <selection activeCell="B7" sqref="B7"/>
    </sheetView>
  </sheetViews>
  <sheetFormatPr baseColWidth="10" defaultRowHeight="26" x14ac:dyDescent="0.3"/>
  <cols>
    <col min="1" max="1" width="10.83203125" style="9"/>
    <col min="2" max="2" width="93.5" style="9" bestFit="1" customWidth="1"/>
    <col min="3" max="16384" width="10.83203125" style="9"/>
  </cols>
  <sheetData>
    <row r="2" spans="2:2" x14ac:dyDescent="0.3">
      <c r="B2" s="9" t="s">
        <v>237</v>
      </c>
    </row>
    <row r="3" spans="2:2" x14ac:dyDescent="0.3">
      <c r="B3" s="9" t="s">
        <v>238</v>
      </c>
    </row>
    <row r="4" spans="2:2" x14ac:dyDescent="0.3">
      <c r="B4" s="9" t="s">
        <v>241</v>
      </c>
    </row>
    <row r="5" spans="2:2" x14ac:dyDescent="0.3">
      <c r="B5" s="9" t="s">
        <v>239</v>
      </c>
    </row>
    <row r="6" spans="2:2" x14ac:dyDescent="0.3">
      <c r="B6" s="9" t="s">
        <v>240</v>
      </c>
    </row>
    <row r="7" spans="2:2" x14ac:dyDescent="0.3">
      <c r="B7" s="15"/>
    </row>
    <row r="9" spans="2:2" x14ac:dyDescent="0.3">
      <c r="B9" s="9" t="s">
        <v>242</v>
      </c>
    </row>
    <row r="11" spans="2:2" x14ac:dyDescent="0.3">
      <c r="B11" s="9" t="s">
        <v>246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1F232-C08C-744A-8B94-62BB65744FC0}">
  <sheetPr>
    <tabColor rgb="FFFFFF00"/>
  </sheetPr>
  <dimension ref="B2:B14"/>
  <sheetViews>
    <sheetView workbookViewId="0">
      <selection activeCell="B13" sqref="B13"/>
    </sheetView>
  </sheetViews>
  <sheetFormatPr baseColWidth="10" defaultRowHeight="26" x14ac:dyDescent="0.3"/>
  <cols>
    <col min="1" max="1" width="10.83203125" style="9"/>
    <col min="2" max="2" width="93.5" style="9" bestFit="1" customWidth="1"/>
    <col min="3" max="16384" width="10.83203125" style="9"/>
  </cols>
  <sheetData>
    <row r="2" spans="2:2" x14ac:dyDescent="0.3">
      <c r="B2" s="9" t="s">
        <v>237</v>
      </c>
    </row>
    <row r="3" spans="2:2" x14ac:dyDescent="0.3">
      <c r="B3" s="9" t="s">
        <v>238</v>
      </c>
    </row>
    <row r="4" spans="2:2" x14ac:dyDescent="0.3">
      <c r="B4" s="9" t="s">
        <v>241</v>
      </c>
    </row>
    <row r="5" spans="2:2" x14ac:dyDescent="0.3">
      <c r="B5" s="9" t="s">
        <v>239</v>
      </c>
    </row>
    <row r="6" spans="2:2" x14ac:dyDescent="0.3">
      <c r="B6" s="9" t="s">
        <v>240</v>
      </c>
    </row>
    <row r="7" spans="2:2" x14ac:dyDescent="0.3">
      <c r="B7" s="15"/>
    </row>
    <row r="9" spans="2:2" x14ac:dyDescent="0.3">
      <c r="B9" s="9" t="s">
        <v>242</v>
      </c>
    </row>
    <row r="11" spans="2:2" x14ac:dyDescent="0.3">
      <c r="B11" s="9" t="s">
        <v>272</v>
      </c>
    </row>
    <row r="12" spans="2:2" x14ac:dyDescent="0.3">
      <c r="B12" s="9" t="s">
        <v>275</v>
      </c>
    </row>
    <row r="13" spans="2:2" x14ac:dyDescent="0.3">
      <c r="B13" s="9" t="s">
        <v>273</v>
      </c>
    </row>
    <row r="14" spans="2:2" x14ac:dyDescent="0.3">
      <c r="B14" s="9" t="s">
        <v>274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9C226-E961-3442-99D1-6948B06E028C}">
  <sheetPr>
    <tabColor rgb="FFFFFF00"/>
  </sheetPr>
  <dimension ref="B2:B6"/>
  <sheetViews>
    <sheetView workbookViewId="0">
      <selection activeCell="B4" sqref="B4"/>
    </sheetView>
  </sheetViews>
  <sheetFormatPr baseColWidth="10" defaultRowHeight="26" x14ac:dyDescent="0.3"/>
  <cols>
    <col min="1" max="1" width="10.83203125" style="9"/>
    <col min="2" max="2" width="93.5" style="9" bestFit="1" customWidth="1"/>
    <col min="3" max="16384" width="10.83203125" style="9"/>
  </cols>
  <sheetData>
    <row r="2" spans="2:2" x14ac:dyDescent="0.3">
      <c r="B2" s="9" t="s">
        <v>298</v>
      </c>
    </row>
    <row r="3" spans="2:2" x14ac:dyDescent="0.3">
      <c r="B3" s="9" t="s">
        <v>295</v>
      </c>
    </row>
    <row r="4" spans="2:2" x14ac:dyDescent="0.3">
      <c r="B4" s="9" t="s">
        <v>296</v>
      </c>
    </row>
    <row r="6" spans="2:2" x14ac:dyDescent="0.3">
      <c r="B6" s="9" t="s">
        <v>297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B38B-CA6B-A549-B2F1-A4796C15F81B}">
  <sheetPr>
    <tabColor rgb="FFFF0000"/>
  </sheetPr>
  <dimension ref="B2:C15"/>
  <sheetViews>
    <sheetView zoomScale="85" zoomScaleNormal="85" workbookViewId="0"/>
  </sheetViews>
  <sheetFormatPr baseColWidth="10" defaultColWidth="10.83203125" defaultRowHeight="26" x14ac:dyDescent="0.3"/>
  <cols>
    <col min="1" max="3" width="10.83203125" style="3"/>
    <col min="4" max="4" width="16.33203125" style="3" customWidth="1"/>
    <col min="5" max="7" width="10.83203125" style="3"/>
    <col min="8" max="8" width="17.6640625" style="3" bestFit="1" customWidth="1"/>
    <col min="9" max="9" width="10.83203125" style="3"/>
    <col min="10" max="10" width="9.6640625" style="3" customWidth="1"/>
    <col min="11" max="13" width="12.5" style="3" customWidth="1"/>
    <col min="14" max="14" width="8.5" style="3" customWidth="1"/>
    <col min="15" max="15" width="10.83203125" style="3"/>
    <col min="16" max="16" width="11.1640625" style="3" bestFit="1" customWidth="1"/>
    <col min="17" max="16384" width="10.83203125" style="3"/>
  </cols>
  <sheetData>
    <row r="2" spans="2:3" ht="37" x14ac:dyDescent="0.45">
      <c r="B2" s="5" t="s">
        <v>13</v>
      </c>
    </row>
    <row r="4" spans="2:3" x14ac:dyDescent="0.3">
      <c r="B4" s="3" t="s">
        <v>12</v>
      </c>
    </row>
    <row r="5" spans="2:3" x14ac:dyDescent="0.3">
      <c r="B5" s="3" t="s">
        <v>11</v>
      </c>
    </row>
    <row r="7" spans="2:3" x14ac:dyDescent="0.3">
      <c r="B7" s="3" t="s">
        <v>10</v>
      </c>
    </row>
    <row r="8" spans="2:3" x14ac:dyDescent="0.3">
      <c r="C8" s="3" t="s">
        <v>9</v>
      </c>
    </row>
    <row r="9" spans="2:3" x14ac:dyDescent="0.3">
      <c r="C9" s="3" t="s">
        <v>8</v>
      </c>
    </row>
    <row r="10" spans="2:3" x14ac:dyDescent="0.3">
      <c r="C10" s="3" t="s">
        <v>7</v>
      </c>
    </row>
    <row r="12" spans="2:3" x14ac:dyDescent="0.3">
      <c r="B12" s="3" t="s">
        <v>59</v>
      </c>
    </row>
    <row r="13" spans="2:3" x14ac:dyDescent="0.3">
      <c r="B13" s="3" t="s">
        <v>6</v>
      </c>
    </row>
    <row r="14" spans="2:3" x14ac:dyDescent="0.3">
      <c r="B14" s="3" t="s">
        <v>5</v>
      </c>
    </row>
    <row r="15" spans="2:3" x14ac:dyDescent="0.3">
      <c r="B15" s="3" t="s">
        <v>58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8552F-8E6F-B447-B677-B6AAC5DD395A}">
  <sheetPr>
    <tabColor rgb="FFFFFF00"/>
  </sheetPr>
  <dimension ref="A1:B6"/>
  <sheetViews>
    <sheetView zoomScale="90" workbookViewId="0">
      <selection activeCell="B2" sqref="B2:B6"/>
    </sheetView>
  </sheetViews>
  <sheetFormatPr baseColWidth="10" defaultColWidth="10.83203125" defaultRowHeight="26" x14ac:dyDescent="0.3"/>
  <cols>
    <col min="1" max="2" width="10.83203125" style="1"/>
    <col min="3" max="3" width="13.33203125" style="1" bestFit="1" customWidth="1"/>
    <col min="4" max="16384" width="10.83203125" style="1"/>
  </cols>
  <sheetData>
    <row r="1" spans="1:2" x14ac:dyDescent="0.3">
      <c r="A1" s="8" t="s">
        <v>71</v>
      </c>
    </row>
    <row r="2" spans="1:2" x14ac:dyDescent="0.3">
      <c r="B2" s="1" t="s">
        <v>36</v>
      </c>
    </row>
    <row r="3" spans="1:2" x14ac:dyDescent="0.3">
      <c r="B3" s="1" t="s">
        <v>35</v>
      </c>
    </row>
    <row r="4" spans="1:2" x14ac:dyDescent="0.3">
      <c r="B4" s="1" t="s">
        <v>34</v>
      </c>
    </row>
    <row r="5" spans="1:2" x14ac:dyDescent="0.3">
      <c r="B5" s="1" t="s">
        <v>33</v>
      </c>
    </row>
    <row r="6" spans="1:2" x14ac:dyDescent="0.3">
      <c r="B6" s="1" t="s">
        <v>32</v>
      </c>
    </row>
  </sheetData>
  <hyperlinks>
    <hyperlink ref="A1" r:id="rId1" display="Description" xr:uid="{98ABADCA-93E4-8C41-AA68-C86F36C47B1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21</vt:i4>
      </vt:variant>
    </vt:vector>
  </HeadingPairs>
  <TitlesOfParts>
    <vt:vector size="50" baseType="lpstr">
      <vt:lpstr>QRM0</vt:lpstr>
      <vt:lpstr>QRM1</vt:lpstr>
      <vt:lpstr>Regression_</vt:lpstr>
      <vt:lpstr>MLE_Ex1</vt:lpstr>
      <vt:lpstr>MLE_Ex2</vt:lpstr>
      <vt:lpstr>MLE_Tools</vt:lpstr>
      <vt:lpstr>MLE_Demo</vt:lpstr>
      <vt:lpstr>MLE_Formalism</vt:lpstr>
      <vt:lpstr>MLE_Note</vt:lpstr>
      <vt:lpstr>Options_</vt:lpstr>
      <vt:lpstr>BS_Intuition</vt:lpstr>
      <vt:lpstr>O_Greeks</vt:lpstr>
      <vt:lpstr>O_GreeksBehavior</vt:lpstr>
      <vt:lpstr>TaylorCalc</vt:lpstr>
      <vt:lpstr>SpecialTopics_</vt:lpstr>
      <vt:lpstr>CVA_1</vt:lpstr>
      <vt:lpstr>CVA_2</vt:lpstr>
      <vt:lpstr>DVA_1</vt:lpstr>
      <vt:lpstr>ELoss</vt:lpstr>
      <vt:lpstr>Spread2PD</vt:lpstr>
      <vt:lpstr>Backtest</vt:lpstr>
      <vt:lpstr>Homework</vt:lpstr>
      <vt:lpstr>Regression</vt:lpstr>
      <vt:lpstr>Classification</vt:lpstr>
      <vt:lpstr>TimeSeries</vt:lpstr>
      <vt:lpstr>Options</vt:lpstr>
      <vt:lpstr>SpecialTopics</vt:lpstr>
      <vt:lpstr>FreqNSev_Ex</vt:lpstr>
      <vt:lpstr>1_SamplingDistribution_OLD</vt:lpstr>
      <vt:lpstr>Spread2PD!Bond_Value</vt:lpstr>
      <vt:lpstr>Spread2PD!CouponPmt</vt:lpstr>
      <vt:lpstr>Spread2PD!CouponRate</vt:lpstr>
      <vt:lpstr>Spread2PD!Eloss</vt:lpstr>
      <vt:lpstr>Spread2PD!Face</vt:lpstr>
      <vt:lpstr>Spread2PD!Frequency</vt:lpstr>
      <vt:lpstr>Spread2PD!Loss</vt:lpstr>
      <vt:lpstr>Spread2PD!lossAmount</vt:lpstr>
      <vt:lpstr>Spread2PD!n</vt:lpstr>
      <vt:lpstr>Spread2PD!Period</vt:lpstr>
      <vt:lpstr>Spread2PD!pmt</vt:lpstr>
      <vt:lpstr>Spread2PD!pv</vt:lpstr>
      <vt:lpstr>Spread2PD!pv_rf</vt:lpstr>
      <vt:lpstr>Spread2PD!pv_rf_</vt:lpstr>
      <vt:lpstr>Spread2PD!pv_rf_pmt</vt:lpstr>
      <vt:lpstr>Spread2PD!Recovery</vt:lpstr>
      <vt:lpstr>Spread2PD!Time_</vt:lpstr>
      <vt:lpstr>Spread2PD!TimeR</vt:lpstr>
      <vt:lpstr>Spread2PD!value_rf_</vt:lpstr>
      <vt:lpstr>Spread2PD!YTM</vt:lpstr>
      <vt:lpstr>Spread2PD!YTM_rf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Romoff</cp:lastModifiedBy>
  <dcterms:created xsi:type="dcterms:W3CDTF">2017-10-18T14:43:14Z</dcterms:created>
  <dcterms:modified xsi:type="dcterms:W3CDTF">2024-05-20T21:18:09Z</dcterms:modified>
</cp:coreProperties>
</file>