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119" documentId="8_{8E3FF87C-D550-4141-A711-FAA52AFAB101}" xr6:coauthVersionLast="47" xr6:coauthVersionMax="47" xr10:uidLastSave="{2C81EB5A-1027-4550-A697-14731E66AC20}"/>
  <bookViews>
    <workbookView xWindow="-108" yWindow="-108" windowWidth="23256" windowHeight="14856" xr2:uid="{67010CBF-BA7D-46D5-8BC6-7BF0BFFB632E}"/>
  </bookViews>
  <sheets>
    <sheet name="Motivating Girsanov" sheetId="8" r:id="rId1"/>
    <sheet name="Acf pacf ginned up data" sheetId="5" r:id="rId2"/>
    <sheet name="Acf pacf" sheetId="3" r:id="rId3"/>
    <sheet name="Regressions" sheetId="4" r:id="rId4"/>
    <sheet name="Regressions (2)" sheetId="6" r:id="rId5"/>
    <sheet name="Regressions (3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8" l="1"/>
  <c r="G23" i="8" s="1"/>
  <c r="E22" i="8"/>
  <c r="G22" i="8" s="1"/>
  <c r="E21" i="8"/>
  <c r="G21" i="8" s="1"/>
  <c r="E17" i="8"/>
  <c r="G17" i="8" s="1"/>
  <c r="E16" i="8"/>
  <c r="G16" i="8" s="1"/>
  <c r="E15" i="8"/>
  <c r="G15" i="8" s="1"/>
  <c r="E12" i="8"/>
  <c r="G12" i="8" s="1"/>
  <c r="E11" i="8"/>
  <c r="G11" i="8" s="1"/>
  <c r="E10" i="8"/>
  <c r="G10" i="8" s="1"/>
  <c r="B9" i="8"/>
  <c r="B8" i="8"/>
  <c r="E26" i="8" s="1"/>
  <c r="G26" i="8" s="1"/>
  <c r="E7" i="8"/>
  <c r="G7" i="8" s="1"/>
  <c r="E6" i="8"/>
  <c r="G6" i="8" s="1"/>
  <c r="E5" i="8"/>
  <c r="G5" i="8" s="1"/>
  <c r="H14" i="6"/>
  <c r="H13" i="6"/>
  <c r="H12" i="6"/>
  <c r="H11" i="6"/>
  <c r="H36" i="6" s="1"/>
  <c r="H10" i="6"/>
  <c r="H35" i="6" s="1"/>
  <c r="H9" i="6"/>
  <c r="M9" i="6" s="1"/>
  <c r="H8" i="6"/>
  <c r="H33" i="6" s="1"/>
  <c r="H7" i="6"/>
  <c r="H32" i="6" s="1"/>
  <c r="H6" i="6"/>
  <c r="H31" i="6" s="1"/>
  <c r="H5" i="6"/>
  <c r="H30" i="6" s="1"/>
  <c r="H14" i="7"/>
  <c r="H13" i="7"/>
  <c r="H12" i="7"/>
  <c r="H11" i="7"/>
  <c r="H10" i="7"/>
  <c r="H9" i="7"/>
  <c r="H8" i="7"/>
  <c r="H7" i="7"/>
  <c r="H6" i="7"/>
  <c r="H5" i="7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H5" i="5" s="1"/>
  <c r="E4" i="5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N5" i="7" a="1"/>
  <c r="N5" i="7" s="1"/>
  <c r="O6" i="7" s="1" a="1"/>
  <c r="O6" i="7" s="1"/>
  <c r="P7" i="7" s="1" a="1"/>
  <c r="P7" i="7" s="1"/>
  <c r="Q8" i="7" s="1" a="1"/>
  <c r="Q8" i="7" s="1"/>
  <c r="R9" i="7" s="1" a="1"/>
  <c r="R9" i="7" s="1"/>
  <c r="S10" i="7" s="1" a="1"/>
  <c r="S10" i="7" s="1"/>
  <c r="T11" i="7" s="1" a="1"/>
  <c r="T11" i="7" s="1"/>
  <c r="U12" i="7" s="1" a="1"/>
  <c r="U12" i="7" s="1"/>
  <c r="V13" i="7" s="1" a="1"/>
  <c r="V13" i="7" s="1"/>
  <c r="W14" i="7" s="1" a="1"/>
  <c r="W14" i="7" s="1"/>
  <c r="A5" i="7"/>
  <c r="A4" i="7"/>
  <c r="A3" i="7"/>
  <c r="A2" i="7"/>
  <c r="I18" i="6"/>
  <c r="I19" i="6"/>
  <c r="I20" i="6"/>
  <c r="I21" i="6"/>
  <c r="I22" i="6"/>
  <c r="I23" i="6"/>
  <c r="I24" i="6"/>
  <c r="I25" i="6"/>
  <c r="I26" i="6"/>
  <c r="I17" i="6"/>
  <c r="I14" i="6"/>
  <c r="H39" i="6"/>
  <c r="M13" i="6"/>
  <c r="V4" i="6" s="1"/>
  <c r="W5" i="6" s="1" a="1"/>
  <c r="W5" i="6" s="1"/>
  <c r="I13" i="6"/>
  <c r="H38" i="6"/>
  <c r="M12" i="6"/>
  <c r="U4" i="6" s="1"/>
  <c r="V5" i="6" s="1" a="1"/>
  <c r="V5" i="6" s="1"/>
  <c r="W6" i="6" s="1" a="1"/>
  <c r="W6" i="6" s="1"/>
  <c r="I12" i="6"/>
  <c r="J12" i="6" s="1"/>
  <c r="H37" i="6"/>
  <c r="I11" i="6"/>
  <c r="I10" i="6"/>
  <c r="I9" i="6"/>
  <c r="I8" i="6"/>
  <c r="I7" i="6"/>
  <c r="I6" i="6"/>
  <c r="N5" i="6" a="1"/>
  <c r="N5" i="6" s="1"/>
  <c r="O6" i="6" s="1" a="1"/>
  <c r="O6" i="6" s="1"/>
  <c r="P7" i="6" s="1" a="1"/>
  <c r="P7" i="6" s="1"/>
  <c r="Q8" i="6" s="1" a="1"/>
  <c r="Q8" i="6" s="1"/>
  <c r="R9" i="6" s="1" a="1"/>
  <c r="R9" i="6" s="1"/>
  <c r="S10" i="6" s="1" a="1"/>
  <c r="S10" i="6" s="1"/>
  <c r="T11" i="6" s="1" a="1"/>
  <c r="T11" i="6" s="1"/>
  <c r="U12" i="6" s="1" a="1"/>
  <c r="U12" i="6" s="1"/>
  <c r="V13" i="6" s="1" a="1"/>
  <c r="V13" i="6" s="1"/>
  <c r="W14" i="6" s="1" a="1"/>
  <c r="W14" i="6" s="1"/>
  <c r="I5" i="6"/>
  <c r="M5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F2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" i="4"/>
  <c r="K3" i="4" a="1"/>
  <c r="K3" i="4" s="1"/>
  <c r="I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H112" i="4"/>
  <c r="I112" i="4"/>
  <c r="H113" i="4"/>
  <c r="I113" i="4"/>
  <c r="H114" i="4"/>
  <c r="I114" i="4"/>
  <c r="H115" i="4"/>
  <c r="I115" i="4"/>
  <c r="H116" i="4"/>
  <c r="I116" i="4"/>
  <c r="H117" i="4"/>
  <c r="I117" i="4"/>
  <c r="H118" i="4"/>
  <c r="I118" i="4"/>
  <c r="H119" i="4"/>
  <c r="I119" i="4"/>
  <c r="H120" i="4"/>
  <c r="I120" i="4"/>
  <c r="H121" i="4"/>
  <c r="I121" i="4"/>
  <c r="H122" i="4"/>
  <c r="I122" i="4"/>
  <c r="H123" i="4"/>
  <c r="I123" i="4"/>
  <c r="H124" i="4"/>
  <c r="I124" i="4"/>
  <c r="H125" i="4"/>
  <c r="I125" i="4"/>
  <c r="H126" i="4"/>
  <c r="I126" i="4"/>
  <c r="H127" i="4"/>
  <c r="I127" i="4"/>
  <c r="H128" i="4"/>
  <c r="I128" i="4"/>
  <c r="H129" i="4"/>
  <c r="I129" i="4"/>
  <c r="H130" i="4"/>
  <c r="I130" i="4"/>
  <c r="H131" i="4"/>
  <c r="I131" i="4"/>
  <c r="H132" i="4"/>
  <c r="I132" i="4"/>
  <c r="H133" i="4"/>
  <c r="I133" i="4"/>
  <c r="H134" i="4"/>
  <c r="I134" i="4"/>
  <c r="H135" i="4"/>
  <c r="I135" i="4"/>
  <c r="H136" i="4"/>
  <c r="I136" i="4"/>
  <c r="H137" i="4"/>
  <c r="I137" i="4"/>
  <c r="H138" i="4"/>
  <c r="I138" i="4"/>
  <c r="H139" i="4"/>
  <c r="I139" i="4"/>
  <c r="H140" i="4"/>
  <c r="I140" i="4"/>
  <c r="H141" i="4"/>
  <c r="I141" i="4"/>
  <c r="H142" i="4"/>
  <c r="I142" i="4"/>
  <c r="H143" i="4"/>
  <c r="I143" i="4"/>
  <c r="H144" i="4"/>
  <c r="I144" i="4"/>
  <c r="H145" i="4"/>
  <c r="I145" i="4"/>
  <c r="H146" i="4"/>
  <c r="I146" i="4"/>
  <c r="H147" i="4"/>
  <c r="I147" i="4"/>
  <c r="H148" i="4"/>
  <c r="I148" i="4"/>
  <c r="H149" i="4"/>
  <c r="I149" i="4"/>
  <c r="H150" i="4"/>
  <c r="I150" i="4"/>
  <c r="H151" i="4"/>
  <c r="I151" i="4"/>
  <c r="H152" i="4"/>
  <c r="I152" i="4"/>
  <c r="H153" i="4"/>
  <c r="I153" i="4"/>
  <c r="H154" i="4"/>
  <c r="I154" i="4"/>
  <c r="H155" i="4"/>
  <c r="I155" i="4"/>
  <c r="H156" i="4"/>
  <c r="I156" i="4"/>
  <c r="H157" i="4"/>
  <c r="I157" i="4"/>
  <c r="H158" i="4"/>
  <c r="I158" i="4"/>
  <c r="H159" i="4"/>
  <c r="I159" i="4"/>
  <c r="H160" i="4"/>
  <c r="I160" i="4"/>
  <c r="H161" i="4"/>
  <c r="I161" i="4"/>
  <c r="H162" i="4"/>
  <c r="I162" i="4"/>
  <c r="H163" i="4"/>
  <c r="I163" i="4"/>
  <c r="H164" i="4"/>
  <c r="I164" i="4"/>
  <c r="H165" i="4"/>
  <c r="I165" i="4"/>
  <c r="H166" i="4"/>
  <c r="I166" i="4"/>
  <c r="H167" i="4"/>
  <c r="I167" i="4"/>
  <c r="H168" i="4"/>
  <c r="I168" i="4"/>
  <c r="H169" i="4"/>
  <c r="I169" i="4"/>
  <c r="H170" i="4"/>
  <c r="I170" i="4"/>
  <c r="H171" i="4"/>
  <c r="I171" i="4"/>
  <c r="H172" i="4"/>
  <c r="I172" i="4"/>
  <c r="H173" i="4"/>
  <c r="I173" i="4"/>
  <c r="H174" i="4"/>
  <c r="I174" i="4"/>
  <c r="H175" i="4"/>
  <c r="I175" i="4"/>
  <c r="H176" i="4"/>
  <c r="I176" i="4"/>
  <c r="H177" i="4"/>
  <c r="I177" i="4"/>
  <c r="H178" i="4"/>
  <c r="I178" i="4"/>
  <c r="H179" i="4"/>
  <c r="I179" i="4"/>
  <c r="H180" i="4"/>
  <c r="I180" i="4"/>
  <c r="H181" i="4"/>
  <c r="I181" i="4"/>
  <c r="H182" i="4"/>
  <c r="I182" i="4"/>
  <c r="H183" i="4"/>
  <c r="I183" i="4"/>
  <c r="H184" i="4"/>
  <c r="I184" i="4"/>
  <c r="H185" i="4"/>
  <c r="I185" i="4"/>
  <c r="H186" i="4"/>
  <c r="I186" i="4"/>
  <c r="H187" i="4"/>
  <c r="I187" i="4"/>
  <c r="H188" i="4"/>
  <c r="I188" i="4"/>
  <c r="H189" i="4"/>
  <c r="I189" i="4"/>
  <c r="H190" i="4"/>
  <c r="I190" i="4"/>
  <c r="H191" i="4"/>
  <c r="I191" i="4"/>
  <c r="H192" i="4"/>
  <c r="I192" i="4"/>
  <c r="H193" i="4"/>
  <c r="I193" i="4"/>
  <c r="H194" i="4"/>
  <c r="I194" i="4"/>
  <c r="H195" i="4"/>
  <c r="I195" i="4"/>
  <c r="H196" i="4"/>
  <c r="I196" i="4"/>
  <c r="H197" i="4"/>
  <c r="I197" i="4"/>
  <c r="H198" i="4"/>
  <c r="I198" i="4"/>
  <c r="H199" i="4"/>
  <c r="I199" i="4"/>
  <c r="H200" i="4"/>
  <c r="I200" i="4"/>
  <c r="H201" i="4"/>
  <c r="I201" i="4"/>
  <c r="H202" i="4"/>
  <c r="I202" i="4"/>
  <c r="H203" i="4"/>
  <c r="I203" i="4"/>
  <c r="H204" i="4"/>
  <c r="I204" i="4"/>
  <c r="H205" i="4"/>
  <c r="I205" i="4"/>
  <c r="H206" i="4"/>
  <c r="I206" i="4"/>
  <c r="H207" i="4"/>
  <c r="I207" i="4"/>
  <c r="H208" i="4"/>
  <c r="I208" i="4"/>
  <c r="H209" i="4"/>
  <c r="I209" i="4"/>
  <c r="H210" i="4"/>
  <c r="I210" i="4"/>
  <c r="H211" i="4"/>
  <c r="I211" i="4"/>
  <c r="H212" i="4"/>
  <c r="I212" i="4"/>
  <c r="H213" i="4"/>
  <c r="I213" i="4"/>
  <c r="H214" i="4"/>
  <c r="I214" i="4"/>
  <c r="H215" i="4"/>
  <c r="I215" i="4"/>
  <c r="H216" i="4"/>
  <c r="I216" i="4"/>
  <c r="H217" i="4"/>
  <c r="I217" i="4"/>
  <c r="H218" i="4"/>
  <c r="I218" i="4"/>
  <c r="H219" i="4"/>
  <c r="I219" i="4"/>
  <c r="H220" i="4"/>
  <c r="I220" i="4"/>
  <c r="H221" i="4"/>
  <c r="I221" i="4"/>
  <c r="H222" i="4"/>
  <c r="I222" i="4"/>
  <c r="H223" i="4"/>
  <c r="I223" i="4"/>
  <c r="H224" i="4"/>
  <c r="I224" i="4"/>
  <c r="H225" i="4"/>
  <c r="I225" i="4"/>
  <c r="H226" i="4"/>
  <c r="I226" i="4"/>
  <c r="H227" i="4"/>
  <c r="I227" i="4"/>
  <c r="H228" i="4"/>
  <c r="I228" i="4"/>
  <c r="H229" i="4"/>
  <c r="I229" i="4"/>
  <c r="H230" i="4"/>
  <c r="I230" i="4"/>
  <c r="H231" i="4"/>
  <c r="I231" i="4"/>
  <c r="H232" i="4"/>
  <c r="I232" i="4"/>
  <c r="H233" i="4"/>
  <c r="I233" i="4"/>
  <c r="H234" i="4"/>
  <c r="I234" i="4"/>
  <c r="H235" i="4"/>
  <c r="I235" i="4"/>
  <c r="H236" i="4"/>
  <c r="I236" i="4"/>
  <c r="H237" i="4"/>
  <c r="I237" i="4"/>
  <c r="H238" i="4"/>
  <c r="I238" i="4"/>
  <c r="H239" i="4"/>
  <c r="I239" i="4"/>
  <c r="H240" i="4"/>
  <c r="I240" i="4"/>
  <c r="H241" i="4"/>
  <c r="I241" i="4"/>
  <c r="H242" i="4"/>
  <c r="I242" i="4"/>
  <c r="H243" i="4"/>
  <c r="I243" i="4"/>
  <c r="H244" i="4"/>
  <c r="I244" i="4"/>
  <c r="H245" i="4"/>
  <c r="I245" i="4"/>
  <c r="H246" i="4"/>
  <c r="I246" i="4"/>
  <c r="H247" i="4"/>
  <c r="I247" i="4"/>
  <c r="H248" i="4"/>
  <c r="I248" i="4"/>
  <c r="H249" i="4"/>
  <c r="I249" i="4"/>
  <c r="H250" i="4"/>
  <c r="I250" i="4"/>
  <c r="H251" i="4"/>
  <c r="I251" i="4"/>
  <c r="H252" i="4"/>
  <c r="I252" i="4"/>
  <c r="H253" i="4"/>
  <c r="I253" i="4"/>
  <c r="H254" i="4"/>
  <c r="I254" i="4"/>
  <c r="H255" i="4"/>
  <c r="I255" i="4"/>
  <c r="H256" i="4"/>
  <c r="I256" i="4"/>
  <c r="H257" i="4"/>
  <c r="I257" i="4"/>
  <c r="H258" i="4"/>
  <c r="I258" i="4"/>
  <c r="H259" i="4"/>
  <c r="I259" i="4"/>
  <c r="H260" i="4"/>
  <c r="I260" i="4"/>
  <c r="H261" i="4"/>
  <c r="I261" i="4"/>
  <c r="H262" i="4"/>
  <c r="I262" i="4"/>
  <c r="H263" i="4"/>
  <c r="I263" i="4"/>
  <c r="H264" i="4"/>
  <c r="I264" i="4"/>
  <c r="H265" i="4"/>
  <c r="I265" i="4"/>
  <c r="H266" i="4"/>
  <c r="I266" i="4"/>
  <c r="H267" i="4"/>
  <c r="I267" i="4"/>
  <c r="H268" i="4"/>
  <c r="I268" i="4"/>
  <c r="H269" i="4"/>
  <c r="I269" i="4"/>
  <c r="H270" i="4"/>
  <c r="I270" i="4"/>
  <c r="H271" i="4"/>
  <c r="I271" i="4"/>
  <c r="H272" i="4"/>
  <c r="I272" i="4"/>
  <c r="H273" i="4"/>
  <c r="I273" i="4"/>
  <c r="H274" i="4"/>
  <c r="I274" i="4"/>
  <c r="H275" i="4"/>
  <c r="I275" i="4"/>
  <c r="H276" i="4"/>
  <c r="I276" i="4"/>
  <c r="H277" i="4"/>
  <c r="I277" i="4"/>
  <c r="H278" i="4"/>
  <c r="I278" i="4"/>
  <c r="H279" i="4"/>
  <c r="I279" i="4"/>
  <c r="H280" i="4"/>
  <c r="I280" i="4"/>
  <c r="H281" i="4"/>
  <c r="I281" i="4"/>
  <c r="H282" i="4"/>
  <c r="I282" i="4"/>
  <c r="H283" i="4"/>
  <c r="I283" i="4"/>
  <c r="H284" i="4"/>
  <c r="I284" i="4"/>
  <c r="H285" i="4"/>
  <c r="I285" i="4"/>
  <c r="H286" i="4"/>
  <c r="I286" i="4"/>
  <c r="H287" i="4"/>
  <c r="I287" i="4"/>
  <c r="H288" i="4"/>
  <c r="I288" i="4"/>
  <c r="H289" i="4"/>
  <c r="I289" i="4"/>
  <c r="H290" i="4"/>
  <c r="I290" i="4"/>
  <c r="H291" i="4"/>
  <c r="I291" i="4"/>
  <c r="H292" i="4"/>
  <c r="I292" i="4"/>
  <c r="H293" i="4"/>
  <c r="I293" i="4"/>
  <c r="H294" i="4"/>
  <c r="I294" i="4"/>
  <c r="H295" i="4"/>
  <c r="I295" i="4"/>
  <c r="H296" i="4"/>
  <c r="I296" i="4"/>
  <c r="H297" i="4"/>
  <c r="I297" i="4"/>
  <c r="H298" i="4"/>
  <c r="I298" i="4"/>
  <c r="H299" i="4"/>
  <c r="I299" i="4"/>
  <c r="H300" i="4"/>
  <c r="I300" i="4"/>
  <c r="H301" i="4"/>
  <c r="I301" i="4"/>
  <c r="H302" i="4"/>
  <c r="I302" i="4"/>
  <c r="H303" i="4"/>
  <c r="I303" i="4"/>
  <c r="H304" i="4"/>
  <c r="I304" i="4"/>
  <c r="H305" i="4"/>
  <c r="I305" i="4"/>
  <c r="H306" i="4"/>
  <c r="I306" i="4"/>
  <c r="H307" i="4"/>
  <c r="I307" i="4"/>
  <c r="H308" i="4"/>
  <c r="I308" i="4"/>
  <c r="H309" i="4"/>
  <c r="I309" i="4"/>
  <c r="H310" i="4"/>
  <c r="I310" i="4"/>
  <c r="H311" i="4"/>
  <c r="I311" i="4"/>
  <c r="H312" i="4"/>
  <c r="I312" i="4"/>
  <c r="H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" i="4"/>
  <c r="C3" i="4" a="1"/>
  <c r="C3" i="4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2" i="4"/>
  <c r="C4" i="5"/>
  <c r="D4" i="5" s="1"/>
  <c r="C3" i="5"/>
  <c r="D3" i="5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3" i="3" s="1"/>
  <c r="N4" i="3" a="1"/>
  <c r="N4" i="3" s="1"/>
  <c r="N5" i="5" a="1"/>
  <c r="N5" i="5" s="1"/>
  <c r="O6" i="5" s="1" a="1"/>
  <c r="O6" i="5" s="1"/>
  <c r="P7" i="5" s="1" a="1"/>
  <c r="P7" i="5" s="1"/>
  <c r="Q8" i="5" s="1" a="1"/>
  <c r="Q8" i="5" s="1"/>
  <c r="R9" i="5" s="1" a="1"/>
  <c r="R9" i="5" s="1"/>
  <c r="S10" i="5" s="1" a="1"/>
  <c r="S10" i="5" s="1"/>
  <c r="T11" i="5" s="1" a="1"/>
  <c r="T11" i="5" s="1"/>
  <c r="U12" i="5" s="1" a="1"/>
  <c r="U12" i="5" s="1"/>
  <c r="V13" i="5" s="1" a="1"/>
  <c r="V13" i="5" s="1"/>
  <c r="W14" i="5" s="1" a="1"/>
  <c r="W14" i="5" s="1"/>
  <c r="I17" i="3"/>
  <c r="I18" i="3"/>
  <c r="I19" i="3"/>
  <c r="I20" i="3"/>
  <c r="I21" i="3"/>
  <c r="I22" i="3"/>
  <c r="I23" i="3"/>
  <c r="I24" i="3"/>
  <c r="I25" i="3"/>
  <c r="I16" i="3"/>
  <c r="C2" i="3"/>
  <c r="E2" i="8" l="1"/>
  <c r="G2" i="8" s="1"/>
  <c r="E24" i="8"/>
  <c r="G24" i="8" s="1"/>
  <c r="E3" i="8"/>
  <c r="G3" i="8" s="1"/>
  <c r="E13" i="8"/>
  <c r="G13" i="8" s="1"/>
  <c r="E19" i="8"/>
  <c r="G19" i="8" s="1"/>
  <c r="E25" i="8"/>
  <c r="G25" i="8" s="1"/>
  <c r="E18" i="8"/>
  <c r="G18" i="8" s="1"/>
  <c r="E8" i="8"/>
  <c r="G8" i="8" s="1"/>
  <c r="E4" i="8"/>
  <c r="G4" i="8" s="1"/>
  <c r="E9" i="8"/>
  <c r="G9" i="8" s="1"/>
  <c r="E14" i="8"/>
  <c r="G14" i="8" s="1"/>
  <c r="E20" i="8"/>
  <c r="G20" i="8" s="1"/>
  <c r="N13" i="6" a="1"/>
  <c r="N13" i="6" s="1"/>
  <c r="O14" i="6" s="1" a="1"/>
  <c r="O14" i="6" s="1"/>
  <c r="E312" i="7"/>
  <c r="C3" i="7" a="1"/>
  <c r="H17" i="6" a="1"/>
  <c r="H17" i="6" s="1"/>
  <c r="N4" i="6"/>
  <c r="N6" i="6" a="1"/>
  <c r="N6" i="6" s="1"/>
  <c r="O7" i="6" s="1" a="1"/>
  <c r="O7" i="6" s="1"/>
  <c r="P8" i="6" s="1" a="1"/>
  <c r="P8" i="6" s="1"/>
  <c r="Q9" i="6" s="1" a="1"/>
  <c r="Q9" i="6" s="1"/>
  <c r="R10" i="6" s="1" a="1"/>
  <c r="R10" i="6" s="1"/>
  <c r="S11" i="6" s="1" a="1"/>
  <c r="S11" i="6" s="1"/>
  <c r="T12" i="6" s="1" a="1"/>
  <c r="T12" i="6" s="1"/>
  <c r="U13" i="6" s="1" a="1"/>
  <c r="U13" i="6" s="1"/>
  <c r="V14" i="6" s="1" a="1"/>
  <c r="V14" i="6" s="1"/>
  <c r="R4" i="6"/>
  <c r="S5" i="6" s="1" a="1"/>
  <c r="S5" i="6" s="1"/>
  <c r="T6" i="6" s="1" a="1"/>
  <c r="T6" i="6" s="1"/>
  <c r="U7" i="6" s="1" a="1"/>
  <c r="U7" i="6" s="1"/>
  <c r="V8" i="6" s="1" a="1"/>
  <c r="V8" i="6" s="1"/>
  <c r="W9" i="6" s="1" a="1"/>
  <c r="W9" i="6" s="1"/>
  <c r="N10" i="6" a="1"/>
  <c r="N10" i="6" s="1"/>
  <c r="O11" i="6" s="1" a="1"/>
  <c r="O11" i="6" s="1"/>
  <c r="P12" i="6" s="1" a="1"/>
  <c r="P12" i="6" s="1"/>
  <c r="Q13" i="6" s="1" a="1"/>
  <c r="Q13" i="6" s="1"/>
  <c r="R14" i="6" s="1" a="1"/>
  <c r="R14" i="6" s="1"/>
  <c r="J11" i="6"/>
  <c r="M11" i="6"/>
  <c r="J10" i="6"/>
  <c r="M10" i="6"/>
  <c r="J9" i="6"/>
  <c r="H34" i="6"/>
  <c r="J8" i="6"/>
  <c r="J14" i="6"/>
  <c r="J5" i="6"/>
  <c r="J6" i="6"/>
  <c r="J7" i="6"/>
  <c r="M8" i="6"/>
  <c r="M14" i="6"/>
  <c r="W4" i="6" s="1"/>
  <c r="M6" i="6"/>
  <c r="M7" i="6"/>
  <c r="J13" i="6"/>
  <c r="N14" i="6" a="1"/>
  <c r="N14" i="6" s="1"/>
  <c r="C3" i="6" a="1"/>
  <c r="C5" i="5"/>
  <c r="O5" i="3" a="1"/>
  <c r="O5" i="3" s="1"/>
  <c r="P6" i="3" s="1" a="1"/>
  <c r="P6" i="3" s="1"/>
  <c r="Q7" i="3" s="1" a="1"/>
  <c r="Q7" i="3" s="1"/>
  <c r="R8" i="3" s="1" a="1"/>
  <c r="R8" i="3" s="1"/>
  <c r="S9" i="3" s="1" a="1"/>
  <c r="S9" i="3" s="1"/>
  <c r="T10" i="3" s="1" a="1"/>
  <c r="T10" i="3" s="1"/>
  <c r="U11" i="3" s="1" a="1"/>
  <c r="U11" i="3" s="1"/>
  <c r="V12" i="3" s="1" a="1"/>
  <c r="V12" i="3" s="1"/>
  <c r="W13" i="3" s="1" a="1"/>
  <c r="W13" i="3" s="1"/>
  <c r="B11" i="8" l="1"/>
  <c r="B12" i="8" s="1"/>
  <c r="C3" i="7"/>
  <c r="S4" i="6"/>
  <c r="T5" i="6" s="1" a="1"/>
  <c r="T5" i="6" s="1"/>
  <c r="U6" i="6" s="1" a="1"/>
  <c r="U6" i="6" s="1"/>
  <c r="V7" i="6" s="1" a="1"/>
  <c r="V7" i="6" s="1"/>
  <c r="W8" i="6" s="1" a="1"/>
  <c r="W8" i="6" s="1"/>
  <c r="N11" i="6" a="1"/>
  <c r="N11" i="6" s="1"/>
  <c r="O12" i="6" s="1" a="1"/>
  <c r="O12" i="6" s="1"/>
  <c r="P13" i="6" s="1" a="1"/>
  <c r="P13" i="6" s="1"/>
  <c r="Q14" i="6" s="1" a="1"/>
  <c r="Q14" i="6" s="1"/>
  <c r="N8" i="6" a="1"/>
  <c r="N8" i="6" s="1"/>
  <c r="O9" i="6" s="1" a="1"/>
  <c r="O9" i="6" s="1"/>
  <c r="P10" i="6" s="1" a="1"/>
  <c r="P10" i="6" s="1"/>
  <c r="Q11" i="6" s="1" a="1"/>
  <c r="Q11" i="6" s="1"/>
  <c r="R12" i="6" s="1" a="1"/>
  <c r="R12" i="6" s="1"/>
  <c r="S13" i="6" s="1" a="1"/>
  <c r="S13" i="6" s="1"/>
  <c r="T14" i="6" s="1" a="1"/>
  <c r="T14" i="6" s="1"/>
  <c r="P4" i="6"/>
  <c r="Q5" i="6" s="1" a="1"/>
  <c r="Q5" i="6" s="1"/>
  <c r="R6" i="6" s="1" a="1"/>
  <c r="R6" i="6" s="1"/>
  <c r="S7" i="6" s="1" a="1"/>
  <c r="S7" i="6" s="1"/>
  <c r="T8" i="6" s="1" a="1"/>
  <c r="T8" i="6" s="1"/>
  <c r="U9" i="6" s="1" a="1"/>
  <c r="U9" i="6" s="1"/>
  <c r="V10" i="6" s="1" a="1"/>
  <c r="V10" i="6" s="1"/>
  <c r="W11" i="6" s="1" a="1"/>
  <c r="W11" i="6" s="1"/>
  <c r="O4" i="6"/>
  <c r="P5" i="6" s="1" a="1"/>
  <c r="P5" i="6" s="1"/>
  <c r="Q6" i="6" s="1" a="1"/>
  <c r="Q6" i="6" s="1"/>
  <c r="R7" i="6" s="1" a="1"/>
  <c r="R7" i="6" s="1"/>
  <c r="S8" i="6" s="1" a="1"/>
  <c r="S8" i="6" s="1"/>
  <c r="T9" i="6" s="1" a="1"/>
  <c r="T9" i="6" s="1"/>
  <c r="U10" i="6" s="1" a="1"/>
  <c r="U10" i="6" s="1"/>
  <c r="V11" i="6" s="1" a="1"/>
  <c r="V11" i="6" s="1"/>
  <c r="W12" i="6" s="1" a="1"/>
  <c r="W12" i="6" s="1"/>
  <c r="N7" i="6" a="1"/>
  <c r="N7" i="6" s="1"/>
  <c r="O8" i="6" s="1" a="1"/>
  <c r="O8" i="6" s="1"/>
  <c r="P9" i="6" s="1" a="1"/>
  <c r="P9" i="6" s="1"/>
  <c r="Q10" i="6" s="1" a="1"/>
  <c r="Q10" i="6" s="1"/>
  <c r="R11" i="6" s="1" a="1"/>
  <c r="R11" i="6" s="1"/>
  <c r="S12" i="6" s="1" a="1"/>
  <c r="S12" i="6" s="1"/>
  <c r="T13" i="6" s="1" a="1"/>
  <c r="T13" i="6" s="1"/>
  <c r="U14" i="6" s="1" a="1"/>
  <c r="U14" i="6" s="1"/>
  <c r="T4" i="6"/>
  <c r="U5" i="6" s="1" a="1"/>
  <c r="U5" i="6" s="1"/>
  <c r="V6" i="6" s="1" a="1"/>
  <c r="V6" i="6" s="1"/>
  <c r="W7" i="6" s="1" a="1"/>
  <c r="W7" i="6" s="1"/>
  <c r="N12" i="6" a="1"/>
  <c r="N12" i="6" s="1"/>
  <c r="O13" i="6" s="1" a="1"/>
  <c r="O13" i="6" s="1"/>
  <c r="P14" i="6" s="1" a="1"/>
  <c r="P14" i="6" s="1"/>
  <c r="N9" i="6" a="1"/>
  <c r="N9" i="6" s="1"/>
  <c r="O10" i="6" s="1" a="1"/>
  <c r="O10" i="6" s="1"/>
  <c r="P11" i="6" s="1" a="1"/>
  <c r="P11" i="6" s="1"/>
  <c r="Q12" i="6" s="1" a="1"/>
  <c r="Q12" i="6" s="1"/>
  <c r="R13" i="6" s="1" a="1"/>
  <c r="R13" i="6" s="1"/>
  <c r="S14" i="6" s="1" a="1"/>
  <c r="S14" i="6" s="1"/>
  <c r="Q4" i="6"/>
  <c r="R5" i="6" s="1" a="1"/>
  <c r="R5" i="6" s="1"/>
  <c r="S6" i="6" s="1" a="1"/>
  <c r="S6" i="6" s="1"/>
  <c r="T7" i="6" s="1" a="1"/>
  <c r="T7" i="6" s="1"/>
  <c r="U8" i="6" s="1" a="1"/>
  <c r="U8" i="6" s="1"/>
  <c r="V9" i="6" s="1" a="1"/>
  <c r="V9" i="6" s="1"/>
  <c r="W10" i="6" s="1" a="1"/>
  <c r="W10" i="6" s="1"/>
  <c r="O5" i="6" a="1"/>
  <c r="O5" i="6" s="1"/>
  <c r="P6" i="6" s="1" a="1"/>
  <c r="P6" i="6" s="1"/>
  <c r="Q7" i="6" s="1" a="1"/>
  <c r="Q7" i="6" s="1"/>
  <c r="R8" i="6" s="1" a="1"/>
  <c r="R8" i="6" s="1"/>
  <c r="S9" i="6" s="1" a="1"/>
  <c r="S9" i="6" s="1"/>
  <c r="T10" i="6" s="1" a="1"/>
  <c r="T10" i="6" s="1"/>
  <c r="U11" i="6" s="1" a="1"/>
  <c r="U11" i="6" s="1"/>
  <c r="V12" i="6" s="1" a="1"/>
  <c r="V12" i="6" s="1"/>
  <c r="W13" i="6" s="1" a="1"/>
  <c r="W13" i="6" s="1"/>
  <c r="H18" i="6" a="1"/>
  <c r="H18" i="6" s="1"/>
  <c r="I30" i="6"/>
  <c r="J17" i="6"/>
  <c r="E187" i="6"/>
  <c r="E148" i="6"/>
  <c r="E29" i="6"/>
  <c r="E181" i="6"/>
  <c r="E189" i="6"/>
  <c r="E161" i="6"/>
  <c r="E173" i="6"/>
  <c r="E48" i="6"/>
  <c r="E283" i="6"/>
  <c r="E144" i="6"/>
  <c r="E30" i="6"/>
  <c r="E240" i="6"/>
  <c r="E278" i="6"/>
  <c r="E92" i="6"/>
  <c r="E147" i="6"/>
  <c r="E16" i="6"/>
  <c r="E194" i="6"/>
  <c r="E211" i="6"/>
  <c r="E231" i="6"/>
  <c r="E271" i="6"/>
  <c r="E87" i="6"/>
  <c r="E84" i="6"/>
  <c r="E62" i="6"/>
  <c r="E232" i="6"/>
  <c r="E229" i="6"/>
  <c r="E226" i="6"/>
  <c r="E129" i="6"/>
  <c r="E123" i="6"/>
  <c r="E110" i="6"/>
  <c r="E54" i="6"/>
  <c r="E32" i="6"/>
  <c r="E21" i="6"/>
  <c r="E219" i="6"/>
  <c r="E169" i="6"/>
  <c r="E160" i="6"/>
  <c r="C3" i="6"/>
  <c r="E34" i="6" s="1"/>
  <c r="E262" i="6"/>
  <c r="E190" i="6"/>
  <c r="E186" i="6"/>
  <c r="E201" i="6"/>
  <c r="E174" i="6"/>
  <c r="E146" i="6"/>
  <c r="E277" i="6"/>
  <c r="E192" i="6"/>
  <c r="E132" i="6"/>
  <c r="E72" i="6"/>
  <c r="E45" i="6"/>
  <c r="E13" i="6"/>
  <c r="E124" i="6"/>
  <c r="E71" i="6"/>
  <c r="E2" i="6"/>
  <c r="E246" i="6"/>
  <c r="E120" i="6"/>
  <c r="E60" i="6"/>
  <c r="E107" i="6"/>
  <c r="E50" i="6"/>
  <c r="E234" i="6"/>
  <c r="E220" i="6"/>
  <c r="E58" i="6"/>
  <c r="E180" i="6"/>
  <c r="E257" i="6"/>
  <c r="E247" i="6"/>
  <c r="E121" i="6"/>
  <c r="E209" i="6"/>
  <c r="E227" i="6"/>
  <c r="E127" i="6"/>
  <c r="E105" i="6"/>
  <c r="E225" i="6"/>
  <c r="E93" i="6"/>
  <c r="E306" i="6"/>
  <c r="E39" i="6"/>
  <c r="E300" i="6"/>
  <c r="E56" i="6"/>
  <c r="E136" i="6"/>
  <c r="E197" i="6"/>
  <c r="E101" i="6"/>
  <c r="E208" i="6"/>
  <c r="E9" i="6"/>
  <c r="E116" i="6"/>
  <c r="E112" i="6"/>
  <c r="E26" i="6"/>
  <c r="E228" i="6"/>
  <c r="E156" i="6"/>
  <c r="E217" i="6"/>
  <c r="E40" i="6"/>
  <c r="E81" i="6"/>
  <c r="E168" i="6"/>
  <c r="D5" i="5"/>
  <c r="C6" i="5"/>
  <c r="E3" i="3"/>
  <c r="H20" i="6" l="1" a="1"/>
  <c r="H20" i="6" s="1"/>
  <c r="I33" i="6" s="1"/>
  <c r="H25" i="6" a="1"/>
  <c r="H25" i="6" s="1"/>
  <c r="J25" i="6" s="1"/>
  <c r="H22" i="6" a="1"/>
  <c r="H22" i="6" s="1"/>
  <c r="J22" i="6" s="1"/>
  <c r="I8" i="7"/>
  <c r="H26" i="6" a="1"/>
  <c r="H26" i="6" s="1"/>
  <c r="H21" i="6" a="1"/>
  <c r="H21" i="6" s="1"/>
  <c r="H23" i="6" a="1"/>
  <c r="H23" i="6" s="1"/>
  <c r="I31" i="6"/>
  <c r="J18" i="6"/>
  <c r="H24" i="6" a="1"/>
  <c r="H24" i="6" s="1"/>
  <c r="H19" i="6" a="1"/>
  <c r="H19" i="6" s="1"/>
  <c r="E214" i="6"/>
  <c r="E244" i="6"/>
  <c r="E95" i="6"/>
  <c r="E177" i="6"/>
  <c r="E172" i="6"/>
  <c r="E69" i="6"/>
  <c r="E184" i="6"/>
  <c r="E230" i="6"/>
  <c r="E106" i="6"/>
  <c r="E55" i="6"/>
  <c r="E241" i="6"/>
  <c r="E305" i="6"/>
  <c r="E303" i="6"/>
  <c r="E286" i="6"/>
  <c r="E66" i="6"/>
  <c r="E273" i="6"/>
  <c r="E212" i="6"/>
  <c r="E61" i="6"/>
  <c r="E193" i="6"/>
  <c r="E281" i="6"/>
  <c r="E27" i="6"/>
  <c r="E51" i="6"/>
  <c r="E130" i="6"/>
  <c r="E297" i="6"/>
  <c r="E260" i="6"/>
  <c r="E162" i="6"/>
  <c r="E264" i="6"/>
  <c r="E33" i="6"/>
  <c r="E216" i="6"/>
  <c r="E76" i="6"/>
  <c r="E291" i="6"/>
  <c r="E261" i="6"/>
  <c r="E114" i="6"/>
  <c r="E218" i="6"/>
  <c r="E276" i="6"/>
  <c r="E102" i="6"/>
  <c r="E74" i="6"/>
  <c r="E98" i="6"/>
  <c r="E100" i="6"/>
  <c r="E298" i="6"/>
  <c r="E85" i="6"/>
  <c r="E182" i="6"/>
  <c r="E302" i="6"/>
  <c r="E202" i="6"/>
  <c r="E145" i="6"/>
  <c r="E11" i="6"/>
  <c r="E259" i="6"/>
  <c r="E185" i="6"/>
  <c r="E31" i="6"/>
  <c r="E308" i="6"/>
  <c r="E57" i="6"/>
  <c r="E171" i="6"/>
  <c r="E152" i="6"/>
  <c r="E41" i="6"/>
  <c r="E312" i="6"/>
  <c r="E47" i="6"/>
  <c r="E109" i="6"/>
  <c r="E236" i="6"/>
  <c r="E63" i="6"/>
  <c r="E4" i="6"/>
  <c r="E235" i="6"/>
  <c r="E301" i="6"/>
  <c r="E131" i="6"/>
  <c r="E37" i="6"/>
  <c r="E163" i="6"/>
  <c r="E94" i="6"/>
  <c r="E266" i="6"/>
  <c r="E6" i="6"/>
  <c r="E77" i="6"/>
  <c r="E213" i="6"/>
  <c r="E215" i="6"/>
  <c r="E75" i="6"/>
  <c r="E279" i="6"/>
  <c r="E133" i="6"/>
  <c r="E199" i="6"/>
  <c r="E309" i="6"/>
  <c r="E304" i="6"/>
  <c r="E269" i="6"/>
  <c r="E167" i="6"/>
  <c r="E97" i="6"/>
  <c r="E295" i="6"/>
  <c r="E258" i="6"/>
  <c r="E205" i="6"/>
  <c r="E307" i="6"/>
  <c r="E200" i="6"/>
  <c r="E122" i="6"/>
  <c r="E119" i="6"/>
  <c r="E88" i="6"/>
  <c r="E195" i="6"/>
  <c r="E287" i="6"/>
  <c r="E238" i="6"/>
  <c r="E108" i="6"/>
  <c r="E222" i="6"/>
  <c r="E42" i="6"/>
  <c r="E288" i="6"/>
  <c r="E224" i="6"/>
  <c r="E256" i="6"/>
  <c r="E293" i="6"/>
  <c r="E43" i="6"/>
  <c r="E151" i="6"/>
  <c r="E36" i="6"/>
  <c r="E99" i="6"/>
  <c r="E137" i="6"/>
  <c r="E111" i="6"/>
  <c r="E15" i="6"/>
  <c r="E154" i="6"/>
  <c r="E80" i="6"/>
  <c r="E237" i="6"/>
  <c r="E68" i="6"/>
  <c r="E52" i="6"/>
  <c r="E206" i="6"/>
  <c r="E24" i="6"/>
  <c r="E253" i="6"/>
  <c r="E35" i="6"/>
  <c r="E17" i="6"/>
  <c r="E117" i="6"/>
  <c r="E149" i="6"/>
  <c r="E221" i="6"/>
  <c r="E153" i="6"/>
  <c r="E263" i="6"/>
  <c r="E28" i="6"/>
  <c r="E289" i="6"/>
  <c r="E64" i="6"/>
  <c r="E165" i="6"/>
  <c r="E203" i="6"/>
  <c r="E19" i="6"/>
  <c r="E82" i="6"/>
  <c r="E166" i="6"/>
  <c r="E290" i="6"/>
  <c r="E299" i="6"/>
  <c r="E155" i="6"/>
  <c r="E191" i="6"/>
  <c r="E183" i="6"/>
  <c r="E294" i="6"/>
  <c r="E79" i="6"/>
  <c r="E159" i="6"/>
  <c r="E252" i="6"/>
  <c r="E49" i="6"/>
  <c r="E157" i="6"/>
  <c r="E243" i="6"/>
  <c r="E96" i="6"/>
  <c r="E3" i="6"/>
  <c r="E280" i="6"/>
  <c r="E67" i="6"/>
  <c r="E175" i="6"/>
  <c r="E142" i="6"/>
  <c r="E115" i="6"/>
  <c r="E38" i="6"/>
  <c r="E138" i="6"/>
  <c r="E10" i="6"/>
  <c r="E91" i="6"/>
  <c r="E207" i="6"/>
  <c r="E70" i="6"/>
  <c r="E274" i="6"/>
  <c r="E90" i="6"/>
  <c r="E103" i="6"/>
  <c r="E7" i="6"/>
  <c r="E239" i="6"/>
  <c r="E158" i="6"/>
  <c r="E265" i="6"/>
  <c r="E292" i="6"/>
  <c r="E254" i="6"/>
  <c r="E196" i="6"/>
  <c r="E65" i="6"/>
  <c r="E267" i="6"/>
  <c r="E59" i="6"/>
  <c r="E12" i="6"/>
  <c r="E268" i="6"/>
  <c r="E223" i="6"/>
  <c r="E251" i="6"/>
  <c r="E250" i="6"/>
  <c r="E270" i="6"/>
  <c r="E8" i="6"/>
  <c r="E140" i="6"/>
  <c r="E204" i="6"/>
  <c r="E5" i="6"/>
  <c r="E23" i="6"/>
  <c r="E296" i="6"/>
  <c r="E46" i="6"/>
  <c r="E188" i="6"/>
  <c r="E89" i="6"/>
  <c r="E143" i="6"/>
  <c r="E73" i="6"/>
  <c r="E176" i="6"/>
  <c r="E14" i="6"/>
  <c r="E275" i="6"/>
  <c r="E272" i="6"/>
  <c r="E198" i="6"/>
  <c r="E118" i="6"/>
  <c r="E179" i="6"/>
  <c r="E128" i="6"/>
  <c r="E22" i="6"/>
  <c r="E164" i="6"/>
  <c r="E233" i="6"/>
  <c r="E53" i="6"/>
  <c r="E20" i="6"/>
  <c r="E126" i="6"/>
  <c r="E284" i="6"/>
  <c r="E311" i="6"/>
  <c r="E255" i="6"/>
  <c r="E125" i="6"/>
  <c r="E285" i="6"/>
  <c r="E25" i="6"/>
  <c r="E139" i="6"/>
  <c r="E78" i="6"/>
  <c r="E245" i="6"/>
  <c r="E242" i="6"/>
  <c r="E83" i="6"/>
  <c r="E170" i="6"/>
  <c r="E134" i="6"/>
  <c r="E178" i="6"/>
  <c r="E141" i="6"/>
  <c r="E18" i="6"/>
  <c r="E104" i="6"/>
  <c r="E210" i="6"/>
  <c r="E282" i="6"/>
  <c r="E310" i="6"/>
  <c r="E44" i="6"/>
  <c r="E113" i="6"/>
  <c r="E135" i="6"/>
  <c r="E86" i="6"/>
  <c r="E249" i="6"/>
  <c r="E248" i="6"/>
  <c r="E150" i="6"/>
  <c r="C7" i="5"/>
  <c r="D6" i="5"/>
  <c r="I6" i="3"/>
  <c r="H8" i="3"/>
  <c r="H33" i="3" s="1"/>
  <c r="H13" i="3"/>
  <c r="H38" i="3" s="1"/>
  <c r="H6" i="3"/>
  <c r="H31" i="3" s="1"/>
  <c r="I7" i="3"/>
  <c r="H9" i="3"/>
  <c r="H34" i="3" s="1"/>
  <c r="I11" i="3"/>
  <c r="H7" i="3"/>
  <c r="H32" i="3" s="1"/>
  <c r="I8" i="3"/>
  <c r="H10" i="3"/>
  <c r="H35" i="3" s="1"/>
  <c r="I12" i="3"/>
  <c r="H4" i="3"/>
  <c r="H29" i="3" s="1"/>
  <c r="I9" i="3"/>
  <c r="H11" i="3"/>
  <c r="H36" i="3" s="1"/>
  <c r="I10" i="3"/>
  <c r="H12" i="3"/>
  <c r="H37" i="3" s="1"/>
  <c r="I13" i="3"/>
  <c r="I4" i="3"/>
  <c r="H5" i="3"/>
  <c r="H30" i="3" s="1"/>
  <c r="I5" i="3"/>
  <c r="I35" i="6" l="1"/>
  <c r="J20" i="6"/>
  <c r="I38" i="6"/>
  <c r="M8" i="7"/>
  <c r="J8" i="7"/>
  <c r="H33" i="7"/>
  <c r="I11" i="7"/>
  <c r="I9" i="7"/>
  <c r="I7" i="7"/>
  <c r="I13" i="7"/>
  <c r="I14" i="7"/>
  <c r="I12" i="7"/>
  <c r="I5" i="7"/>
  <c r="I6" i="7"/>
  <c r="I10" i="7"/>
  <c r="I24" i="7"/>
  <c r="I19" i="7"/>
  <c r="I17" i="7"/>
  <c r="I26" i="7"/>
  <c r="I22" i="7"/>
  <c r="I20" i="7"/>
  <c r="I23" i="7"/>
  <c r="I18" i="7"/>
  <c r="I21" i="7"/>
  <c r="I25" i="7"/>
  <c r="I37" i="6"/>
  <c r="J24" i="6"/>
  <c r="I36" i="6"/>
  <c r="J23" i="6"/>
  <c r="J21" i="6"/>
  <c r="I34" i="6"/>
  <c r="I39" i="6"/>
  <c r="J26" i="6"/>
  <c r="J19" i="6"/>
  <c r="I32" i="6"/>
  <c r="D7" i="5"/>
  <c r="C8" i="5"/>
  <c r="J7" i="3"/>
  <c r="M7" i="3"/>
  <c r="J4" i="3"/>
  <c r="M4" i="3"/>
  <c r="J5" i="3"/>
  <c r="M5" i="3"/>
  <c r="M9" i="3"/>
  <c r="J9" i="3"/>
  <c r="J12" i="3"/>
  <c r="M12" i="3"/>
  <c r="J6" i="3"/>
  <c r="M6" i="3"/>
  <c r="M10" i="3"/>
  <c r="J10" i="3"/>
  <c r="J13" i="3"/>
  <c r="M13" i="3"/>
  <c r="W3" i="3" s="1"/>
  <c r="J8" i="3"/>
  <c r="M8" i="3"/>
  <c r="J11" i="3"/>
  <c r="M11" i="3"/>
  <c r="H32" i="7" l="1"/>
  <c r="M7" i="7"/>
  <c r="J7" i="7"/>
  <c r="H36" i="7"/>
  <c r="M11" i="7"/>
  <c r="J11" i="7"/>
  <c r="M9" i="7"/>
  <c r="H34" i="7"/>
  <c r="J9" i="7"/>
  <c r="M10" i="7"/>
  <c r="J10" i="7"/>
  <c r="H35" i="7"/>
  <c r="H31" i="7"/>
  <c r="M6" i="7"/>
  <c r="J6" i="7"/>
  <c r="M14" i="7"/>
  <c r="W4" i="7" s="1"/>
  <c r="J14" i="7"/>
  <c r="H39" i="7"/>
  <c r="H38" i="7"/>
  <c r="J13" i="7"/>
  <c r="M13" i="7"/>
  <c r="J5" i="7"/>
  <c r="H30" i="7"/>
  <c r="M5" i="7"/>
  <c r="H37" i="7"/>
  <c r="M12" i="7"/>
  <c r="J12" i="7"/>
  <c r="N9" i="7" a="1"/>
  <c r="N9" i="7" s="1"/>
  <c r="O10" i="7" s="1" a="1"/>
  <c r="O10" i="7" s="1"/>
  <c r="P11" i="7" s="1" a="1"/>
  <c r="P11" i="7" s="1"/>
  <c r="Q12" i="7" s="1" a="1"/>
  <c r="Q12" i="7" s="1"/>
  <c r="R13" i="7" s="1" a="1"/>
  <c r="R13" i="7" s="1"/>
  <c r="S14" i="7" s="1" a="1"/>
  <c r="S14" i="7" s="1"/>
  <c r="Q4" i="7"/>
  <c r="R5" i="7" s="1" a="1"/>
  <c r="R5" i="7" s="1"/>
  <c r="S6" i="7" s="1" a="1"/>
  <c r="S6" i="7" s="1"/>
  <c r="T7" i="7" s="1" a="1"/>
  <c r="T7" i="7" s="1"/>
  <c r="U8" i="7" s="1" a="1"/>
  <c r="U8" i="7" s="1"/>
  <c r="V9" i="7" s="1" a="1"/>
  <c r="V9" i="7" s="1"/>
  <c r="W10" i="7" s="1" a="1"/>
  <c r="W10" i="7" s="1"/>
  <c r="D8" i="5"/>
  <c r="C9" i="5"/>
  <c r="N7" i="3" a="1"/>
  <c r="N7" i="3" s="1"/>
  <c r="O8" i="3" s="1" a="1"/>
  <c r="O8" i="3" s="1"/>
  <c r="P9" i="3" s="1" a="1"/>
  <c r="P9" i="3" s="1"/>
  <c r="Q10" i="3" s="1" a="1"/>
  <c r="Q10" i="3" s="1"/>
  <c r="R11" i="3" s="1" a="1"/>
  <c r="R11" i="3" s="1"/>
  <c r="S12" i="3" s="1" a="1"/>
  <c r="S12" i="3" s="1"/>
  <c r="T13" i="3" s="1" a="1"/>
  <c r="T13" i="3" s="1"/>
  <c r="P3" i="3"/>
  <c r="Q4" i="3" s="1" a="1"/>
  <c r="Q4" i="3" s="1"/>
  <c r="R5" i="3" s="1" a="1"/>
  <c r="R5" i="3" s="1"/>
  <c r="S6" i="3" s="1" a="1"/>
  <c r="S6" i="3" s="1"/>
  <c r="T7" i="3" s="1" a="1"/>
  <c r="T7" i="3" s="1"/>
  <c r="U8" i="3" s="1" a="1"/>
  <c r="U8" i="3" s="1"/>
  <c r="V9" i="3" s="1" a="1"/>
  <c r="V9" i="3" s="1"/>
  <c r="W10" i="3" s="1" a="1"/>
  <c r="W10" i="3" s="1"/>
  <c r="N13" i="3" a="1"/>
  <c r="N13" i="3" s="1"/>
  <c r="V3" i="3"/>
  <c r="W4" i="3" s="1" a="1"/>
  <c r="W4" i="3" s="1"/>
  <c r="N12" i="3" a="1"/>
  <c r="N12" i="3" s="1"/>
  <c r="O13" i="3" s="1" a="1"/>
  <c r="O13" i="3" s="1"/>
  <c r="U3" i="3"/>
  <c r="V4" i="3" s="1" a="1"/>
  <c r="V4" i="3" s="1"/>
  <c r="W5" i="3" s="1" a="1"/>
  <c r="W5" i="3" s="1"/>
  <c r="N10" i="3" a="1"/>
  <c r="N10" i="3" s="1"/>
  <c r="O11" i="3" s="1" a="1"/>
  <c r="O11" i="3" s="1"/>
  <c r="P12" i="3" s="1" a="1"/>
  <c r="P12" i="3" s="1"/>
  <c r="Q13" i="3" s="1" a="1"/>
  <c r="Q13" i="3" s="1"/>
  <c r="S3" i="3"/>
  <c r="T4" i="3" s="1" a="1"/>
  <c r="T4" i="3" s="1"/>
  <c r="U5" i="3" s="1" a="1"/>
  <c r="U5" i="3" s="1"/>
  <c r="V6" i="3" s="1" a="1"/>
  <c r="V6" i="3" s="1"/>
  <c r="W7" i="3" s="1" a="1"/>
  <c r="W7" i="3" s="1"/>
  <c r="R3" i="3"/>
  <c r="S4" i="3" s="1" a="1"/>
  <c r="S4" i="3" s="1"/>
  <c r="T5" i="3" s="1" a="1"/>
  <c r="T5" i="3" s="1"/>
  <c r="U6" i="3" s="1" a="1"/>
  <c r="U6" i="3" s="1"/>
  <c r="V7" i="3" s="1" a="1"/>
  <c r="V7" i="3" s="1"/>
  <c r="W8" i="3" s="1" a="1"/>
  <c r="W8" i="3" s="1"/>
  <c r="N9" i="3" a="1"/>
  <c r="N9" i="3" s="1"/>
  <c r="O10" i="3" s="1" a="1"/>
  <c r="O10" i="3" s="1"/>
  <c r="P11" i="3" s="1" a="1"/>
  <c r="P11" i="3" s="1"/>
  <c r="Q12" i="3" s="1" a="1"/>
  <c r="Q12" i="3" s="1"/>
  <c r="R13" i="3" s="1" a="1"/>
  <c r="R13" i="3" s="1"/>
  <c r="N6" i="3" a="1"/>
  <c r="N6" i="3" s="1"/>
  <c r="O7" i="3" s="1" a="1"/>
  <c r="O7" i="3" s="1"/>
  <c r="P8" i="3" s="1" a="1"/>
  <c r="P8" i="3" s="1"/>
  <c r="Q9" i="3" s="1" a="1"/>
  <c r="Q9" i="3" s="1"/>
  <c r="R10" i="3" s="1" a="1"/>
  <c r="R10" i="3" s="1"/>
  <c r="S11" i="3" s="1" a="1"/>
  <c r="S11" i="3" s="1"/>
  <c r="T12" i="3" s="1" a="1"/>
  <c r="T12" i="3" s="1"/>
  <c r="U13" i="3" s="1" a="1"/>
  <c r="U13" i="3" s="1"/>
  <c r="O3" i="3"/>
  <c r="P4" i="3" s="1" a="1"/>
  <c r="P4" i="3" s="1"/>
  <c r="Q5" i="3" s="1" a="1"/>
  <c r="Q5" i="3" s="1"/>
  <c r="R6" i="3" s="1" a="1"/>
  <c r="R6" i="3" s="1"/>
  <c r="S7" i="3" s="1" a="1"/>
  <c r="S7" i="3" s="1"/>
  <c r="T8" i="3" s="1" a="1"/>
  <c r="T8" i="3" s="1"/>
  <c r="U9" i="3" s="1" a="1"/>
  <c r="U9" i="3" s="1"/>
  <c r="V10" i="3" s="1" a="1"/>
  <c r="V10" i="3" s="1"/>
  <c r="W11" i="3" s="1" a="1"/>
  <c r="W11" i="3" s="1"/>
  <c r="N3" i="3"/>
  <c r="H16" i="3" a="1"/>
  <c r="H16" i="3" s="1"/>
  <c r="N5" i="3" a="1"/>
  <c r="N5" i="3" s="1"/>
  <c r="O6" i="3" s="1" a="1"/>
  <c r="O6" i="3" s="1"/>
  <c r="P7" i="3" s="1" a="1"/>
  <c r="P7" i="3" s="1"/>
  <c r="Q8" i="3" s="1" a="1"/>
  <c r="Q8" i="3" s="1"/>
  <c r="R9" i="3" s="1" a="1"/>
  <c r="R9" i="3" s="1"/>
  <c r="S10" i="3" s="1" a="1"/>
  <c r="S10" i="3" s="1"/>
  <c r="T11" i="3" s="1" a="1"/>
  <c r="T11" i="3" s="1"/>
  <c r="U12" i="3" s="1" a="1"/>
  <c r="U12" i="3" s="1"/>
  <c r="V13" i="3" s="1" a="1"/>
  <c r="V13" i="3" s="1"/>
  <c r="N8" i="3" a="1"/>
  <c r="N8" i="3" s="1"/>
  <c r="O9" i="3" s="1" a="1"/>
  <c r="O9" i="3" s="1"/>
  <c r="P10" i="3" s="1" a="1"/>
  <c r="P10" i="3" s="1"/>
  <c r="Q11" i="3" s="1" a="1"/>
  <c r="Q11" i="3" s="1"/>
  <c r="R12" i="3" s="1" a="1"/>
  <c r="R12" i="3" s="1"/>
  <c r="S13" i="3" s="1" a="1"/>
  <c r="S13" i="3" s="1"/>
  <c r="Q3" i="3"/>
  <c r="R4" i="3" s="1" a="1"/>
  <c r="R4" i="3" s="1"/>
  <c r="S5" i="3" s="1" a="1"/>
  <c r="S5" i="3" s="1"/>
  <c r="T6" i="3" s="1" a="1"/>
  <c r="T6" i="3" s="1"/>
  <c r="U7" i="3" s="1" a="1"/>
  <c r="U7" i="3" s="1"/>
  <c r="V8" i="3" s="1" a="1"/>
  <c r="V8" i="3" s="1"/>
  <c r="W9" i="3" s="1" a="1"/>
  <c r="W9" i="3" s="1"/>
  <c r="T3" i="3"/>
  <c r="U4" i="3" s="1" a="1"/>
  <c r="U4" i="3" s="1"/>
  <c r="V5" i="3" s="1" a="1"/>
  <c r="V5" i="3" s="1"/>
  <c r="W6" i="3" s="1" a="1"/>
  <c r="W6" i="3" s="1"/>
  <c r="N11" i="3" a="1"/>
  <c r="N11" i="3" s="1"/>
  <c r="O12" i="3" s="1" a="1"/>
  <c r="O12" i="3" s="1"/>
  <c r="P13" i="3" s="1" a="1"/>
  <c r="P13" i="3" s="1"/>
  <c r="S4" i="7" l="1"/>
  <c r="T5" i="7" s="1" a="1"/>
  <c r="T5" i="7" s="1"/>
  <c r="U6" i="7" s="1" a="1"/>
  <c r="U6" i="7" s="1"/>
  <c r="V7" i="7" s="1" a="1"/>
  <c r="V7" i="7" s="1"/>
  <c r="W8" i="7" s="1" a="1"/>
  <c r="W8" i="7" s="1"/>
  <c r="N11" i="7" a="1"/>
  <c r="N11" i="7" s="1"/>
  <c r="O12" i="7" s="1" a="1"/>
  <c r="O12" i="7" s="1"/>
  <c r="P13" i="7" s="1" a="1"/>
  <c r="P13" i="7" s="1"/>
  <c r="Q14" i="7" s="1" a="1"/>
  <c r="Q14" i="7" s="1"/>
  <c r="N14" i="7" a="1"/>
  <c r="N14" i="7" s="1"/>
  <c r="V4" i="7"/>
  <c r="W5" i="7" s="1" a="1"/>
  <c r="W5" i="7" s="1"/>
  <c r="N12" i="7" a="1"/>
  <c r="N12" i="7" s="1"/>
  <c r="O13" i="7" s="1" a="1"/>
  <c r="O13" i="7" s="1"/>
  <c r="P14" i="7" s="1" a="1"/>
  <c r="P14" i="7" s="1"/>
  <c r="T4" i="7"/>
  <c r="U5" i="7" s="1" a="1"/>
  <c r="U5" i="7" s="1"/>
  <c r="V6" i="7" s="1" a="1"/>
  <c r="V6" i="7" s="1"/>
  <c r="W7" i="7" s="1" a="1"/>
  <c r="W7" i="7" s="1"/>
  <c r="U4" i="7"/>
  <c r="V5" i="7" s="1" a="1"/>
  <c r="V5" i="7" s="1"/>
  <c r="W6" i="7" s="1" a="1"/>
  <c r="W6" i="7" s="1"/>
  <c r="N13" i="7" a="1"/>
  <c r="N13" i="7" s="1"/>
  <c r="O14" i="7" s="1" a="1"/>
  <c r="O14" i="7" s="1"/>
  <c r="O4" i="7"/>
  <c r="P5" i="7" s="1" a="1"/>
  <c r="P5" i="7" s="1"/>
  <c r="Q6" i="7" s="1" a="1"/>
  <c r="Q6" i="7" s="1"/>
  <c r="R7" i="7" s="1" a="1"/>
  <c r="R7" i="7" s="1"/>
  <c r="S8" i="7" s="1" a="1"/>
  <c r="S8" i="7" s="1"/>
  <c r="T9" i="7" s="1" a="1"/>
  <c r="T9" i="7" s="1"/>
  <c r="U10" i="7" s="1" a="1"/>
  <c r="U10" i="7" s="1"/>
  <c r="V11" i="7" s="1" a="1"/>
  <c r="V11" i="7" s="1"/>
  <c r="W12" i="7" s="1" a="1"/>
  <c r="W12" i="7" s="1"/>
  <c r="N7" i="7" a="1"/>
  <c r="N7" i="7" s="1"/>
  <c r="O8" i="7" s="1" a="1"/>
  <c r="O8" i="7" s="1"/>
  <c r="P9" i="7" s="1" a="1"/>
  <c r="P9" i="7" s="1"/>
  <c r="Q10" i="7" s="1" a="1"/>
  <c r="Q10" i="7" s="1"/>
  <c r="R11" i="7" s="1" a="1"/>
  <c r="R11" i="7" s="1"/>
  <c r="S12" i="7" s="1" a="1"/>
  <c r="S12" i="7" s="1"/>
  <c r="T13" i="7" s="1" a="1"/>
  <c r="T13" i="7" s="1"/>
  <c r="U14" i="7" s="1" a="1"/>
  <c r="U14" i="7" s="1"/>
  <c r="N8" i="7" a="1"/>
  <c r="N8" i="7" s="1"/>
  <c r="O9" i="7" s="1" a="1"/>
  <c r="O9" i="7" s="1"/>
  <c r="P10" i="7" s="1" a="1"/>
  <c r="P10" i="7" s="1"/>
  <c r="Q11" i="7" s="1" a="1"/>
  <c r="Q11" i="7" s="1"/>
  <c r="R12" i="7" s="1" a="1"/>
  <c r="R12" i="7" s="1"/>
  <c r="S13" i="7" s="1" a="1"/>
  <c r="S13" i="7" s="1"/>
  <c r="T14" i="7" s="1" a="1"/>
  <c r="T14" i="7" s="1"/>
  <c r="P4" i="7"/>
  <c r="Q5" i="7" s="1" a="1"/>
  <c r="Q5" i="7" s="1"/>
  <c r="R6" i="7" s="1" a="1"/>
  <c r="R6" i="7" s="1"/>
  <c r="S7" i="7" s="1" a="1"/>
  <c r="S7" i="7" s="1"/>
  <c r="T8" i="7" s="1" a="1"/>
  <c r="T8" i="7" s="1"/>
  <c r="U9" i="7" s="1" a="1"/>
  <c r="U9" i="7" s="1"/>
  <c r="V10" i="7" s="1" a="1"/>
  <c r="V10" i="7" s="1"/>
  <c r="W11" i="7" s="1" a="1"/>
  <c r="W11" i="7" s="1"/>
  <c r="H17" i="7" a="1"/>
  <c r="H17" i="7" s="1"/>
  <c r="N6" i="7" a="1"/>
  <c r="N6" i="7" s="1"/>
  <c r="O7" i="7" s="1" a="1"/>
  <c r="O7" i="7" s="1"/>
  <c r="P8" i="7" s="1" a="1"/>
  <c r="P8" i="7" s="1"/>
  <c r="Q9" i="7" s="1" a="1"/>
  <c r="Q9" i="7" s="1"/>
  <c r="R10" i="7" s="1" a="1"/>
  <c r="R10" i="7" s="1"/>
  <c r="S11" i="7" s="1" a="1"/>
  <c r="S11" i="7" s="1"/>
  <c r="T12" i="7" s="1" a="1"/>
  <c r="T12" i="7" s="1"/>
  <c r="U13" i="7" s="1" a="1"/>
  <c r="U13" i="7" s="1"/>
  <c r="V14" i="7" s="1" a="1"/>
  <c r="V14" i="7" s="1"/>
  <c r="N4" i="7"/>
  <c r="N10" i="7" a="1"/>
  <c r="N10" i="7" s="1"/>
  <c r="O11" i="7" s="1" a="1"/>
  <c r="O11" i="7" s="1"/>
  <c r="P12" i="7" s="1" a="1"/>
  <c r="P12" i="7" s="1"/>
  <c r="Q13" i="7" s="1" a="1"/>
  <c r="Q13" i="7" s="1"/>
  <c r="R14" i="7" s="1" a="1"/>
  <c r="R14" i="7" s="1"/>
  <c r="R4" i="7"/>
  <c r="S5" i="7" s="1" a="1"/>
  <c r="S5" i="7" s="1"/>
  <c r="T6" i="7" s="1" a="1"/>
  <c r="T6" i="7" s="1"/>
  <c r="U7" i="7" s="1" a="1"/>
  <c r="U7" i="7" s="1"/>
  <c r="V8" i="7" s="1" a="1"/>
  <c r="V8" i="7" s="1"/>
  <c r="W9" i="7" s="1" a="1"/>
  <c r="W9" i="7" s="1"/>
  <c r="C10" i="5"/>
  <c r="D9" i="5"/>
  <c r="J16" i="3"/>
  <c r="I29" i="3"/>
  <c r="O4" i="3" a="1"/>
  <c r="O4" i="3" s="1"/>
  <c r="P5" i="3" s="1" a="1"/>
  <c r="P5" i="3" s="1"/>
  <c r="Q6" i="3" s="1" a="1"/>
  <c r="Q6" i="3" s="1"/>
  <c r="R7" i="3" s="1" a="1"/>
  <c r="R7" i="3" s="1"/>
  <c r="H21" i="3" s="1" a="1"/>
  <c r="H21" i="3" s="1"/>
  <c r="H17" i="3" a="1"/>
  <c r="H17" i="3" s="1"/>
  <c r="H18" i="7" l="1" a="1"/>
  <c r="H18" i="7" s="1"/>
  <c r="O5" i="7" a="1"/>
  <c r="O5" i="7" s="1"/>
  <c r="P6" i="7" s="1" a="1"/>
  <c r="P6" i="7" s="1"/>
  <c r="Q7" i="7" s="1" a="1"/>
  <c r="Q7" i="7" s="1"/>
  <c r="R8" i="7" s="1" a="1"/>
  <c r="R8" i="7" s="1"/>
  <c r="S9" i="7" s="1" a="1"/>
  <c r="S9" i="7" s="1"/>
  <c r="T10" i="7" s="1" a="1"/>
  <c r="T10" i="7" s="1"/>
  <c r="U11" i="7" s="1" a="1"/>
  <c r="U11" i="7" s="1"/>
  <c r="V12" i="7" s="1" a="1"/>
  <c r="V12" i="7" s="1"/>
  <c r="W13" i="7" s="1" a="1"/>
  <c r="W13" i="7" s="1"/>
  <c r="J17" i="7"/>
  <c r="I30" i="7"/>
  <c r="C11" i="5"/>
  <c r="D10" i="5"/>
  <c r="J17" i="3"/>
  <c r="I30" i="3"/>
  <c r="J21" i="3"/>
  <c r="I34" i="3"/>
  <c r="H18" i="3" a="1"/>
  <c r="H18" i="3" s="1"/>
  <c r="H20" i="3" a="1"/>
  <c r="H20" i="3" s="1"/>
  <c r="H19" i="3" a="1"/>
  <c r="H19" i="3" s="1"/>
  <c r="S8" i="3" a="1"/>
  <c r="S8" i="3" s="1"/>
  <c r="H22" i="3" s="1" a="1"/>
  <c r="H22" i="3" s="1"/>
  <c r="H22" i="7" l="1" a="1"/>
  <c r="H22" i="7" s="1"/>
  <c r="J22" i="7" s="1"/>
  <c r="H26" i="7" a="1"/>
  <c r="H26" i="7" s="1"/>
  <c r="H24" i="7" a="1"/>
  <c r="H24" i="7" s="1"/>
  <c r="H23" i="7" a="1"/>
  <c r="H23" i="7" s="1"/>
  <c r="I31" i="7"/>
  <c r="J18" i="7"/>
  <c r="H20" i="7" a="1"/>
  <c r="H20" i="7" s="1"/>
  <c r="H19" i="7" a="1"/>
  <c r="H19" i="7" s="1"/>
  <c r="H21" i="7" a="1"/>
  <c r="H21" i="7" s="1"/>
  <c r="H25" i="7" a="1"/>
  <c r="H25" i="7" s="1"/>
  <c r="C12" i="5"/>
  <c r="D11" i="5"/>
  <c r="J22" i="3"/>
  <c r="I35" i="3"/>
  <c r="J19" i="3"/>
  <c r="I32" i="3"/>
  <c r="J18" i="3"/>
  <c r="I31" i="3"/>
  <c r="J20" i="3"/>
  <c r="I33" i="3"/>
  <c r="T9" i="3" a="1"/>
  <c r="T9" i="3" s="1"/>
  <c r="U10" i="3" s="1" a="1"/>
  <c r="U10" i="3" s="1"/>
  <c r="V11" i="3" s="1" a="1"/>
  <c r="V11" i="3" s="1"/>
  <c r="W12" i="3" s="1" a="1"/>
  <c r="W12" i="3" s="1"/>
  <c r="I35" i="7" l="1"/>
  <c r="I32" i="7"/>
  <c r="J19" i="7"/>
  <c r="I36" i="7"/>
  <c r="J23" i="7"/>
  <c r="I33" i="7"/>
  <c r="J20" i="7"/>
  <c r="I34" i="7"/>
  <c r="J21" i="7"/>
  <c r="J26" i="7"/>
  <c r="I39" i="7"/>
  <c r="I38" i="7"/>
  <c r="J25" i="7"/>
  <c r="I37" i="7"/>
  <c r="J24" i="7"/>
  <c r="C13" i="5"/>
  <c r="D12" i="5"/>
  <c r="H23" i="3" a="1"/>
  <c r="H23" i="3" s="1"/>
  <c r="H24" i="3" a="1"/>
  <c r="H24" i="3" s="1"/>
  <c r="H25" i="3" a="1"/>
  <c r="H25" i="3" s="1"/>
  <c r="D13" i="5" l="1"/>
  <c r="C14" i="5"/>
  <c r="J23" i="3"/>
  <c r="I36" i="3"/>
  <c r="J25" i="3"/>
  <c r="I38" i="3"/>
  <c r="J24" i="3"/>
  <c r="I37" i="3"/>
  <c r="C15" i="5" l="1"/>
  <c r="D14" i="5"/>
  <c r="I19" i="5"/>
  <c r="I17" i="5"/>
  <c r="I25" i="5"/>
  <c r="I23" i="5"/>
  <c r="I24" i="5"/>
  <c r="I22" i="5"/>
  <c r="I18" i="5"/>
  <c r="I20" i="5"/>
  <c r="I26" i="5"/>
  <c r="I21" i="5"/>
  <c r="C16" i="5" l="1"/>
  <c r="D15" i="5"/>
  <c r="C17" i="5" l="1"/>
  <c r="D16" i="5"/>
  <c r="C18" i="5" l="1"/>
  <c r="D17" i="5"/>
  <c r="D18" i="5" l="1"/>
  <c r="C19" i="5"/>
  <c r="C20" i="5" l="1"/>
  <c r="D19" i="5"/>
  <c r="C21" i="5" l="1"/>
  <c r="D20" i="5"/>
  <c r="C22" i="5" l="1"/>
  <c r="D21" i="5"/>
  <c r="D22" i="5" l="1"/>
  <c r="C23" i="5"/>
  <c r="C24" i="5" l="1"/>
  <c r="D23" i="5"/>
  <c r="C25" i="5" l="1"/>
  <c r="D24" i="5"/>
  <c r="D25" i="5" l="1"/>
  <c r="C26" i="5"/>
  <c r="C27" i="5" l="1"/>
  <c r="D26" i="5"/>
  <c r="C28" i="5" l="1"/>
  <c r="D27" i="5"/>
  <c r="C29" i="5" l="1"/>
  <c r="D28" i="5"/>
  <c r="C30" i="5" l="1"/>
  <c r="D29" i="5"/>
  <c r="C31" i="5" l="1"/>
  <c r="D30" i="5"/>
  <c r="C32" i="5" l="1"/>
  <c r="D31" i="5"/>
  <c r="C33" i="5" l="1"/>
  <c r="D32" i="5"/>
  <c r="C34" i="5" l="1"/>
  <c r="D33" i="5"/>
  <c r="C35" i="5" l="1"/>
  <c r="D34" i="5"/>
  <c r="C36" i="5" l="1"/>
  <c r="D35" i="5"/>
  <c r="C37" i="5" l="1"/>
  <c r="D36" i="5"/>
  <c r="D37" i="5" l="1"/>
  <c r="C38" i="5"/>
  <c r="C39" i="5" l="1"/>
  <c r="D38" i="5"/>
  <c r="D39" i="5" l="1"/>
  <c r="C40" i="5"/>
  <c r="D40" i="5" l="1"/>
  <c r="C41" i="5"/>
  <c r="C42" i="5" l="1"/>
  <c r="D41" i="5"/>
  <c r="C43" i="5" l="1"/>
  <c r="D42" i="5"/>
  <c r="C44" i="5" l="1"/>
  <c r="D43" i="5"/>
  <c r="C45" i="5" l="1"/>
  <c r="D44" i="5"/>
  <c r="C46" i="5" l="1"/>
  <c r="D45" i="5"/>
  <c r="C47" i="5" l="1"/>
  <c r="D46" i="5"/>
  <c r="C48" i="5" l="1"/>
  <c r="D47" i="5"/>
  <c r="C49" i="5" l="1"/>
  <c r="D48" i="5"/>
  <c r="C50" i="5" l="1"/>
  <c r="D49" i="5"/>
  <c r="C51" i="5" l="1"/>
  <c r="D50" i="5"/>
  <c r="C52" i="5" l="1"/>
  <c r="D51" i="5"/>
  <c r="D52" i="5" l="1"/>
  <c r="C53" i="5"/>
  <c r="D53" i="5" l="1"/>
  <c r="C54" i="5"/>
  <c r="D54" i="5" l="1"/>
  <c r="C55" i="5"/>
  <c r="D55" i="5" l="1"/>
  <c r="C56" i="5"/>
  <c r="C57" i="5" l="1"/>
  <c r="D56" i="5"/>
  <c r="C58" i="5" l="1"/>
  <c r="D57" i="5"/>
  <c r="C59" i="5" l="1"/>
  <c r="D58" i="5"/>
  <c r="C60" i="5" l="1"/>
  <c r="D59" i="5"/>
  <c r="C61" i="5" l="1"/>
  <c r="D60" i="5"/>
  <c r="C62" i="5" l="1"/>
  <c r="D61" i="5"/>
  <c r="C63" i="5" l="1"/>
  <c r="D62" i="5"/>
  <c r="C64" i="5" l="1"/>
  <c r="D63" i="5"/>
  <c r="C65" i="5" l="1"/>
  <c r="D64" i="5"/>
  <c r="D65" i="5" l="1"/>
  <c r="C66" i="5"/>
  <c r="D66" i="5" l="1"/>
  <c r="C67" i="5"/>
  <c r="D67" i="5" l="1"/>
  <c r="C68" i="5"/>
  <c r="D68" i="5" l="1"/>
  <c r="C69" i="5"/>
  <c r="D69" i="5" l="1"/>
  <c r="C70" i="5"/>
  <c r="D70" i="5" l="1"/>
  <c r="C71" i="5"/>
  <c r="C72" i="5" l="1"/>
  <c r="D71" i="5"/>
  <c r="C73" i="5" l="1"/>
  <c r="D72" i="5"/>
  <c r="D73" i="5" l="1"/>
  <c r="C74" i="5"/>
  <c r="C75" i="5" l="1"/>
  <c r="D74" i="5"/>
  <c r="C76" i="5" l="1"/>
  <c r="D75" i="5"/>
  <c r="C77" i="5" l="1"/>
  <c r="D76" i="5"/>
  <c r="C78" i="5" l="1"/>
  <c r="D77" i="5"/>
  <c r="C79" i="5" l="1"/>
  <c r="D78" i="5"/>
  <c r="C80" i="5" l="1"/>
  <c r="D79" i="5"/>
  <c r="D80" i="5" l="1"/>
  <c r="C81" i="5"/>
  <c r="D81" i="5" l="1"/>
  <c r="C82" i="5"/>
  <c r="D82" i="5" l="1"/>
  <c r="C83" i="5"/>
  <c r="C84" i="5" l="1"/>
  <c r="D83" i="5"/>
  <c r="C85" i="5" l="1"/>
  <c r="D84" i="5"/>
  <c r="D85" i="5" l="1"/>
  <c r="C86" i="5"/>
  <c r="C87" i="5" l="1"/>
  <c r="D86" i="5"/>
  <c r="D87" i="5" l="1"/>
  <c r="C88" i="5"/>
  <c r="C89" i="5" l="1"/>
  <c r="D88" i="5"/>
  <c r="C90" i="5" l="1"/>
  <c r="D89" i="5"/>
  <c r="C91" i="5" l="1"/>
  <c r="D90" i="5"/>
  <c r="C92" i="5" l="1"/>
  <c r="D91" i="5"/>
  <c r="C93" i="5" l="1"/>
  <c r="D92" i="5"/>
  <c r="C94" i="5" l="1"/>
  <c r="D93" i="5"/>
  <c r="D94" i="5" l="1"/>
  <c r="C95" i="5"/>
  <c r="C96" i="5" l="1"/>
  <c r="D95" i="5"/>
  <c r="C97" i="5" l="1"/>
  <c r="D96" i="5"/>
  <c r="D97" i="5" l="1"/>
  <c r="C98" i="5"/>
  <c r="C99" i="5" l="1"/>
  <c r="D98" i="5"/>
  <c r="D99" i="5" l="1"/>
  <c r="C100" i="5"/>
  <c r="D100" i="5" l="1"/>
  <c r="C101" i="5"/>
  <c r="D101" i="5" l="1"/>
  <c r="C102" i="5"/>
  <c r="D102" i="5" l="1"/>
  <c r="C103" i="5"/>
  <c r="C104" i="5" l="1"/>
  <c r="D103" i="5"/>
  <c r="C105" i="5" l="1"/>
  <c r="D104" i="5"/>
  <c r="C106" i="5" l="1"/>
  <c r="D105" i="5"/>
  <c r="C107" i="5" l="1"/>
  <c r="D106" i="5"/>
  <c r="C108" i="5" l="1"/>
  <c r="D107" i="5"/>
  <c r="C109" i="5" l="1"/>
  <c r="D108" i="5"/>
  <c r="D109" i="5" l="1"/>
  <c r="C110" i="5"/>
  <c r="C111" i="5" l="1"/>
  <c r="D110" i="5"/>
  <c r="D111" i="5" l="1"/>
  <c r="C112" i="5"/>
  <c r="C113" i="5" l="1"/>
  <c r="D112" i="5"/>
  <c r="D113" i="5" l="1"/>
  <c r="C114" i="5"/>
  <c r="D114" i="5" l="1"/>
  <c r="C115" i="5"/>
  <c r="D115" i="5" l="1"/>
  <c r="C116" i="5"/>
  <c r="D116" i="5" l="1"/>
  <c r="C117" i="5"/>
  <c r="D117" i="5" l="1"/>
  <c r="C118" i="5"/>
  <c r="C119" i="5" l="1"/>
  <c r="D118" i="5"/>
  <c r="C120" i="5" l="1"/>
  <c r="D119" i="5"/>
  <c r="C121" i="5" l="1"/>
  <c r="D120" i="5"/>
  <c r="C122" i="5" l="1"/>
  <c r="D121" i="5"/>
  <c r="C123" i="5" l="1"/>
  <c r="D122" i="5"/>
  <c r="C124" i="5" l="1"/>
  <c r="D123" i="5"/>
  <c r="D124" i="5" l="1"/>
  <c r="C125" i="5"/>
  <c r="D125" i="5" l="1"/>
  <c r="C126" i="5"/>
  <c r="C127" i="5" l="1"/>
  <c r="D126" i="5"/>
  <c r="C128" i="5" l="1"/>
  <c r="D127" i="5"/>
  <c r="D128" i="5" l="1"/>
  <c r="C129" i="5"/>
  <c r="D129" i="5" l="1"/>
  <c r="C130" i="5"/>
  <c r="D130" i="5" l="1"/>
  <c r="C131" i="5"/>
  <c r="C132" i="5" l="1"/>
  <c r="D131" i="5"/>
  <c r="C133" i="5" l="1"/>
  <c r="D132" i="5"/>
  <c r="D133" i="5" l="1"/>
  <c r="C134" i="5"/>
  <c r="C135" i="5" l="1"/>
  <c r="D134" i="5"/>
  <c r="C136" i="5" l="1"/>
  <c r="D135" i="5"/>
  <c r="C137" i="5" l="1"/>
  <c r="D136" i="5"/>
  <c r="C138" i="5" l="1"/>
  <c r="D137" i="5"/>
  <c r="D138" i="5" l="1"/>
  <c r="C139" i="5"/>
  <c r="D139" i="5" l="1"/>
  <c r="C140" i="5"/>
  <c r="D140" i="5" l="1"/>
  <c r="C141" i="5"/>
  <c r="D141" i="5" l="1"/>
  <c r="C142" i="5"/>
  <c r="D142" i="5" l="1"/>
  <c r="C143" i="5"/>
  <c r="C144" i="5" l="1"/>
  <c r="D143" i="5"/>
  <c r="C145" i="5" l="1"/>
  <c r="D144" i="5"/>
  <c r="D145" i="5" l="1"/>
  <c r="C146" i="5"/>
  <c r="C147" i="5" l="1"/>
  <c r="D146" i="5"/>
  <c r="D147" i="5" l="1"/>
  <c r="C148" i="5"/>
  <c r="C149" i="5" l="1"/>
  <c r="D148" i="5"/>
  <c r="D149" i="5" l="1"/>
  <c r="C150" i="5"/>
  <c r="C151" i="5" l="1"/>
  <c r="D150" i="5"/>
  <c r="C152" i="5" l="1"/>
  <c r="D151" i="5"/>
  <c r="D152" i="5" l="1"/>
  <c r="C153" i="5"/>
  <c r="D153" i="5" l="1"/>
  <c r="C154" i="5"/>
  <c r="C155" i="5" l="1"/>
  <c r="D154" i="5"/>
  <c r="C156" i="5" l="1"/>
  <c r="D155" i="5"/>
  <c r="C157" i="5" l="1"/>
  <c r="D156" i="5"/>
  <c r="C158" i="5" l="1"/>
  <c r="D157" i="5"/>
  <c r="C159" i="5" l="1"/>
  <c r="D158" i="5"/>
  <c r="C160" i="5" l="1"/>
  <c r="D159" i="5"/>
  <c r="D160" i="5" l="1"/>
  <c r="C161" i="5"/>
  <c r="D161" i="5" l="1"/>
  <c r="C162" i="5"/>
  <c r="D162" i="5" l="1"/>
  <c r="C163" i="5"/>
  <c r="C164" i="5" l="1"/>
  <c r="D163" i="5"/>
  <c r="D164" i="5" l="1"/>
  <c r="C165" i="5"/>
  <c r="D165" i="5" l="1"/>
  <c r="C166" i="5"/>
  <c r="D166" i="5" l="1"/>
  <c r="C167" i="5"/>
  <c r="C168" i="5" l="1"/>
  <c r="D167" i="5"/>
  <c r="C169" i="5" l="1"/>
  <c r="D168" i="5"/>
  <c r="D169" i="5" l="1"/>
  <c r="C170" i="5"/>
  <c r="C171" i="5" l="1"/>
  <c r="D170" i="5"/>
  <c r="D171" i="5" l="1"/>
  <c r="C172" i="5"/>
  <c r="D172" i="5" l="1"/>
  <c r="C173" i="5"/>
  <c r="C174" i="5" l="1"/>
  <c r="D173" i="5"/>
  <c r="D174" i="5" l="1"/>
  <c r="C175" i="5"/>
  <c r="C176" i="5" l="1"/>
  <c r="D175" i="5"/>
  <c r="D176" i="5" l="1"/>
  <c r="C177" i="5"/>
  <c r="C178" i="5" l="1"/>
  <c r="D177" i="5"/>
  <c r="C179" i="5" l="1"/>
  <c r="D178" i="5"/>
  <c r="C180" i="5" l="1"/>
  <c r="D179" i="5"/>
  <c r="C181" i="5" l="1"/>
  <c r="D180" i="5"/>
  <c r="D181" i="5" l="1"/>
  <c r="C182" i="5"/>
  <c r="C183" i="5" l="1"/>
  <c r="D182" i="5"/>
  <c r="D183" i="5" l="1"/>
  <c r="C184" i="5"/>
  <c r="D184" i="5" l="1"/>
  <c r="C185" i="5"/>
  <c r="D185" i="5" l="1"/>
  <c r="C186" i="5"/>
  <c r="C187" i="5" l="1"/>
  <c r="D186" i="5"/>
  <c r="C188" i="5" l="1"/>
  <c r="D187" i="5"/>
  <c r="C189" i="5" l="1"/>
  <c r="D188" i="5"/>
  <c r="C190" i="5" l="1"/>
  <c r="D189" i="5"/>
  <c r="C191" i="5" l="1"/>
  <c r="D190" i="5"/>
  <c r="C192" i="5" l="1"/>
  <c r="D191" i="5"/>
  <c r="C193" i="5" l="1"/>
  <c r="D192" i="5"/>
  <c r="C194" i="5" l="1"/>
  <c r="D193" i="5"/>
  <c r="C195" i="5" l="1"/>
  <c r="D194" i="5"/>
  <c r="D195" i="5" l="1"/>
  <c r="C196" i="5"/>
  <c r="D196" i="5" l="1"/>
  <c r="C197" i="5"/>
  <c r="D197" i="5" l="1"/>
  <c r="C198" i="5"/>
  <c r="D198" i="5" l="1"/>
  <c r="C199" i="5"/>
  <c r="D199" i="5" l="1"/>
  <c r="C200" i="5"/>
  <c r="D200" i="5" l="1"/>
  <c r="C201" i="5"/>
  <c r="D201" i="5" l="1"/>
  <c r="C202" i="5"/>
  <c r="D202" i="5" l="1"/>
  <c r="C203" i="5"/>
  <c r="C204" i="5" l="1"/>
  <c r="D203" i="5"/>
  <c r="C205" i="5" l="1"/>
  <c r="D204" i="5"/>
  <c r="C206" i="5" l="1"/>
  <c r="D205" i="5"/>
  <c r="C207" i="5" l="1"/>
  <c r="D206" i="5"/>
  <c r="C208" i="5" l="1"/>
  <c r="D207" i="5"/>
  <c r="C209" i="5" l="1"/>
  <c r="D208" i="5"/>
  <c r="D209" i="5" l="1"/>
  <c r="C210" i="5"/>
  <c r="D210" i="5" l="1"/>
  <c r="C211" i="5"/>
  <c r="C212" i="5" l="1"/>
  <c r="D211" i="5"/>
  <c r="D212" i="5" l="1"/>
  <c r="C213" i="5"/>
  <c r="D213" i="5" l="1"/>
  <c r="C214" i="5"/>
  <c r="D214" i="5" l="1"/>
  <c r="C215" i="5"/>
  <c r="C216" i="5" l="1"/>
  <c r="D215" i="5"/>
  <c r="C217" i="5" l="1"/>
  <c r="D216" i="5"/>
  <c r="D217" i="5" l="1"/>
  <c r="C218" i="5"/>
  <c r="C219" i="5" l="1"/>
  <c r="D218" i="5"/>
  <c r="C220" i="5" l="1"/>
  <c r="D219" i="5"/>
  <c r="C221" i="5" l="1"/>
  <c r="D220" i="5"/>
  <c r="C222" i="5" l="1"/>
  <c r="D221" i="5"/>
  <c r="C223" i="5" l="1"/>
  <c r="D222" i="5"/>
  <c r="D223" i="5" l="1"/>
  <c r="C224" i="5"/>
  <c r="D224" i="5" l="1"/>
  <c r="C225" i="5"/>
  <c r="D225" i="5" l="1"/>
  <c r="C226" i="5"/>
  <c r="C227" i="5" l="1"/>
  <c r="D226" i="5"/>
  <c r="C228" i="5" l="1"/>
  <c r="D227" i="5"/>
  <c r="C229" i="5" l="1"/>
  <c r="D228" i="5"/>
  <c r="D229" i="5" l="1"/>
  <c r="C230" i="5"/>
  <c r="C231" i="5" l="1"/>
  <c r="D230" i="5"/>
  <c r="D231" i="5" l="1"/>
  <c r="C232" i="5"/>
  <c r="D232" i="5" l="1"/>
  <c r="C233" i="5"/>
  <c r="D233" i="5" l="1"/>
  <c r="C234" i="5"/>
  <c r="D234" i="5" l="1"/>
  <c r="C235" i="5"/>
  <c r="C236" i="5" l="1"/>
  <c r="D235" i="5"/>
  <c r="C237" i="5" l="1"/>
  <c r="D236" i="5"/>
  <c r="D237" i="5" l="1"/>
  <c r="C238" i="5"/>
  <c r="D238" i="5" l="1"/>
  <c r="C239" i="5"/>
  <c r="C240" i="5" l="1"/>
  <c r="D239" i="5"/>
  <c r="C241" i="5" l="1"/>
  <c r="D240" i="5"/>
  <c r="D241" i="5" l="1"/>
  <c r="C242" i="5"/>
  <c r="C243" i="5" l="1"/>
  <c r="D242" i="5"/>
  <c r="C244" i="5" l="1"/>
  <c r="D243" i="5"/>
  <c r="C245" i="5" l="1"/>
  <c r="D244" i="5"/>
  <c r="D245" i="5" l="1"/>
  <c r="C246" i="5"/>
  <c r="D246" i="5" l="1"/>
  <c r="C247" i="5"/>
  <c r="D247" i="5" l="1"/>
  <c r="C248" i="5"/>
  <c r="D248" i="5" l="1"/>
  <c r="C249" i="5"/>
  <c r="C250" i="5" l="1"/>
  <c r="D249" i="5"/>
  <c r="D250" i="5" l="1"/>
  <c r="C251" i="5"/>
  <c r="C252" i="5" l="1"/>
  <c r="D251" i="5"/>
  <c r="C253" i="5" l="1"/>
  <c r="D252" i="5"/>
  <c r="D253" i="5" l="1"/>
  <c r="C254" i="5"/>
  <c r="C255" i="5" l="1"/>
  <c r="D254" i="5"/>
  <c r="D255" i="5" l="1"/>
  <c r="C256" i="5"/>
  <c r="D256" i="5" l="1"/>
  <c r="C257" i="5"/>
  <c r="D257" i="5" l="1"/>
  <c r="C258" i="5"/>
  <c r="D258" i="5" l="1"/>
  <c r="C259" i="5"/>
  <c r="D259" i="5" l="1"/>
  <c r="C260" i="5"/>
  <c r="D260" i="5" l="1"/>
  <c r="C261" i="5"/>
  <c r="C262" i="5" l="1"/>
  <c r="D261" i="5"/>
  <c r="C263" i="5" l="1"/>
  <c r="D262" i="5"/>
  <c r="C264" i="5" l="1"/>
  <c r="D263" i="5"/>
  <c r="C265" i="5" l="1"/>
  <c r="D264" i="5"/>
  <c r="D265" i="5" l="1"/>
  <c r="C266" i="5"/>
  <c r="C267" i="5" l="1"/>
  <c r="D266" i="5"/>
  <c r="D267" i="5" l="1"/>
  <c r="C268" i="5"/>
  <c r="D268" i="5" l="1"/>
  <c r="C269" i="5"/>
  <c r="D269" i="5" l="1"/>
  <c r="C270" i="5"/>
  <c r="D270" i="5" l="1"/>
  <c r="C271" i="5"/>
  <c r="D271" i="5" l="1"/>
  <c r="C272" i="5"/>
  <c r="D272" i="5" l="1"/>
  <c r="C273" i="5"/>
  <c r="C274" i="5" l="1"/>
  <c r="D273" i="5"/>
  <c r="C275" i="5" l="1"/>
  <c r="D274" i="5"/>
  <c r="C276" i="5" l="1"/>
  <c r="D275" i="5"/>
  <c r="C277" i="5" l="1"/>
  <c r="D276" i="5"/>
  <c r="C278" i="5" l="1"/>
  <c r="D277" i="5"/>
  <c r="C279" i="5" l="1"/>
  <c r="D278" i="5"/>
  <c r="C280" i="5" l="1"/>
  <c r="D279" i="5"/>
  <c r="C281" i="5" l="1"/>
  <c r="D280" i="5"/>
  <c r="D281" i="5" l="1"/>
  <c r="C282" i="5"/>
  <c r="D282" i="5" l="1"/>
  <c r="C283" i="5"/>
  <c r="D283" i="5" l="1"/>
  <c r="C284" i="5"/>
  <c r="D284" i="5" l="1"/>
  <c r="C285" i="5"/>
  <c r="D285" i="5" l="1"/>
  <c r="C286" i="5"/>
  <c r="D286" i="5" l="1"/>
  <c r="C287" i="5"/>
  <c r="C288" i="5" l="1"/>
  <c r="D287" i="5"/>
  <c r="C289" i="5" l="1"/>
  <c r="D288" i="5"/>
  <c r="D289" i="5" l="1"/>
  <c r="C290" i="5"/>
  <c r="C291" i="5" l="1"/>
  <c r="D290" i="5"/>
  <c r="C292" i="5" l="1"/>
  <c r="D291" i="5"/>
  <c r="C293" i="5" l="1"/>
  <c r="D292" i="5"/>
  <c r="C294" i="5" l="1"/>
  <c r="D293" i="5"/>
  <c r="C295" i="5" l="1"/>
  <c r="D294" i="5"/>
  <c r="D295" i="5" l="1"/>
  <c r="C296" i="5"/>
  <c r="D296" i="5" l="1"/>
  <c r="C297" i="5"/>
  <c r="D297" i="5" l="1"/>
  <c r="C298" i="5"/>
  <c r="D298" i="5" l="1"/>
  <c r="C299" i="5"/>
  <c r="C300" i="5" l="1"/>
  <c r="D299" i="5"/>
  <c r="C301" i="5" l="1"/>
  <c r="D300" i="5"/>
  <c r="D301" i="5" l="1"/>
  <c r="C302" i="5"/>
  <c r="C303" i="5" l="1"/>
  <c r="D302" i="5"/>
  <c r="D303" i="5" l="1"/>
  <c r="C304" i="5"/>
  <c r="D304" i="5" l="1"/>
  <c r="C305" i="5"/>
  <c r="C306" i="5" l="1"/>
  <c r="D305" i="5"/>
  <c r="C307" i="5" l="1"/>
  <c r="D306" i="5"/>
  <c r="C308" i="5" l="1"/>
  <c r="D307" i="5"/>
  <c r="C309" i="5" l="1"/>
  <c r="D308" i="5"/>
  <c r="D309" i="5" l="1"/>
  <c r="C310" i="5"/>
  <c r="C311" i="5" l="1"/>
  <c r="D310" i="5"/>
  <c r="C312" i="5" l="1"/>
  <c r="D311" i="5"/>
  <c r="C313" i="5" l="1"/>
  <c r="D313" i="5" s="1"/>
  <c r="D312" i="5"/>
  <c r="I11" i="5" l="1"/>
  <c r="H11" i="5"/>
  <c r="I13" i="5"/>
  <c r="H12" i="5"/>
  <c r="I10" i="5"/>
  <c r="H13" i="5"/>
  <c r="H7" i="5"/>
  <c r="I6" i="5"/>
  <c r="H14" i="5"/>
  <c r="I9" i="5"/>
  <c r="H6" i="5"/>
  <c r="I5" i="5"/>
  <c r="H8" i="5"/>
  <c r="I14" i="5"/>
  <c r="H9" i="5"/>
  <c r="I12" i="5"/>
  <c r="I8" i="5"/>
  <c r="I7" i="5"/>
  <c r="H10" i="5"/>
  <c r="H31" i="5" l="1"/>
  <c r="J6" i="5"/>
  <c r="M6" i="5"/>
  <c r="H35" i="5"/>
  <c r="M10" i="5"/>
  <c r="J10" i="5"/>
  <c r="H38" i="5"/>
  <c r="M13" i="5"/>
  <c r="J13" i="5"/>
  <c r="H37" i="5"/>
  <c r="M12" i="5"/>
  <c r="J12" i="5"/>
  <c r="H33" i="5"/>
  <c r="J8" i="5"/>
  <c r="M8" i="5"/>
  <c r="H39" i="5"/>
  <c r="M14" i="5"/>
  <c r="W4" i="5" s="1"/>
  <c r="J14" i="5"/>
  <c r="H32" i="5"/>
  <c r="M7" i="5"/>
  <c r="J7" i="5"/>
  <c r="H34" i="5"/>
  <c r="M9" i="5"/>
  <c r="J9" i="5"/>
  <c r="H30" i="5"/>
  <c r="J5" i="5"/>
  <c r="M5" i="5"/>
  <c r="H36" i="5"/>
  <c r="M11" i="5"/>
  <c r="J11" i="5"/>
  <c r="R4" i="5" l="1"/>
  <c r="S5" i="5" s="1" a="1"/>
  <c r="S5" i="5" s="1"/>
  <c r="T6" i="5" s="1" a="1"/>
  <c r="T6" i="5" s="1"/>
  <c r="U7" i="5" s="1" a="1"/>
  <c r="U7" i="5" s="1"/>
  <c r="V8" i="5" s="1" a="1"/>
  <c r="V8" i="5" s="1"/>
  <c r="W9" i="5" s="1" a="1"/>
  <c r="W9" i="5" s="1"/>
  <c r="N10" i="5" a="1"/>
  <c r="N10" i="5" s="1"/>
  <c r="O11" i="5" s="1" a="1"/>
  <c r="O11" i="5" s="1"/>
  <c r="P12" i="5" s="1" a="1"/>
  <c r="P12" i="5" s="1"/>
  <c r="Q13" i="5" s="1" a="1"/>
  <c r="Q13" i="5" s="1"/>
  <c r="R14" i="5" s="1" a="1"/>
  <c r="R14" i="5" s="1"/>
  <c r="U4" i="5"/>
  <c r="V5" i="5" s="1" a="1"/>
  <c r="V5" i="5" s="1"/>
  <c r="W6" i="5" s="1" a="1"/>
  <c r="W6" i="5" s="1"/>
  <c r="N13" i="5" a="1"/>
  <c r="N13" i="5" s="1"/>
  <c r="O14" i="5" s="1" a="1"/>
  <c r="O14" i="5" s="1"/>
  <c r="N8" i="5" a="1"/>
  <c r="N8" i="5" s="1"/>
  <c r="O9" i="5" s="1" a="1"/>
  <c r="O9" i="5" s="1"/>
  <c r="P10" i="5" s="1" a="1"/>
  <c r="P10" i="5" s="1"/>
  <c r="Q11" i="5" s="1" a="1"/>
  <c r="Q11" i="5" s="1"/>
  <c r="R12" i="5" s="1" a="1"/>
  <c r="R12" i="5" s="1"/>
  <c r="S13" i="5" s="1" a="1"/>
  <c r="S13" i="5" s="1"/>
  <c r="T14" i="5" s="1" a="1"/>
  <c r="T14" i="5" s="1"/>
  <c r="P4" i="5"/>
  <c r="Q5" i="5" s="1" a="1"/>
  <c r="Q5" i="5" s="1"/>
  <c r="R6" i="5" s="1" a="1"/>
  <c r="R6" i="5" s="1"/>
  <c r="S7" i="5" s="1" a="1"/>
  <c r="S7" i="5" s="1"/>
  <c r="T8" i="5" s="1" a="1"/>
  <c r="T8" i="5" s="1"/>
  <c r="U9" i="5" s="1" a="1"/>
  <c r="U9" i="5" s="1"/>
  <c r="V10" i="5" s="1" a="1"/>
  <c r="V10" i="5" s="1"/>
  <c r="W11" i="5" s="1" a="1"/>
  <c r="W11" i="5" s="1"/>
  <c r="V4" i="5"/>
  <c r="W5" i="5" s="1" a="1"/>
  <c r="W5" i="5" s="1"/>
  <c r="N14" i="5" a="1"/>
  <c r="N14" i="5" s="1"/>
  <c r="N12" i="5" a="1"/>
  <c r="N12" i="5" s="1"/>
  <c r="O13" i="5" s="1" a="1"/>
  <c r="O13" i="5" s="1"/>
  <c r="P14" i="5" s="1" a="1"/>
  <c r="P14" i="5" s="1"/>
  <c r="T4" i="5"/>
  <c r="U5" i="5" s="1" a="1"/>
  <c r="U5" i="5" s="1"/>
  <c r="V6" i="5" s="1" a="1"/>
  <c r="V6" i="5" s="1"/>
  <c r="W7" i="5" s="1" a="1"/>
  <c r="W7" i="5" s="1"/>
  <c r="N11" i="5" a="1"/>
  <c r="N11" i="5" s="1"/>
  <c r="O12" i="5" s="1" a="1"/>
  <c r="O12" i="5" s="1"/>
  <c r="P13" i="5" s="1" a="1"/>
  <c r="P13" i="5" s="1"/>
  <c r="Q14" i="5" s="1" a="1"/>
  <c r="Q14" i="5" s="1"/>
  <c r="S4" i="5"/>
  <c r="T5" i="5" s="1" a="1"/>
  <c r="T5" i="5" s="1"/>
  <c r="U6" i="5" s="1" a="1"/>
  <c r="U6" i="5" s="1"/>
  <c r="V7" i="5" s="1" a="1"/>
  <c r="V7" i="5" s="1"/>
  <c r="W8" i="5" s="1" a="1"/>
  <c r="W8" i="5" s="1"/>
  <c r="N4" i="5"/>
  <c r="N6" i="5" a="1"/>
  <c r="N6" i="5" s="1"/>
  <c r="O7" i="5" s="1" a="1"/>
  <c r="O7" i="5" s="1"/>
  <c r="P8" i="5" s="1" a="1"/>
  <c r="P8" i="5" s="1"/>
  <c r="Q9" i="5" s="1" a="1"/>
  <c r="Q9" i="5" s="1"/>
  <c r="R10" i="5" s="1" a="1"/>
  <c r="R10" i="5" s="1"/>
  <c r="S11" i="5" s="1" a="1"/>
  <c r="S11" i="5" s="1"/>
  <c r="T12" i="5" s="1" a="1"/>
  <c r="T12" i="5" s="1"/>
  <c r="U13" i="5" s="1" a="1"/>
  <c r="U13" i="5" s="1"/>
  <c r="V14" i="5" s="1" a="1"/>
  <c r="V14" i="5" s="1"/>
  <c r="H17" i="5" a="1"/>
  <c r="H17" i="5" s="1"/>
  <c r="N9" i="5" a="1"/>
  <c r="N9" i="5" s="1"/>
  <c r="O10" i="5" s="1" a="1"/>
  <c r="O10" i="5" s="1"/>
  <c r="P11" i="5" s="1" a="1"/>
  <c r="P11" i="5" s="1"/>
  <c r="Q12" i="5" s="1" a="1"/>
  <c r="Q12" i="5" s="1"/>
  <c r="R13" i="5" s="1" a="1"/>
  <c r="R13" i="5" s="1"/>
  <c r="S14" i="5" s="1" a="1"/>
  <c r="S14" i="5" s="1"/>
  <c r="Q4" i="5"/>
  <c r="R5" i="5" s="1" a="1"/>
  <c r="R5" i="5" s="1"/>
  <c r="S6" i="5" s="1" a="1"/>
  <c r="S6" i="5" s="1"/>
  <c r="T7" i="5" s="1" a="1"/>
  <c r="T7" i="5" s="1"/>
  <c r="U8" i="5" s="1" a="1"/>
  <c r="U8" i="5" s="1"/>
  <c r="V9" i="5" s="1" a="1"/>
  <c r="V9" i="5" s="1"/>
  <c r="W10" i="5" s="1" a="1"/>
  <c r="W10" i="5" s="1"/>
  <c r="N7" i="5" a="1"/>
  <c r="N7" i="5" s="1"/>
  <c r="O8" i="5" s="1" a="1"/>
  <c r="O8" i="5" s="1"/>
  <c r="P9" i="5" s="1" a="1"/>
  <c r="P9" i="5" s="1"/>
  <c r="Q10" i="5" s="1" a="1"/>
  <c r="Q10" i="5" s="1"/>
  <c r="R11" i="5" s="1" a="1"/>
  <c r="R11" i="5" s="1"/>
  <c r="S12" i="5" s="1" a="1"/>
  <c r="S12" i="5" s="1"/>
  <c r="T13" i="5" s="1" a="1"/>
  <c r="T13" i="5" s="1"/>
  <c r="U14" i="5" s="1" a="1"/>
  <c r="U14" i="5" s="1"/>
  <c r="O4" i="5"/>
  <c r="P5" i="5" s="1" a="1"/>
  <c r="P5" i="5" s="1"/>
  <c r="Q6" i="5" s="1" a="1"/>
  <c r="Q6" i="5" s="1"/>
  <c r="R7" i="5" s="1" a="1"/>
  <c r="R7" i="5" s="1"/>
  <c r="S8" i="5" s="1" a="1"/>
  <c r="S8" i="5" s="1"/>
  <c r="T9" i="5" s="1" a="1"/>
  <c r="T9" i="5" s="1"/>
  <c r="U10" i="5" s="1" a="1"/>
  <c r="U10" i="5" s="1"/>
  <c r="V11" i="5" s="1" a="1"/>
  <c r="V11" i="5" s="1"/>
  <c r="W12" i="5" s="1" a="1"/>
  <c r="W12" i="5" s="1"/>
  <c r="J17" i="5" l="1"/>
  <c r="I30" i="5"/>
  <c r="O5" i="5" a="1"/>
  <c r="O5" i="5" s="1"/>
  <c r="P6" i="5" s="1" a="1"/>
  <c r="P6" i="5" s="1"/>
  <c r="Q7" i="5" s="1" a="1"/>
  <c r="Q7" i="5" s="1"/>
  <c r="R8" i="5" s="1" a="1"/>
  <c r="R8" i="5" s="1"/>
  <c r="S9" i="5" s="1" a="1"/>
  <c r="S9" i="5" s="1"/>
  <c r="T10" i="5" s="1" a="1"/>
  <c r="T10" i="5" s="1"/>
  <c r="U11" i="5" s="1" a="1"/>
  <c r="U11" i="5" s="1"/>
  <c r="V12" i="5" s="1" a="1"/>
  <c r="V12" i="5" s="1"/>
  <c r="W13" i="5" s="1" a="1"/>
  <c r="W13" i="5" s="1"/>
  <c r="H18" i="5" a="1"/>
  <c r="H18" i="5" s="1"/>
  <c r="H20" i="5" a="1"/>
  <c r="H20" i="5" s="1"/>
  <c r="H21" i="5" a="1"/>
  <c r="H21" i="5" s="1"/>
  <c r="H23" i="5" a="1"/>
  <c r="H23" i="5" s="1"/>
  <c r="H24" i="5" a="1"/>
  <c r="H24" i="5" s="1"/>
  <c r="H22" i="5" l="1" a="1"/>
  <c r="H22" i="5" s="1"/>
  <c r="H26" i="5" a="1"/>
  <c r="H26" i="5" s="1"/>
  <c r="J26" i="5" s="1"/>
  <c r="H19" i="5" a="1"/>
  <c r="H19" i="5" s="1"/>
  <c r="H25" i="5" a="1"/>
  <c r="H25" i="5" s="1"/>
  <c r="I38" i="5" s="1"/>
  <c r="J24" i="5"/>
  <c r="I37" i="5"/>
  <c r="J23" i="5"/>
  <c r="I36" i="5"/>
  <c r="I34" i="5"/>
  <c r="J21" i="5"/>
  <c r="J20" i="5"/>
  <c r="I33" i="5"/>
  <c r="J22" i="5"/>
  <c r="I35" i="5"/>
  <c r="J19" i="5"/>
  <c r="I32" i="5"/>
  <c r="J18" i="5"/>
  <c r="I31" i="5"/>
  <c r="I39" i="5" l="1"/>
  <c r="J2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<sst xmlns="http://schemas.openxmlformats.org/spreadsheetml/2006/main" count="68" uniqueCount="31">
  <si>
    <t>S&amp;P 500</t>
  </si>
  <si>
    <t>log S&amp;P</t>
  </si>
  <si>
    <t>Log Return</t>
  </si>
  <si>
    <t>Demeaned log return</t>
  </si>
  <si>
    <t>ACF</t>
  </si>
  <si>
    <t>Std E</t>
  </si>
  <si>
    <t>ratio</t>
  </si>
  <si>
    <t>PACF</t>
  </si>
  <si>
    <t>SE PACF</t>
  </si>
  <si>
    <t>Series</t>
  </si>
  <si>
    <t>Demeaned</t>
  </si>
  <si>
    <t>Random numbers</t>
  </si>
  <si>
    <t>Stage 1</t>
  </si>
  <si>
    <t>c</t>
  </si>
  <si>
    <t>b</t>
  </si>
  <si>
    <t>stage 1 resids</t>
  </si>
  <si>
    <t>Augmented</t>
  </si>
  <si>
    <t>stage2 resids</t>
  </si>
  <si>
    <t>regression data</t>
  </si>
  <si>
    <t>stage 2 resids</t>
  </si>
  <si>
    <t>Sim paths</t>
  </si>
  <si>
    <t>Payoff</t>
  </si>
  <si>
    <t>So</t>
  </si>
  <si>
    <t>Sigma</t>
  </si>
  <si>
    <t>T</t>
  </si>
  <si>
    <t>K</t>
  </si>
  <si>
    <t>r</t>
  </si>
  <si>
    <t>r-sig*sig/2</t>
  </si>
  <si>
    <t>sig root T</t>
  </si>
  <si>
    <t>Average payoff</t>
  </si>
  <si>
    <t>Discounted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</si>
</sst>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2" applyFont="1"/>
    <xf numFmtId="44" fontId="0" fillId="0" borderId="0" xfId="0" applyNumberFormat="1"/>
  </cellXfs>
  <cellStyles count="3">
    <cellStyle name="Currency" xfId="2" builtinId="4"/>
    <cellStyle name="Normal" xfId="0" builtinId="0"/>
    <cellStyle name="Normal 2 2" xfId="1" xr:uid="{4E9F6FAD-DDDC-4A5D-AEAC-0AA05EA0C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'Acf pacf ginned up data'!$H$29</c:f>
              <c:strCache>
                <c:ptCount val="1"/>
                <c:pt idx="0">
                  <c:v>ACF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'Acf pacf ginned up data'!$G$30:$G$39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'Acf pacf ginned up data'!$H$30:$H$39</c:f>
              <c:numCache>
                <c:formatCode>General</c:formatCode>
                <c:ptCount val="10"/>
                <c:pt idx="0">
                  <c:v>0.88082043515404318</c:v>
                </c:pt>
                <c:pt idx="1">
                  <c:v>0.7100796661430524</c:v>
                </c:pt>
                <c:pt idx="2">
                  <c:v>0.58093093569752996</c:v>
                </c:pt>
                <c:pt idx="3">
                  <c:v>0.46647258874382574</c:v>
                </c:pt>
                <c:pt idx="4">
                  <c:v>0.36769799886767124</c:v>
                </c:pt>
                <c:pt idx="5">
                  <c:v>0.28922299929576378</c:v>
                </c:pt>
                <c:pt idx="6">
                  <c:v>0.22942977182004543</c:v>
                </c:pt>
                <c:pt idx="7">
                  <c:v>0.19162576056905087</c:v>
                </c:pt>
                <c:pt idx="8">
                  <c:v>0.15584596026087558</c:v>
                </c:pt>
                <c:pt idx="9">
                  <c:v>0.11752520249407372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8-4590-8F82-AABA96584367}"/>
            </c:ext>
          </c:extLst>
        </c:ser>
        <c:ser>
          <c:idx val="1"/>
          <c:order val="1"/>
          <c:tx>
            <c:strRef>
              <c:f>'Acf pacf ginned up data'!$I$29</c:f>
              <c:strCache>
                <c:ptCount val="1"/>
                <c:pt idx="0">
                  <c:v>PACF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'Acf pacf ginned up data'!$G$30:$G$39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'Acf pacf ginned up data'!$I$30:$I$39</c:f>
              <c:numCache>
                <c:formatCode>General</c:formatCode>
                <c:ptCount val="10"/>
                <c:pt idx="0">
                  <c:v>0.88082043515404318</c:v>
                </c:pt>
                <c:pt idx="1">
                  <c:v>-0.29339014041021505</c:v>
                </c:pt>
                <c:pt idx="2">
                  <c:v>0.14839672218171929</c:v>
                </c:pt>
                <c:pt idx="3">
                  <c:v>-0.11468343654806246</c:v>
                </c:pt>
                <c:pt idx="4">
                  <c:v>3.4433726322301572E-2</c:v>
                </c:pt>
                <c:pt idx="5">
                  <c:v>-1.6464152258253817E-2</c:v>
                </c:pt>
                <c:pt idx="6">
                  <c:v>1.8880404623583535E-2</c:v>
                </c:pt>
                <c:pt idx="7">
                  <c:v>3.8874731939365414E-2</c:v>
                </c:pt>
                <c:pt idx="8">
                  <c:v>-5.2945321899542042E-2</c:v>
                </c:pt>
                <c:pt idx="9">
                  <c:v>-7.4359213804896518E-3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8-4590-8F82-AABA96584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732927"/>
        <c:axId val="1189736767"/>
      </c:lineChart>
      <c:catAx>
        <c:axId val="118973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6767"/>
        <c:crosses val="autoZero"/>
        <c:auto val="1"/>
        <c:lblAlgn val="ctr"/>
        <c:lblOffset val="100"/>
        <c:noMultiLvlLbl val="0"/>
      </c:catAx>
      <c:valAx>
        <c:axId val="11897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'Acf pacf ginned up data'!$D$3:$D$313</c:f>
              <c:numCache>
                <c:formatCode>General</c:formatCode>
                <c:ptCount val="311"/>
                <c:pt idx="0">
                  <c:v>0.51390270198162646</c:v>
                </c:pt>
                <c:pt idx="1">
                  <c:v>1.3469989524415793</c:v>
                </c:pt>
                <c:pt idx="2">
                  <c:v>1.6265848823843914</c:v>
                </c:pt>
                <c:pt idx="3">
                  <c:v>1.5140099450628641</c:v>
                </c:pt>
                <c:pt idx="4">
                  <c:v>1.5430350096551384</c:v>
                </c:pt>
                <c:pt idx="5">
                  <c:v>3.1596899564788323</c:v>
                </c:pt>
                <c:pt idx="6">
                  <c:v>4.0657655591683586</c:v>
                </c:pt>
                <c:pt idx="7">
                  <c:v>3.410654916590524</c:v>
                </c:pt>
                <c:pt idx="8">
                  <c:v>4.8306446089227251</c:v>
                </c:pt>
                <c:pt idx="9">
                  <c:v>4.0541016438389583</c:v>
                </c:pt>
                <c:pt idx="10">
                  <c:v>3.3499627305626944</c:v>
                </c:pt>
                <c:pt idx="11">
                  <c:v>4.5928215562649655</c:v>
                </c:pt>
                <c:pt idx="12">
                  <c:v>6.8052905202450109</c:v>
                </c:pt>
                <c:pt idx="13">
                  <c:v>7.7383578201561622</c:v>
                </c:pt>
                <c:pt idx="14">
                  <c:v>8.7940039647558965</c:v>
                </c:pt>
                <c:pt idx="15">
                  <c:v>7.9640352080356145</c:v>
                </c:pt>
                <c:pt idx="16">
                  <c:v>5.6598131495598434</c:v>
                </c:pt>
                <c:pt idx="17">
                  <c:v>5.289492496449836</c:v>
                </c:pt>
                <c:pt idx="18">
                  <c:v>5.6240559517812336</c:v>
                </c:pt>
                <c:pt idx="19">
                  <c:v>6.8284544098122639</c:v>
                </c:pt>
                <c:pt idx="20">
                  <c:v>4.6335723148264085</c:v>
                </c:pt>
                <c:pt idx="21">
                  <c:v>3.5992713854557734</c:v>
                </c:pt>
                <c:pt idx="22">
                  <c:v>3.6010879405187461</c:v>
                </c:pt>
                <c:pt idx="23">
                  <c:v>3.6137148553016951</c:v>
                </c:pt>
                <c:pt idx="24">
                  <c:v>1.4848183415480407</c:v>
                </c:pt>
                <c:pt idx="25">
                  <c:v>-0.30618142186910879</c:v>
                </c:pt>
                <c:pt idx="26">
                  <c:v>1.1764817843541486</c:v>
                </c:pt>
                <c:pt idx="27">
                  <c:v>3.99737482570846</c:v>
                </c:pt>
                <c:pt idx="28">
                  <c:v>4.7414186083846248</c:v>
                </c:pt>
                <c:pt idx="29">
                  <c:v>4.8264957548542204</c:v>
                </c:pt>
                <c:pt idx="30">
                  <c:v>5.8110531672822967</c:v>
                </c:pt>
                <c:pt idx="31">
                  <c:v>5.1425181402691962</c:v>
                </c:pt>
                <c:pt idx="32">
                  <c:v>4.1591893931559749</c:v>
                </c:pt>
                <c:pt idx="33">
                  <c:v>3.9329348157812318</c:v>
                </c:pt>
                <c:pt idx="34">
                  <c:v>5.5651219018180491</c:v>
                </c:pt>
                <c:pt idx="35">
                  <c:v>5.7827677058695528</c:v>
                </c:pt>
                <c:pt idx="36">
                  <c:v>6.1364566268015199</c:v>
                </c:pt>
                <c:pt idx="37">
                  <c:v>5.9033963874777022</c:v>
                </c:pt>
                <c:pt idx="38">
                  <c:v>5.4023778113849819</c:v>
                </c:pt>
                <c:pt idx="39">
                  <c:v>3.3583306623084166</c:v>
                </c:pt>
                <c:pt idx="40">
                  <c:v>1.4635707081918394</c:v>
                </c:pt>
                <c:pt idx="41">
                  <c:v>1.5833563068959959</c:v>
                </c:pt>
                <c:pt idx="42">
                  <c:v>3.4126726673968255</c:v>
                </c:pt>
                <c:pt idx="43">
                  <c:v>4.4721618559197438</c:v>
                </c:pt>
                <c:pt idx="44">
                  <c:v>7.3451887328292962</c:v>
                </c:pt>
                <c:pt idx="45">
                  <c:v>8.2191039123743632</c:v>
                </c:pt>
                <c:pt idx="46">
                  <c:v>6.8579618484046883</c:v>
                </c:pt>
                <c:pt idx="47">
                  <c:v>7.5583904158777138</c:v>
                </c:pt>
                <c:pt idx="48">
                  <c:v>6.2142901016669043</c:v>
                </c:pt>
                <c:pt idx="49">
                  <c:v>4.5776318933272906</c:v>
                </c:pt>
                <c:pt idx="50">
                  <c:v>5.0567060982325858</c:v>
                </c:pt>
                <c:pt idx="51">
                  <c:v>5.1107589801926609</c:v>
                </c:pt>
                <c:pt idx="52">
                  <c:v>5.4658937957251039</c:v>
                </c:pt>
                <c:pt idx="53">
                  <c:v>7.0688941200092206</c:v>
                </c:pt>
                <c:pt idx="54">
                  <c:v>7.8036233389044281</c:v>
                </c:pt>
                <c:pt idx="55">
                  <c:v>7.0535022527275997</c:v>
                </c:pt>
                <c:pt idx="56">
                  <c:v>5.7218610077770116</c:v>
                </c:pt>
                <c:pt idx="57">
                  <c:v>6.1252524124636878</c:v>
                </c:pt>
                <c:pt idx="58">
                  <c:v>5.512396706037519</c:v>
                </c:pt>
                <c:pt idx="59">
                  <c:v>5.0173709389076162</c:v>
                </c:pt>
                <c:pt idx="60">
                  <c:v>5.9649268520162879</c:v>
                </c:pt>
                <c:pt idx="61">
                  <c:v>6.7257050722622314</c:v>
                </c:pt>
                <c:pt idx="62">
                  <c:v>5.9465296035409114</c:v>
                </c:pt>
                <c:pt idx="63">
                  <c:v>7.1965395274135364</c:v>
                </c:pt>
                <c:pt idx="64">
                  <c:v>8.7555321534656141</c:v>
                </c:pt>
                <c:pt idx="65">
                  <c:v>8.9003773376845299</c:v>
                </c:pt>
                <c:pt idx="66">
                  <c:v>8.203546396162043</c:v>
                </c:pt>
                <c:pt idx="67">
                  <c:v>7.6867857201720309</c:v>
                </c:pt>
                <c:pt idx="68">
                  <c:v>6.7521511939820957</c:v>
                </c:pt>
                <c:pt idx="69">
                  <c:v>6.5707925832910927</c:v>
                </c:pt>
                <c:pt idx="70">
                  <c:v>6.4422574148446481</c:v>
                </c:pt>
                <c:pt idx="71">
                  <c:v>4.0982563686863598</c:v>
                </c:pt>
                <c:pt idx="72">
                  <c:v>1.4113822421765208</c:v>
                </c:pt>
                <c:pt idx="73">
                  <c:v>0.72483947134523985</c:v>
                </c:pt>
                <c:pt idx="74">
                  <c:v>2.8965320616620369</c:v>
                </c:pt>
                <c:pt idx="75">
                  <c:v>5.4192738136301504</c:v>
                </c:pt>
                <c:pt idx="76">
                  <c:v>4.8100360768454609</c:v>
                </c:pt>
                <c:pt idx="77">
                  <c:v>4.5461484589959342</c:v>
                </c:pt>
                <c:pt idx="78">
                  <c:v>3.4743993685075196</c:v>
                </c:pt>
                <c:pt idx="79">
                  <c:v>4.4691427542590914</c:v>
                </c:pt>
                <c:pt idx="80">
                  <c:v>5.0895782510229637</c:v>
                </c:pt>
                <c:pt idx="81">
                  <c:v>5.4944871931343995</c:v>
                </c:pt>
                <c:pt idx="82">
                  <c:v>7.4896541685168785</c:v>
                </c:pt>
                <c:pt idx="83">
                  <c:v>7.1235222748982086</c:v>
                </c:pt>
                <c:pt idx="84">
                  <c:v>7.2891113166548553</c:v>
                </c:pt>
                <c:pt idx="85">
                  <c:v>8.4595478860462379</c:v>
                </c:pt>
                <c:pt idx="86">
                  <c:v>9.3753566606442362</c:v>
                </c:pt>
                <c:pt idx="87">
                  <c:v>6.9776636533654202</c:v>
                </c:pt>
                <c:pt idx="88">
                  <c:v>5.3698262240101684</c:v>
                </c:pt>
                <c:pt idx="89">
                  <c:v>6.1168812233648735</c:v>
                </c:pt>
                <c:pt idx="90">
                  <c:v>6.0396837279197708</c:v>
                </c:pt>
                <c:pt idx="91">
                  <c:v>6.0778939900270048</c:v>
                </c:pt>
                <c:pt idx="92">
                  <c:v>5.4584323966212063</c:v>
                </c:pt>
                <c:pt idx="93">
                  <c:v>5.523800152510165</c:v>
                </c:pt>
                <c:pt idx="94">
                  <c:v>7.523609343975405</c:v>
                </c:pt>
                <c:pt idx="95">
                  <c:v>8.5987355937437506</c:v>
                </c:pt>
                <c:pt idx="96">
                  <c:v>8.1321185987388169</c:v>
                </c:pt>
                <c:pt idx="97">
                  <c:v>7.668628142075578</c:v>
                </c:pt>
                <c:pt idx="98">
                  <c:v>7.3224990696875381</c:v>
                </c:pt>
                <c:pt idx="99">
                  <c:v>5.9766894748317219</c:v>
                </c:pt>
                <c:pt idx="100">
                  <c:v>4.7417157969856767</c:v>
                </c:pt>
                <c:pt idx="101">
                  <c:v>4.6474560846249142</c:v>
                </c:pt>
                <c:pt idx="102">
                  <c:v>5.3792655222964596</c:v>
                </c:pt>
                <c:pt idx="103">
                  <c:v>5.9027375047401351</c:v>
                </c:pt>
                <c:pt idx="104">
                  <c:v>5.5147917257188936</c:v>
                </c:pt>
                <c:pt idx="105">
                  <c:v>6.2943541184401495</c:v>
                </c:pt>
                <c:pt idx="106">
                  <c:v>6.3148491423422701</c:v>
                </c:pt>
                <c:pt idx="107">
                  <c:v>6.3691963541469461</c:v>
                </c:pt>
                <c:pt idx="108">
                  <c:v>7.2178718527144694</c:v>
                </c:pt>
                <c:pt idx="109">
                  <c:v>7.8277790161933964</c:v>
                </c:pt>
                <c:pt idx="110">
                  <c:v>8.506271724973427</c:v>
                </c:pt>
                <c:pt idx="111">
                  <c:v>7.1998514524978736</c:v>
                </c:pt>
                <c:pt idx="112">
                  <c:v>6.4221817280214371</c:v>
                </c:pt>
                <c:pt idx="113">
                  <c:v>6.4771245143374987</c:v>
                </c:pt>
                <c:pt idx="114">
                  <c:v>5.8802261410906889</c:v>
                </c:pt>
                <c:pt idx="115">
                  <c:v>4.4700377754966754</c:v>
                </c:pt>
                <c:pt idx="116">
                  <c:v>2.1536550971958572</c:v>
                </c:pt>
                <c:pt idx="117">
                  <c:v>3.3965533760530544</c:v>
                </c:pt>
                <c:pt idx="118">
                  <c:v>4.186994107887684</c:v>
                </c:pt>
                <c:pt idx="119">
                  <c:v>2.7319256351029924</c:v>
                </c:pt>
                <c:pt idx="120">
                  <c:v>3.1671349499466497</c:v>
                </c:pt>
                <c:pt idx="121">
                  <c:v>4.887176703799808</c:v>
                </c:pt>
                <c:pt idx="122">
                  <c:v>5.2426716973775873</c:v>
                </c:pt>
                <c:pt idx="123">
                  <c:v>4.6462341268563545</c:v>
                </c:pt>
                <c:pt idx="124">
                  <c:v>5.3281757106967529</c:v>
                </c:pt>
                <c:pt idx="125">
                  <c:v>5.5014416178773695</c:v>
                </c:pt>
                <c:pt idx="126">
                  <c:v>5.5904218260336433</c:v>
                </c:pt>
                <c:pt idx="127">
                  <c:v>4.4429641670266147</c:v>
                </c:pt>
                <c:pt idx="128">
                  <c:v>4.1447221011937856</c:v>
                </c:pt>
                <c:pt idx="129">
                  <c:v>3.571442396566312</c:v>
                </c:pt>
                <c:pt idx="130">
                  <c:v>1.7383079194687387</c:v>
                </c:pt>
                <c:pt idx="131">
                  <c:v>1.8332040241892642</c:v>
                </c:pt>
                <c:pt idx="132">
                  <c:v>2.8040026255511457</c:v>
                </c:pt>
                <c:pt idx="133">
                  <c:v>2.6449462041262266</c:v>
                </c:pt>
                <c:pt idx="134">
                  <c:v>2.353485595032299</c:v>
                </c:pt>
                <c:pt idx="135">
                  <c:v>1.7598281695624247</c:v>
                </c:pt>
                <c:pt idx="136">
                  <c:v>3.0915117632279929</c:v>
                </c:pt>
                <c:pt idx="137">
                  <c:v>4.1084281730925616</c:v>
                </c:pt>
                <c:pt idx="138">
                  <c:v>3.5469731948615539</c:v>
                </c:pt>
                <c:pt idx="139">
                  <c:v>3.6825486216382184</c:v>
                </c:pt>
                <c:pt idx="140">
                  <c:v>4.6768148221606847</c:v>
                </c:pt>
                <c:pt idx="141">
                  <c:v>5.3387405970740227</c:v>
                </c:pt>
                <c:pt idx="142">
                  <c:v>5.82006190159718</c:v>
                </c:pt>
                <c:pt idx="143">
                  <c:v>5.2571380356682713</c:v>
                </c:pt>
                <c:pt idx="144">
                  <c:v>5.0316145529597796</c:v>
                </c:pt>
                <c:pt idx="145">
                  <c:v>6.3697833703940692</c:v>
                </c:pt>
                <c:pt idx="146">
                  <c:v>6.8658269377081478</c:v>
                </c:pt>
                <c:pt idx="147">
                  <c:v>7.4400858865038506</c:v>
                </c:pt>
                <c:pt idx="148">
                  <c:v>8.4186883055430073</c:v>
                </c:pt>
                <c:pt idx="149">
                  <c:v>9.1591396363296411</c:v>
                </c:pt>
                <c:pt idx="150">
                  <c:v>8.4036964236444351</c:v>
                </c:pt>
                <c:pt idx="151">
                  <c:v>7.9892798185287379</c:v>
                </c:pt>
                <c:pt idx="152">
                  <c:v>7.0070228503492276</c:v>
                </c:pt>
                <c:pt idx="153">
                  <c:v>6.2179418660834873</c:v>
                </c:pt>
                <c:pt idx="154">
                  <c:v>5.8008906993559348</c:v>
                </c:pt>
                <c:pt idx="155">
                  <c:v>5.6528078004882341</c:v>
                </c:pt>
                <c:pt idx="156">
                  <c:v>4.3710106866039453</c:v>
                </c:pt>
                <c:pt idx="157">
                  <c:v>3.436770955380291</c:v>
                </c:pt>
                <c:pt idx="158">
                  <c:v>2.7460315849715959</c:v>
                </c:pt>
                <c:pt idx="159">
                  <c:v>2.4420088790866199</c:v>
                </c:pt>
                <c:pt idx="160">
                  <c:v>2.6957661748125736</c:v>
                </c:pt>
                <c:pt idx="161">
                  <c:v>3.2654394794053525</c:v>
                </c:pt>
                <c:pt idx="162">
                  <c:v>2.7467964195373962</c:v>
                </c:pt>
                <c:pt idx="163">
                  <c:v>2.3204668252880563</c:v>
                </c:pt>
                <c:pt idx="164">
                  <c:v>1.6456605021527324</c:v>
                </c:pt>
                <c:pt idx="165">
                  <c:v>0.87653306485337712</c:v>
                </c:pt>
                <c:pt idx="166">
                  <c:v>0.85179139418622529</c:v>
                </c:pt>
                <c:pt idx="167">
                  <c:v>1.2066922900978048</c:v>
                </c:pt>
                <c:pt idx="168">
                  <c:v>1.1432417410536462</c:v>
                </c:pt>
                <c:pt idx="169">
                  <c:v>0.78448148280913754</c:v>
                </c:pt>
                <c:pt idx="170">
                  <c:v>2.1063320808422561</c:v>
                </c:pt>
                <c:pt idx="171">
                  <c:v>2.6370010891144653</c:v>
                </c:pt>
                <c:pt idx="172">
                  <c:v>2.3984745654284496</c:v>
                </c:pt>
                <c:pt idx="173">
                  <c:v>2.6464371109186882</c:v>
                </c:pt>
                <c:pt idx="174">
                  <c:v>2.3067325811486965</c:v>
                </c:pt>
                <c:pt idx="175">
                  <c:v>1.7883957349826209</c:v>
                </c:pt>
                <c:pt idx="176">
                  <c:v>2.6818330439681226</c:v>
                </c:pt>
                <c:pt idx="177">
                  <c:v>3.3584782551867769</c:v>
                </c:pt>
                <c:pt idx="178">
                  <c:v>3.1083356911720879</c:v>
                </c:pt>
                <c:pt idx="179">
                  <c:v>3.0813123207738156</c:v>
                </c:pt>
                <c:pt idx="180">
                  <c:v>3.4898696912427294</c:v>
                </c:pt>
                <c:pt idx="181">
                  <c:v>4.2251755338277537</c:v>
                </c:pt>
                <c:pt idx="182">
                  <c:v>3.9938372255389027</c:v>
                </c:pt>
                <c:pt idx="183">
                  <c:v>3.3892973775176483</c:v>
                </c:pt>
                <c:pt idx="184">
                  <c:v>5.5236754793117111</c:v>
                </c:pt>
                <c:pt idx="185">
                  <c:v>7.2972208629752293</c:v>
                </c:pt>
                <c:pt idx="186">
                  <c:v>5.5505369241201308</c:v>
                </c:pt>
                <c:pt idx="187">
                  <c:v>4.4623031987494928</c:v>
                </c:pt>
                <c:pt idx="188">
                  <c:v>4.7010265888552984</c:v>
                </c:pt>
                <c:pt idx="189">
                  <c:v>4.7801238571197349</c:v>
                </c:pt>
                <c:pt idx="190">
                  <c:v>3.5549403021488133</c:v>
                </c:pt>
                <c:pt idx="191">
                  <c:v>2.5216945177688901</c:v>
                </c:pt>
                <c:pt idx="192">
                  <c:v>2.3333232889999458</c:v>
                </c:pt>
                <c:pt idx="193">
                  <c:v>3.0020161680593169</c:v>
                </c:pt>
                <c:pt idx="194">
                  <c:v>4.2908121445337013</c:v>
                </c:pt>
                <c:pt idx="195">
                  <c:v>3.9817641575534579</c:v>
                </c:pt>
                <c:pt idx="196">
                  <c:v>4.9747697239481177</c:v>
                </c:pt>
                <c:pt idx="197">
                  <c:v>5.3485001952388123</c:v>
                </c:pt>
                <c:pt idx="198">
                  <c:v>4.3418371306850299</c:v>
                </c:pt>
                <c:pt idx="199">
                  <c:v>2.7263119568719385</c:v>
                </c:pt>
                <c:pt idx="200">
                  <c:v>1.7670226716637558</c:v>
                </c:pt>
                <c:pt idx="201">
                  <c:v>2.8113394882819911</c:v>
                </c:pt>
                <c:pt idx="202">
                  <c:v>3.7809528922166247</c:v>
                </c:pt>
                <c:pt idx="203">
                  <c:v>4.3967754192884794</c:v>
                </c:pt>
                <c:pt idx="204">
                  <c:v>5.2174339160890497</c:v>
                </c:pt>
                <c:pt idx="205">
                  <c:v>4.5603213535667111</c:v>
                </c:pt>
                <c:pt idx="206">
                  <c:v>4.6657114244747291</c:v>
                </c:pt>
                <c:pt idx="207">
                  <c:v>5.0467896534705785</c:v>
                </c:pt>
                <c:pt idx="208">
                  <c:v>5.2893187781712392</c:v>
                </c:pt>
                <c:pt idx="209">
                  <c:v>5.0311213633446066</c:v>
                </c:pt>
                <c:pt idx="210">
                  <c:v>5.4968394455168053</c:v>
                </c:pt>
                <c:pt idx="211">
                  <c:v>5.6795640002418084</c:v>
                </c:pt>
                <c:pt idx="212">
                  <c:v>5.5919455398672406</c:v>
                </c:pt>
                <c:pt idx="213">
                  <c:v>6.0503392797140858</c:v>
                </c:pt>
                <c:pt idx="214">
                  <c:v>6.5724149032238683</c:v>
                </c:pt>
                <c:pt idx="215">
                  <c:v>8.332492355541012</c:v>
                </c:pt>
                <c:pt idx="216">
                  <c:v>7.8782579535171466</c:v>
                </c:pt>
                <c:pt idx="217">
                  <c:v>7.3223581851619723</c:v>
                </c:pt>
                <c:pt idx="218">
                  <c:v>6.8169846715812676</c:v>
                </c:pt>
                <c:pt idx="219">
                  <c:v>6.7507930921140611</c:v>
                </c:pt>
                <c:pt idx="220">
                  <c:v>7.9309622960125035</c:v>
                </c:pt>
                <c:pt idx="221">
                  <c:v>8.3835600254765748</c:v>
                </c:pt>
                <c:pt idx="222">
                  <c:v>7.8335689197023752</c:v>
                </c:pt>
                <c:pt idx="223">
                  <c:v>6.2589635691477223</c:v>
                </c:pt>
                <c:pt idx="224">
                  <c:v>6.0799896776022049</c:v>
                </c:pt>
                <c:pt idx="225">
                  <c:v>4.9945516691850429</c:v>
                </c:pt>
                <c:pt idx="226">
                  <c:v>5.6280754919729183</c:v>
                </c:pt>
                <c:pt idx="227">
                  <c:v>5.1224440757314662</c:v>
                </c:pt>
                <c:pt idx="228">
                  <c:v>3.1138448440284665</c:v>
                </c:pt>
                <c:pt idx="229">
                  <c:v>2.502529800318722</c:v>
                </c:pt>
                <c:pt idx="230">
                  <c:v>2.0063163428328927</c:v>
                </c:pt>
                <c:pt idx="231">
                  <c:v>4.1740607370268048</c:v>
                </c:pt>
                <c:pt idx="232">
                  <c:v>5.7484899910465552</c:v>
                </c:pt>
                <c:pt idx="233">
                  <c:v>5.0520676429580869</c:v>
                </c:pt>
                <c:pt idx="234">
                  <c:v>7.0167435639095803</c:v>
                </c:pt>
                <c:pt idx="235">
                  <c:v>6.9274194636398558</c:v>
                </c:pt>
                <c:pt idx="236">
                  <c:v>8.1396518142836776</c:v>
                </c:pt>
                <c:pt idx="237">
                  <c:v>10.1922164704709</c:v>
                </c:pt>
                <c:pt idx="238">
                  <c:v>9.2698674486520964</c:v>
                </c:pt>
                <c:pt idx="239">
                  <c:v>7.2278298704423305</c:v>
                </c:pt>
                <c:pt idx="240">
                  <c:v>7.8137297418544813</c:v>
                </c:pt>
                <c:pt idx="241">
                  <c:v>8.4195238631753373</c:v>
                </c:pt>
                <c:pt idx="242">
                  <c:v>9.547130356485356</c:v>
                </c:pt>
                <c:pt idx="243">
                  <c:v>8.4418516466793854</c:v>
                </c:pt>
                <c:pt idx="244">
                  <c:v>8.1434600272088389</c:v>
                </c:pt>
                <c:pt idx="245">
                  <c:v>8.8630355933476999</c:v>
                </c:pt>
                <c:pt idx="246">
                  <c:v>10.048425903598593</c:v>
                </c:pt>
                <c:pt idx="247">
                  <c:v>10.722152775718268</c:v>
                </c:pt>
                <c:pt idx="248">
                  <c:v>10.773737231581793</c:v>
                </c:pt>
                <c:pt idx="249">
                  <c:v>10.093077764968742</c:v>
                </c:pt>
                <c:pt idx="250">
                  <c:v>8.9125881825862781</c:v>
                </c:pt>
                <c:pt idx="251">
                  <c:v>7.3457362163838269</c:v>
                </c:pt>
                <c:pt idx="252">
                  <c:v>7.262020572229563</c:v>
                </c:pt>
                <c:pt idx="253">
                  <c:v>6.1003620522533062</c:v>
                </c:pt>
                <c:pt idx="254">
                  <c:v>6.2597616872846276</c:v>
                </c:pt>
                <c:pt idx="255">
                  <c:v>8.21577510713999</c:v>
                </c:pt>
                <c:pt idx="256">
                  <c:v>9.6316121909472301</c:v>
                </c:pt>
                <c:pt idx="257">
                  <c:v>8.7111755989983433</c:v>
                </c:pt>
                <c:pt idx="258">
                  <c:v>8.0640706997132892</c:v>
                </c:pt>
                <c:pt idx="259">
                  <c:v>7.8306248866561239</c:v>
                </c:pt>
                <c:pt idx="260">
                  <c:v>7.1400215103315112</c:v>
                </c:pt>
                <c:pt idx="261">
                  <c:v>6.8799533132202821</c:v>
                </c:pt>
                <c:pt idx="262">
                  <c:v>6.9319627583381225</c:v>
                </c:pt>
                <c:pt idx="263">
                  <c:v>5.7476275925108027</c:v>
                </c:pt>
                <c:pt idx="264">
                  <c:v>5.8743280244213407</c:v>
                </c:pt>
                <c:pt idx="265">
                  <c:v>6.3107697759763282</c:v>
                </c:pt>
                <c:pt idx="266">
                  <c:v>5.6644001773043229</c:v>
                </c:pt>
                <c:pt idx="267">
                  <c:v>3.9302531495724349</c:v>
                </c:pt>
                <c:pt idx="268">
                  <c:v>3.871923904630528</c:v>
                </c:pt>
                <c:pt idx="269">
                  <c:v>4.5852011908700323</c:v>
                </c:pt>
                <c:pt idx="270">
                  <c:v>3.8193020536761781</c:v>
                </c:pt>
                <c:pt idx="271">
                  <c:v>5.3026526452139064</c:v>
                </c:pt>
                <c:pt idx="272">
                  <c:v>6.2160302101231597</c:v>
                </c:pt>
                <c:pt idx="273">
                  <c:v>5.6340879102596686</c:v>
                </c:pt>
                <c:pt idx="274">
                  <c:v>4.6971108863997175</c:v>
                </c:pt>
                <c:pt idx="275">
                  <c:v>5.6403317665154464</c:v>
                </c:pt>
                <c:pt idx="276">
                  <c:v>5.5673378912924854</c:v>
                </c:pt>
                <c:pt idx="277">
                  <c:v>5.9737261301860549</c:v>
                </c:pt>
                <c:pt idx="278">
                  <c:v>5.9209885707520025</c:v>
                </c:pt>
                <c:pt idx="279">
                  <c:v>3.9768901572766691</c:v>
                </c:pt>
                <c:pt idx="280">
                  <c:v>4.1661856989990218</c:v>
                </c:pt>
                <c:pt idx="281">
                  <c:v>3.8291460114787701</c:v>
                </c:pt>
                <c:pt idx="282">
                  <c:v>3.1666515348068325</c:v>
                </c:pt>
                <c:pt idx="283">
                  <c:v>3.1539395998430306</c:v>
                </c:pt>
                <c:pt idx="284">
                  <c:v>3.0501613328310588</c:v>
                </c:pt>
                <c:pt idx="285">
                  <c:v>3.3957329659589273</c:v>
                </c:pt>
                <c:pt idx="286">
                  <c:v>5.5567684138860987</c:v>
                </c:pt>
                <c:pt idx="287">
                  <c:v>7.243376575636038</c:v>
                </c:pt>
                <c:pt idx="288">
                  <c:v>7.6561436010332082</c:v>
                </c:pt>
                <c:pt idx="289">
                  <c:v>8.2856779684885513</c:v>
                </c:pt>
                <c:pt idx="290">
                  <c:v>7.9954126488288093</c:v>
                </c:pt>
                <c:pt idx="291">
                  <c:v>8.871708767741449</c:v>
                </c:pt>
                <c:pt idx="292">
                  <c:v>8.1295032362413728</c:v>
                </c:pt>
                <c:pt idx="293">
                  <c:v>8.2113991067087042</c:v>
                </c:pt>
                <c:pt idx="294">
                  <c:v>7.535890225165689</c:v>
                </c:pt>
                <c:pt idx="295">
                  <c:v>6.3713902928948443</c:v>
                </c:pt>
                <c:pt idx="296">
                  <c:v>5.9511799093600963</c:v>
                </c:pt>
                <c:pt idx="297">
                  <c:v>5.0311494669645498</c:v>
                </c:pt>
                <c:pt idx="298">
                  <c:v>3.9406199066955412</c:v>
                </c:pt>
                <c:pt idx="299">
                  <c:v>5.609744730981876</c:v>
                </c:pt>
                <c:pt idx="300">
                  <c:v>4.0949230666124627</c:v>
                </c:pt>
                <c:pt idx="301">
                  <c:v>4.5744575146249131</c:v>
                </c:pt>
                <c:pt idx="302">
                  <c:v>4.7598740073404686</c:v>
                </c:pt>
                <c:pt idx="303">
                  <c:v>4.2597197047511388</c:v>
                </c:pt>
                <c:pt idx="304">
                  <c:v>2.8190430042713741</c:v>
                </c:pt>
                <c:pt idx="305">
                  <c:v>3.4375230402656456</c:v>
                </c:pt>
                <c:pt idx="306">
                  <c:v>3.3948348822317542</c:v>
                </c:pt>
                <c:pt idx="307">
                  <c:v>4.4675560735629105</c:v>
                </c:pt>
                <c:pt idx="308">
                  <c:v>4.946233320796968</c:v>
                </c:pt>
                <c:pt idx="309">
                  <c:v>3.1989152746059277</c:v>
                </c:pt>
                <c:pt idx="310">
                  <c:v>4.0492843195784394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B-4420-B30E-E9F0388E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608719"/>
        <c:axId val="361610159"/>
      </c:lineChart>
      <c:catAx>
        <c:axId val="36160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10159"/>
        <c:crosses val="autoZero"/>
        <c:auto val="1"/>
        <c:lblAlgn val="ctr"/>
        <c:lblOffset val="100"/>
        <c:noMultiLvlLbl val="0"/>
      </c:catAx>
      <c:valAx>
        <c:axId val="36161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0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'Acf pacf'!$H$28</c:f>
              <c:strCache>
                <c:ptCount val="1"/>
                <c:pt idx="0">
                  <c:v>ACF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'Acf pacf'!$G$29:$G$38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'Acf pacf'!$H$29:$H$38</c:f>
              <c:numCache>
                <c:formatCode>General</c:formatCode>
                <c:ptCount val="10"/>
                <c:pt idx="0">
                  <c:v>4.3051628489873109E-2</c:v>
                </c:pt>
                <c:pt idx="1">
                  <c:v>-3.6013974148841686E-2</c:v>
                </c:pt>
                <c:pt idx="2">
                  <c:v>-3.165211522652752E-2</c:v>
                </c:pt>
                <c:pt idx="3">
                  <c:v>-3.1727176586868418E-2</c:v>
                </c:pt>
                <c:pt idx="4">
                  <c:v>3.8771011355063618E-2</c:v>
                </c:pt>
                <c:pt idx="5">
                  <c:v>-5.9527614758717533E-2</c:v>
                </c:pt>
                <c:pt idx="6">
                  <c:v>-0.15877937034851031</c:v>
                </c:pt>
                <c:pt idx="7">
                  <c:v>-2.2759453147208546E-2</c:v>
                </c:pt>
                <c:pt idx="8">
                  <c:v>8.3310379198043311E-3</c:v>
                </c:pt>
                <c:pt idx="9">
                  <c:v>5.8105416030241969E-2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6-4963-BA9C-A802DD4A1586}"/>
            </c:ext>
          </c:extLst>
        </c:ser>
        <c:ser>
          <c:idx val="1"/>
          <c:order val="1"/>
          <c:tx>
            <c:strRef>
              <c:f>'Acf pacf'!$I$28</c:f>
              <c:strCache>
                <c:ptCount val="1"/>
                <c:pt idx="0">
                  <c:v>PACF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'Acf pacf'!$G$29:$G$38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'Acf pacf'!$I$29:$I$38</c:f>
              <c:numCache>
                <c:formatCode>General</c:formatCode>
                <c:ptCount val="10"/>
                <c:pt idx="0">
                  <c:v>4.3051628489873109E-2</c:v>
                </c:pt>
                <c:pt idx="1">
                  <c:v>-3.7937732278009943E-2</c:v>
                </c:pt>
                <c:pt idx="2">
                  <c:v>-2.8503330175560136E-2</c:v>
                </c:pt>
                <c:pt idx="3">
                  <c:v>-3.0565649062831934E-2</c:v>
                </c:pt>
                <c:pt idx="4">
                  <c:v>3.9466729606056003E-2</c:v>
                </c:pt>
                <c:pt idx="5">
                  <c:v>-6.6506999675035636E-2</c:v>
                </c:pt>
                <c:pt idx="6">
                  <c:v>-0.15376567838582464</c:v>
                </c:pt>
                <c:pt idx="7">
                  <c:v>-1.3716836072225109E-2</c:v>
                </c:pt>
                <c:pt idx="8">
                  <c:v>-2.3033068184859541E-3</c:v>
                </c:pt>
                <c:pt idx="9">
                  <c:v>4.2509693742739718E-2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6-4963-BA9C-A802DD4A1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732927"/>
        <c:axId val="1189736767"/>
      </c:lineChart>
      <c:catAx>
        <c:axId val="118973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6767"/>
        <c:crosses val="autoZero"/>
        <c:auto val="1"/>
        <c:lblAlgn val="ctr"/>
        <c:lblOffset val="100"/>
        <c:noMultiLvlLbl val="0"/>
      </c:catAx>
      <c:valAx>
        <c:axId val="11897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Stage 2 resids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Regressions!$P$3:$P$312</c:f>
              <c:numCache>
                <c:formatCode>General</c:formatCode>
                <c:ptCount val="310"/>
                <c:pt idx="0">
                  <c:v>0</c:v>
                </c:pt>
                <c:pt idx="1">
                  <c:v>-0.56784007437711259</c:v>
                </c:pt>
                <c:pt idx="2">
                  <c:v>-0.75227870277110953</c:v>
                </c:pt>
                <c:pt idx="3">
                  <c:v>-0.51018354639455799</c:v>
                </c:pt>
                <c:pt idx="4">
                  <c:v>1.0394135930010437</c:v>
                </c:pt>
                <c:pt idx="5">
                  <c:v>9.6409624101816915E-2</c:v>
                </c:pt>
                <c:pt idx="6">
                  <c:v>-1.1159018234950684</c:v>
                </c:pt>
                <c:pt idx="7">
                  <c:v>1.3281744686901231</c:v>
                </c:pt>
                <c:pt idx="8">
                  <c:v>-1.2762748568946718</c:v>
                </c:pt>
                <c:pt idx="9">
                  <c:v>-0.66292312389403674</c:v>
                </c:pt>
                <c:pt idx="10">
                  <c:v>1.1566034182455942</c:v>
                </c:pt>
                <c:pt idx="11">
                  <c:v>1.7300363192651032</c:v>
                </c:pt>
                <c:pt idx="12">
                  <c:v>0.49275779721766677</c:v>
                </c:pt>
                <c:pt idx="13">
                  <c:v>1.1385666379069435</c:v>
                </c:pt>
                <c:pt idx="14">
                  <c:v>-0.62514042931463742</c:v>
                </c:pt>
                <c:pt idx="15">
                  <c:v>-1.659558781726624</c:v>
                </c:pt>
                <c:pt idx="16">
                  <c:v>0.36951912881908844</c:v>
                </c:pt>
                <c:pt idx="17">
                  <c:v>0.43977296234511098</c:v>
                </c:pt>
                <c:pt idx="18">
                  <c:v>1.148839464571622</c:v>
                </c:pt>
                <c:pt idx="19">
                  <c:v>-2.3299049315329294</c:v>
                </c:pt>
                <c:pt idx="20">
                  <c:v>-0.4813851551100401</c:v>
                </c:pt>
                <c:pt idx="21">
                  <c:v>5.1866060754860388E-2</c:v>
                </c:pt>
                <c:pt idx="22">
                  <c:v>-0.2472540200355508</c:v>
                </c:pt>
                <c:pt idx="23">
                  <c:v>-2.3901168189066277</c:v>
                </c:pt>
                <c:pt idx="24">
                  <c:v>-1.7309274767872145</c:v>
                </c:pt>
                <c:pt idx="25">
                  <c:v>1.1724817754510202</c:v>
                </c:pt>
                <c:pt idx="26">
                  <c:v>1.7533735454013957</c:v>
                </c:pt>
                <c:pt idx="27">
                  <c:v>-0.30030032376487503</c:v>
                </c:pt>
                <c:pt idx="28">
                  <c:v>-0.22568905692171984</c:v>
                </c:pt>
                <c:pt idx="29">
                  <c:v>0.88386184103195997</c:v>
                </c:pt>
                <c:pt idx="30">
                  <c:v>-0.89060020458179578</c:v>
                </c:pt>
                <c:pt idx="31">
                  <c:v>-0.81091911961000374</c:v>
                </c:pt>
                <c:pt idx="32">
                  <c:v>-0.10734013517438745</c:v>
                </c:pt>
                <c:pt idx="33">
                  <c:v>1.490447106245794</c:v>
                </c:pt>
                <c:pt idx="34">
                  <c:v>-0.23526353716807791</c:v>
                </c:pt>
                <c:pt idx="35">
                  <c:v>0.35697974542843081</c:v>
                </c:pt>
                <c:pt idx="36">
                  <c:v>-0.21735899761719818</c:v>
                </c:pt>
                <c:pt idx="37">
                  <c:v>-0.34466681001445482</c:v>
                </c:pt>
                <c:pt idx="38">
                  <c:v>-1.8827473909602297</c:v>
                </c:pt>
                <c:pt idx="39">
                  <c:v>-1.5786027823378082</c:v>
                </c:pt>
                <c:pt idx="40">
                  <c:v>0.10656733083957814</c:v>
                </c:pt>
                <c:pt idx="41">
                  <c:v>1.2309603149002983</c:v>
                </c:pt>
                <c:pt idx="42">
                  <c:v>0.22416414674066776</c:v>
                </c:pt>
                <c:pt idx="43">
                  <c:v>2.4273646443643058</c:v>
                </c:pt>
                <c:pt idx="44">
                  <c:v>0.31695875251691219</c:v>
                </c:pt>
                <c:pt idx="45">
                  <c:v>-1.188281775275368</c:v>
                </c:pt>
                <c:pt idx="46">
                  <c:v>1.3379366750624686</c:v>
                </c:pt>
                <c:pt idx="47">
                  <c:v>-1.2185694789895796</c:v>
                </c:pt>
                <c:pt idx="48">
                  <c:v>-1.10096141266702</c:v>
                </c:pt>
                <c:pt idx="49">
                  <c:v>0.85645841400242095</c:v>
                </c:pt>
                <c:pt idx="50">
                  <c:v>-0.1300133185981045</c:v>
                </c:pt>
                <c:pt idx="51">
                  <c:v>0.30643704889887791</c:v>
                </c:pt>
                <c:pt idx="52">
                  <c:v>1.5175192185411837</c:v>
                </c:pt>
                <c:pt idx="53">
                  <c:v>0.51649404170778779</c:v>
                </c:pt>
                <c:pt idx="54">
                  <c:v>-0.59801423400951825</c:v>
                </c:pt>
                <c:pt idx="55">
                  <c:v>-0.84768761434609952</c:v>
                </c:pt>
                <c:pt idx="56">
                  <c:v>0.86137251900312095</c:v>
                </c:pt>
                <c:pt idx="57">
                  <c:v>-0.61371828855731769</c:v>
                </c:pt>
                <c:pt idx="58">
                  <c:v>-0.28371316199760144</c:v>
                </c:pt>
                <c:pt idx="59">
                  <c:v>1.0492156960504109</c:v>
                </c:pt>
                <c:pt idx="60">
                  <c:v>0.57290985064465705</c:v>
                </c:pt>
                <c:pt idx="61">
                  <c:v>-0.79682046385639094</c:v>
                </c:pt>
                <c:pt idx="62">
                  <c:v>1.5763438095112057</c:v>
                </c:pt>
                <c:pt idx="63">
                  <c:v>1.465617525072485</c:v>
                </c:pt>
                <c:pt idx="64">
                  <c:v>0.19319629196178789</c:v>
                </c:pt>
                <c:pt idx="65">
                  <c:v>-0.20333559029247436</c:v>
                </c:pt>
                <c:pt idx="66">
                  <c:v>0.12402807580288606</c:v>
                </c:pt>
                <c:pt idx="67">
                  <c:v>-0.42539832293785967</c:v>
                </c:pt>
                <c:pt idx="68">
                  <c:v>0.31255970060817495</c:v>
                </c:pt>
                <c:pt idx="69">
                  <c:v>0.11261132538881215</c:v>
                </c:pt>
                <c:pt idx="70">
                  <c:v>-2.1379812805278968</c:v>
                </c:pt>
                <c:pt idx="71">
                  <c:v>-2.1697427485295964</c:v>
                </c:pt>
                <c:pt idx="72">
                  <c:v>-0.4704509707665071</c:v>
                </c:pt>
                <c:pt idx="73">
                  <c:v>1.6857544976101875</c:v>
                </c:pt>
                <c:pt idx="74">
                  <c:v>1.507364517522368</c:v>
                </c:pt>
                <c:pt idx="75">
                  <c:v>-1.3506834833063803</c:v>
                </c:pt>
                <c:pt idx="76">
                  <c:v>-0.15918515370433067</c:v>
                </c:pt>
                <c:pt idx="77">
                  <c:v>-1.1100891404637252</c:v>
                </c:pt>
                <c:pt idx="78">
                  <c:v>1.0372429665488694</c:v>
                </c:pt>
                <c:pt idx="79">
                  <c:v>0.19370391163479767</c:v>
                </c:pt>
                <c:pt idx="80">
                  <c:v>0.18345947621643152</c:v>
                </c:pt>
                <c:pt idx="81">
                  <c:v>1.8990800332334197</c:v>
                </c:pt>
                <c:pt idx="82">
                  <c:v>-0.63856034095343728</c:v>
                </c:pt>
                <c:pt idx="83">
                  <c:v>0.54510032611389614</c:v>
                </c:pt>
                <c:pt idx="84">
                  <c:v>1.4156349526016698</c:v>
                </c:pt>
                <c:pt idx="85">
                  <c:v>1.0360192525404588</c:v>
                </c:pt>
                <c:pt idx="86">
                  <c:v>-2.0636527639202042</c:v>
                </c:pt>
                <c:pt idx="87">
                  <c:v>-0.64201144633107188</c:v>
                </c:pt>
                <c:pt idx="88">
                  <c:v>1.2348346722937993</c:v>
                </c:pt>
                <c:pt idx="89">
                  <c:v>-0.18220731196846063</c:v>
                </c:pt>
                <c:pt idx="90">
                  <c:v>0.16837490119958481</c:v>
                </c:pt>
                <c:pt idx="91">
                  <c:v>-0.51810795688575806</c:v>
                </c:pt>
                <c:pt idx="92">
                  <c:v>0.27055017063846254</c:v>
                </c:pt>
                <c:pt idx="93">
                  <c:v>2.0097816948629519</c:v>
                </c:pt>
                <c:pt idx="94">
                  <c:v>0.80640960188412825</c:v>
                </c:pt>
                <c:pt idx="95">
                  <c:v>-0.29695913354652403</c:v>
                </c:pt>
                <c:pt idx="96">
                  <c:v>9.7642757625080345E-2</c:v>
                </c:pt>
                <c:pt idx="97">
                  <c:v>0.14443044623481696</c:v>
                </c:pt>
                <c:pt idx="98">
                  <c:v>-0.9423914676072308</c:v>
                </c:pt>
                <c:pt idx="99">
                  <c:v>-0.73446371170262981</c:v>
                </c:pt>
                <c:pt idx="100">
                  <c:v>0.18751707342146451</c:v>
                </c:pt>
                <c:pt idx="101">
                  <c:v>0.65790554060112971</c:v>
                </c:pt>
                <c:pt idx="102">
                  <c:v>0.31220264282256049</c:v>
                </c:pt>
                <c:pt idx="103">
                  <c:v>-0.45819130416286902</c:v>
                </c:pt>
                <c:pt idx="104">
                  <c:v>0.92389902297159698</c:v>
                </c:pt>
                <c:pt idx="105">
                  <c:v>-6.7582572887779024E-2</c:v>
                </c:pt>
                <c:pt idx="106">
                  <c:v>0.19660620745976781</c:v>
                </c:pt>
                <c:pt idx="107">
                  <c:v>0.98896494003521362</c:v>
                </c:pt>
                <c:pt idx="108">
                  <c:v>0.63989273599736662</c:v>
                </c:pt>
                <c:pt idx="109">
                  <c:v>0.87159935174500047</c:v>
                </c:pt>
                <c:pt idx="110">
                  <c:v>-1.0319065721529219</c:v>
                </c:pt>
                <c:pt idx="111">
                  <c:v>-0.10517719725771252</c:v>
                </c:pt>
                <c:pt idx="112">
                  <c:v>0.4522907511863381</c:v>
                </c:pt>
                <c:pt idx="113">
                  <c:v>-0.44057145405602549</c:v>
                </c:pt>
                <c:pt idx="114">
                  <c:v>-1.1483882849274447</c:v>
                </c:pt>
                <c:pt idx="115">
                  <c:v>-2.0229669080800958</c:v>
                </c:pt>
                <c:pt idx="116">
                  <c:v>1.4595922014510876</c:v>
                </c:pt>
                <c:pt idx="117">
                  <c:v>0.12826162756488441</c:v>
                </c:pt>
                <c:pt idx="118">
                  <c:v>-1.8630255935908129</c:v>
                </c:pt>
                <c:pt idx="119">
                  <c:v>0.48091714904718941</c:v>
                </c:pt>
                <c:pt idx="120">
                  <c:v>1.265207543611456</c:v>
                </c:pt>
                <c:pt idx="121">
                  <c:v>-0.22557580277270567</c:v>
                </c:pt>
                <c:pt idx="122">
                  <c:v>-0.71556476328676644</c:v>
                </c:pt>
                <c:pt idx="123">
                  <c:v>0.75820119750101811</c:v>
                </c:pt>
                <c:pt idx="124">
                  <c:v>-3.074953387223997E-2</c:v>
                </c:pt>
                <c:pt idx="125">
                  <c:v>6.3289784683539532E-2</c:v>
                </c:pt>
                <c:pt idx="126">
                  <c:v>-1.1345448435932335</c:v>
                </c:pt>
                <c:pt idx="127">
                  <c:v>-8.7552986232213914E-2</c:v>
                </c:pt>
                <c:pt idx="128">
                  <c:v>-0.66164712229460032</c:v>
                </c:pt>
                <c:pt idx="129">
                  <c:v>-1.9252913833130831</c:v>
                </c:pt>
                <c:pt idx="130">
                  <c:v>0.10450597483358048</c:v>
                </c:pt>
                <c:pt idx="131">
                  <c:v>0.41743287423444947</c:v>
                </c:pt>
                <c:pt idx="132">
                  <c:v>-0.82880001071441067</c:v>
                </c:pt>
                <c:pt idx="133">
                  <c:v>-0.64683434123241235</c:v>
                </c:pt>
                <c:pt idx="134">
                  <c:v>-0.95318147223361815</c:v>
                </c:pt>
                <c:pt idx="135">
                  <c:v>0.97343957524204128</c:v>
                </c:pt>
                <c:pt idx="136">
                  <c:v>0.28232453920559847</c:v>
                </c:pt>
                <c:pt idx="137">
                  <c:v>-1.049020913187062</c:v>
                </c:pt>
                <c:pt idx="138">
                  <c:v>3.6201911415734034E-2</c:v>
                </c:pt>
                <c:pt idx="139">
                  <c:v>0.70657832774711493</c:v>
                </c:pt>
                <c:pt idx="140">
                  <c:v>0.26653897592851317</c:v>
                </c:pt>
                <c:pt idx="141">
                  <c:v>0.2848857326848126</c:v>
                </c:pt>
                <c:pt idx="142">
                  <c:v>-0.632971581466379</c:v>
                </c:pt>
                <c:pt idx="143">
                  <c:v>-6.751160265421588E-2</c:v>
                </c:pt>
                <c:pt idx="144">
                  <c:v>1.361282318245097</c:v>
                </c:pt>
                <c:pt idx="145">
                  <c:v>0.25205766041611299</c:v>
                </c:pt>
                <c:pt idx="146">
                  <c:v>0.65692566760245907</c:v>
                </c:pt>
                <c:pt idx="147">
                  <c:v>1.1241323995037609</c:v>
                </c:pt>
                <c:pt idx="148">
                  <c:v>0.91195607083751817</c:v>
                </c:pt>
                <c:pt idx="149">
                  <c:v>-0.40138844571843046</c:v>
                </c:pt>
                <c:pt idx="150">
                  <c:v>0.27399184766199663</c:v>
                </c:pt>
                <c:pt idx="151">
                  <c:v>-0.45821300846790719</c:v>
                </c:pt>
                <c:pt idx="152">
                  <c:v>-0.24261150640873219</c:v>
                </c:pt>
                <c:pt idx="153">
                  <c:v>-4.697302902882472E-2</c:v>
                </c:pt>
                <c:pt idx="154">
                  <c:v>4.7952857379628858E-2</c:v>
                </c:pt>
                <c:pt idx="155">
                  <c:v>-1.1885366885446411</c:v>
                </c:pt>
                <c:pt idx="156">
                  <c:v>-0.69414147280685545</c:v>
                </c:pt>
                <c:pt idx="157">
                  <c:v>-0.69506226046347064</c:v>
                </c:pt>
                <c:pt idx="158">
                  <c:v>-0.48502811341837071</c:v>
                </c:pt>
                <c:pt idx="159">
                  <c:v>-8.8705503376590389E-2</c:v>
                </c:pt>
                <c:pt idx="160">
                  <c:v>9.8342714255435434E-2</c:v>
                </c:pt>
                <c:pt idx="161">
                  <c:v>-0.99896459067209054</c:v>
                </c:pt>
                <c:pt idx="162">
                  <c:v>-0.65874402888126016</c:v>
                </c:pt>
                <c:pt idx="163">
                  <c:v>-0.99891286587889017</c:v>
                </c:pt>
                <c:pt idx="164">
                  <c:v>-1.1202295235311106</c:v>
                </c:pt>
                <c:pt idx="165">
                  <c:v>-0.46316335431735822</c:v>
                </c:pt>
                <c:pt idx="166">
                  <c:v>-0.31009989525964754</c:v>
                </c:pt>
                <c:pt idx="167">
                  <c:v>-0.78879010467335609</c:v>
                </c:pt>
                <c:pt idx="168">
                  <c:v>-0.96838270984723851</c:v>
                </c:pt>
                <c:pt idx="169">
                  <c:v>0.7467386297233618</c:v>
                </c:pt>
                <c:pt idx="170">
                  <c:v>-0.34899838108879544</c:v>
                </c:pt>
                <c:pt idx="171">
                  <c:v>-0.80159097953010139</c:v>
                </c:pt>
                <c:pt idx="172">
                  <c:v>-0.12065002707335076</c:v>
                </c:pt>
                <c:pt idx="173">
                  <c:v>-0.81671172920689583</c:v>
                </c:pt>
                <c:pt idx="174">
                  <c:v>-0.87044159694287548</c:v>
                </c:pt>
                <c:pt idx="175">
                  <c:v>0.51693521664291331</c:v>
                </c:pt>
                <c:pt idx="176">
                  <c:v>1.1707325874402374E-2</c:v>
                </c:pt>
                <c:pt idx="177">
                  <c:v>-0.7485117154815617</c:v>
                </c:pt>
                <c:pt idx="178">
                  <c:v>-0.28550433790403462</c:v>
                </c:pt>
                <c:pt idx="179">
                  <c:v>7.9216557295884019E-2</c:v>
                </c:pt>
                <c:pt idx="180">
                  <c:v>0.33694060336337472</c:v>
                </c:pt>
                <c:pt idx="181">
                  <c:v>-0.61705197529050648</c:v>
                </c:pt>
                <c:pt idx="182">
                  <c:v>-0.73560745832674101</c:v>
                </c:pt>
                <c:pt idx="183">
                  <c:v>2.0242135930064564</c:v>
                </c:pt>
                <c:pt idx="184">
                  <c:v>1.164057834049347</c:v>
                </c:pt>
                <c:pt idx="185">
                  <c:v>-1.981673420953324</c:v>
                </c:pt>
                <c:pt idx="186">
                  <c:v>-0.53173369409243298</c:v>
                </c:pt>
                <c:pt idx="187">
                  <c:v>0.4345870216321237</c:v>
                </c:pt>
                <c:pt idx="188">
                  <c:v>-8.644973018179615E-2</c:v>
                </c:pt>
                <c:pt idx="189">
                  <c:v>-1.3310560072461781</c:v>
                </c:pt>
                <c:pt idx="190">
                  <c:v>-0.93270847353209629</c:v>
                </c:pt>
                <c:pt idx="191">
                  <c:v>-0.30053936206500409</c:v>
                </c:pt>
                <c:pt idx="192">
                  <c:v>0.27527557891130439</c:v>
                </c:pt>
                <c:pt idx="193">
                  <c:v>0.73925063087749732</c:v>
                </c:pt>
                <c:pt idx="194">
                  <c:v>-0.8506095033161285</c:v>
                </c:pt>
                <c:pt idx="195">
                  <c:v>0.88338953700986511</c:v>
                </c:pt>
                <c:pt idx="196">
                  <c:v>2.3487660459846127E-2</c:v>
                </c:pt>
                <c:pt idx="197">
                  <c:v>-1.1153494590015722</c:v>
                </c:pt>
                <c:pt idx="198">
                  <c:v>-1.462182553629896</c:v>
                </c:pt>
                <c:pt idx="199">
                  <c:v>-0.86638572829123828</c:v>
                </c:pt>
                <c:pt idx="200">
                  <c:v>0.79662032214807377</c:v>
                </c:pt>
                <c:pt idx="201">
                  <c:v>0.27896152015447218</c:v>
                </c:pt>
                <c:pt idx="202">
                  <c:v>9.3216757227886693E-2</c:v>
                </c:pt>
                <c:pt idx="203">
                  <c:v>0.49649917403892041</c:v>
                </c:pt>
                <c:pt idx="204">
                  <c:v>-0.9192970057001395</c:v>
                </c:pt>
                <c:pt idx="205">
                  <c:v>0.18690711913459357</c:v>
                </c:pt>
                <c:pt idx="206">
                  <c:v>0.2501439469310518</c:v>
                </c:pt>
                <c:pt idx="207">
                  <c:v>8.6312046927712591E-2</c:v>
                </c:pt>
                <c:pt idx="208">
                  <c:v>-0.33649519626311503</c:v>
                </c:pt>
                <c:pt idx="209">
                  <c:v>0.49853973665269696</c:v>
                </c:pt>
                <c:pt idx="210">
                  <c:v>6.8785371691963831E-2</c:v>
                </c:pt>
                <c:pt idx="211">
                  <c:v>-8.9378513662910344E-2</c:v>
                </c:pt>
                <c:pt idx="212">
                  <c:v>0.52440738950896271</c:v>
                </c:pt>
                <c:pt idx="213">
                  <c:v>0.49349047668407664</c:v>
                </c:pt>
                <c:pt idx="214">
                  <c:v>1.790866411326381</c:v>
                </c:pt>
                <c:pt idx="215">
                  <c:v>-0.5296461974382346</c:v>
                </c:pt>
                <c:pt idx="216">
                  <c:v>-3.6615356386074216E-2</c:v>
                </c:pt>
                <c:pt idx="217">
                  <c:v>-3.9173273195171748E-2</c:v>
                </c:pt>
                <c:pt idx="218">
                  <c:v>0.30895119033462204</c:v>
                </c:pt>
                <c:pt idx="219">
                  <c:v>1.4138802000969877</c:v>
                </c:pt>
                <c:pt idx="220">
                  <c:v>0.49047642065407265</c:v>
                </c:pt>
                <c:pt idx="221">
                  <c:v>-0.22628362955050851</c:v>
                </c:pt>
                <c:pt idx="222">
                  <c:v>-1.0333666782772188</c:v>
                </c:pt>
                <c:pt idx="223">
                  <c:v>0.43244585690117132</c:v>
                </c:pt>
                <c:pt idx="224">
                  <c:v>-0.91874670626788624</c:v>
                </c:pt>
                <c:pt idx="225">
                  <c:v>0.90851870957565084</c:v>
                </c:pt>
                <c:pt idx="226">
                  <c:v>-0.65009227916707724</c:v>
                </c:pt>
                <c:pt idx="227">
                  <c:v>-1.8879773911700606</c:v>
                </c:pt>
                <c:pt idx="228">
                  <c:v>-0.34250367388391934</c:v>
                </c:pt>
                <c:pt idx="229">
                  <c:v>-0.73758292360131561</c:v>
                </c:pt>
                <c:pt idx="230">
                  <c:v>1.8173605020652241</c:v>
                </c:pt>
                <c:pt idx="231">
                  <c:v>0.75217779205297053</c:v>
                </c:pt>
                <c:pt idx="232">
                  <c:v>-1.1044892200288572</c:v>
                </c:pt>
                <c:pt idx="233">
                  <c:v>2.1318449018387087</c:v>
                </c:pt>
                <c:pt idx="234">
                  <c:v>-0.42367680770958349</c:v>
                </c:pt>
                <c:pt idx="235">
                  <c:v>1.4794064220446399</c:v>
                </c:pt>
                <c:pt idx="236">
                  <c:v>2.1121987465611358</c:v>
                </c:pt>
                <c:pt idx="237">
                  <c:v>-0.80591228063231934</c:v>
                </c:pt>
                <c:pt idx="238">
                  <c:v>-1.173520337689498</c:v>
                </c:pt>
                <c:pt idx="239">
                  <c:v>1.4828326240200029</c:v>
                </c:pt>
                <c:pt idx="240">
                  <c:v>0.80397746219898336</c:v>
                </c:pt>
                <c:pt idx="241">
                  <c:v>1.4108519054620456</c:v>
                </c:pt>
                <c:pt idx="242">
                  <c:v>-0.80884028696779309</c:v>
                </c:pt>
                <c:pt idx="243">
                  <c:v>0.50048680992618011</c:v>
                </c:pt>
                <c:pt idx="244">
                  <c:v>1.2320477653011752</c:v>
                </c:pt>
                <c:pt idx="245">
                  <c:v>1.5012065931980354</c:v>
                </c:pt>
                <c:pt idx="246">
                  <c:v>1.0281830981165185</c:v>
                </c:pt>
                <c:pt idx="247">
                  <c:v>0.66045252194953452</c:v>
                </c:pt>
                <c:pt idx="248">
                  <c:v>0.12222227599555269</c:v>
                </c:pt>
                <c:pt idx="249">
                  <c:v>-0.26064766185453303</c:v>
                </c:pt>
                <c:pt idx="250">
                  <c:v>-0.67472980611589517</c:v>
                </c:pt>
                <c:pt idx="251">
                  <c:v>0.68866618650413913</c:v>
                </c:pt>
                <c:pt idx="252">
                  <c:v>-0.84589104815646166</c:v>
                </c:pt>
                <c:pt idx="253">
                  <c:v>0.62335790733187646</c:v>
                </c:pt>
                <c:pt idx="254">
                  <c:v>2.0484090667533832</c:v>
                </c:pt>
                <c:pt idx="255">
                  <c:v>1.2642276761138866</c:v>
                </c:pt>
                <c:pt idx="256">
                  <c:v>-0.69759850183363759</c:v>
                </c:pt>
                <c:pt idx="257">
                  <c:v>0.13689849816284877</c:v>
                </c:pt>
                <c:pt idx="258">
                  <c:v>0.37149976975050469</c:v>
                </c:pt>
                <c:pt idx="259">
                  <c:v>-0.2445775767868302</c:v>
                </c:pt>
                <c:pt idx="260">
                  <c:v>0.21906559971801248</c:v>
                </c:pt>
                <c:pt idx="261">
                  <c:v>0.36317101283750874</c:v>
                </c:pt>
                <c:pt idx="262">
                  <c:v>-0.95879235363978965</c:v>
                </c:pt>
                <c:pt idx="263">
                  <c:v>0.54445088612723747</c:v>
                </c:pt>
                <c:pt idx="264">
                  <c:v>0.48071730704825538</c:v>
                </c:pt>
                <c:pt idx="265">
                  <c:v>-0.62925386586364895</c:v>
                </c:pt>
                <c:pt idx="266">
                  <c:v>-1.4899627621524105</c:v>
                </c:pt>
                <c:pt idx="267">
                  <c:v>0.25097601480832732</c:v>
                </c:pt>
                <c:pt idx="268">
                  <c:v>0.51209546326683841</c:v>
                </c:pt>
                <c:pt idx="269">
                  <c:v>-1.0909252147691808</c:v>
                </c:pt>
                <c:pt idx="270">
                  <c:v>1.4861019972329916</c:v>
                </c:pt>
                <c:pt idx="271">
                  <c:v>0.46559341800589416</c:v>
                </c:pt>
                <c:pt idx="272">
                  <c:v>-0.72185070436358312</c:v>
                </c:pt>
                <c:pt idx="273">
                  <c:v>-0.7166359574329747</c:v>
                </c:pt>
                <c:pt idx="274">
                  <c:v>1.1290786878860322</c:v>
                </c:pt>
                <c:pt idx="275">
                  <c:v>-0.30833352948021381</c:v>
                </c:pt>
                <c:pt idx="276">
                  <c:v>0.46432622816832353</c:v>
                </c:pt>
                <c:pt idx="277">
                  <c:v>-7.7263599584205478E-2</c:v>
                </c:pt>
                <c:pt idx="278">
                  <c:v>-1.839090324678424</c:v>
                </c:pt>
                <c:pt idx="279">
                  <c:v>0.56846520796726474</c:v>
                </c:pt>
                <c:pt idx="280">
                  <c:v>-0.56814624127339164</c:v>
                </c:pt>
                <c:pt idx="281">
                  <c:v>-0.78666035025123615</c:v>
                </c:pt>
                <c:pt idx="282">
                  <c:v>-0.13897707177921753</c:v>
                </c:pt>
                <c:pt idx="283">
                  <c:v>-0.42649181642132461</c:v>
                </c:pt>
                <c:pt idx="284">
                  <c:v>3.4530165151130082E-2</c:v>
                </c:pt>
                <c:pt idx="285">
                  <c:v>1.7673838408247744</c:v>
                </c:pt>
                <c:pt idx="286">
                  <c:v>1.0741117501168265</c:v>
                </c:pt>
                <c:pt idx="287">
                  <c:v>0.19571579631992198</c:v>
                </c:pt>
                <c:pt idx="288">
                  <c:v>0.85587527178738254</c:v>
                </c:pt>
                <c:pt idx="289">
                  <c:v>-3.4237329207298606E-2</c:v>
                </c:pt>
                <c:pt idx="290">
                  <c:v>1.3640918403688633</c:v>
                </c:pt>
                <c:pt idx="291">
                  <c:v>-0.47200672785848735</c:v>
                </c:pt>
                <c:pt idx="292">
                  <c:v>0.7251446304492486</c:v>
                </c:pt>
                <c:pt idx="293">
                  <c:v>-0.2666834288725935</c:v>
                </c:pt>
                <c:pt idx="294">
                  <c:v>-0.63040754170839719</c:v>
                </c:pt>
                <c:pt idx="295">
                  <c:v>8.5319520083241507E-2</c:v>
                </c:pt>
                <c:pt idx="296">
                  <c:v>-0.70046847768206744</c:v>
                </c:pt>
                <c:pt idx="297">
                  <c:v>-0.859557392798875</c:v>
                </c:pt>
                <c:pt idx="298">
                  <c:v>1.7872949178026583</c:v>
                </c:pt>
                <c:pt idx="299">
                  <c:v>-1.9720853938843312</c:v>
                </c:pt>
                <c:pt idx="300">
                  <c:v>0.74791686939516033</c:v>
                </c:pt>
                <c:pt idx="301">
                  <c:v>-7.12434766885469E-2</c:v>
                </c:pt>
                <c:pt idx="302">
                  <c:v>-0.64090014487977542</c:v>
                </c:pt>
                <c:pt idx="303">
                  <c:v>-1.4513156396785047</c:v>
                </c:pt>
                <c:pt idx="304">
                  <c:v>0.67296816165029594</c:v>
                </c:pt>
                <c:pt idx="305">
                  <c:v>-0.51176705692477054</c:v>
                </c:pt>
                <c:pt idx="306">
                  <c:v>0.79517580841541657</c:v>
                </c:pt>
                <c:pt idx="307">
                  <c:v>2.8361482450777131E-2</c:v>
                </c:pt>
                <c:pt idx="308">
                  <c:v>-1.9478635072557782</c:v>
                </c:pt>
                <c:pt idx="309">
                  <c:v>1.0537369028026238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BE-4294-AB8F-9F1379289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807439"/>
        <c:axId val="944806479"/>
      </c:scatterChart>
      <c:valAx>
        <c:axId val="94480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06479"/>
        <c:crosses val="autoZero"/>
        <c:crossBetween val="midCat"/>
      </c:valAx>
      <c:valAx>
        <c:axId val="9448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0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Regressions!$F$1</c:f>
              <c:strCache>
                <c:ptCount val="1"/>
                <c:pt idx="0">
                  <c:v>stage 1 resids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Regressions!$F$2:$F$312</c:f>
              <c:numCache>
                <c:formatCode>General</c:formatCode>
                <c:ptCount val="311"/>
                <c:pt idx="0">
                  <c:v>0</c:v>
                </c:pt>
                <c:pt idx="1">
                  <c:v>0.25512444638271115</c:v>
                </c:pt>
                <c:pt idx="2">
                  <c:v>-0.19916219925796752</c:v>
                </c:pt>
                <c:pt idx="3">
                  <c:v>-0.5580237407873001</c:v>
                </c:pt>
                <c:pt idx="4">
                  <c:v>-0.42983167219916441</c:v>
                </c:pt>
                <c:pt idx="5">
                  <c:v>1.1612551618199773</c:v>
                </c:pt>
                <c:pt idx="6">
                  <c:v>0.64322313108746698</c:v>
                </c:pt>
                <c:pt idx="7">
                  <c:v>-0.8100474310098833</c:v>
                </c:pt>
                <c:pt idx="8">
                  <c:v>1.1870277232906306</c:v>
                </c:pt>
                <c:pt idx="9">
                  <c:v>-0.84038090376016772</c:v>
                </c:pt>
                <c:pt idx="10">
                  <c:v>-0.86046490078560067</c:v>
                </c:pt>
                <c:pt idx="11">
                  <c:v>1.0026682780533158</c:v>
                </c:pt>
                <c:pt idx="12">
                  <c:v>2.1203057540735637</c:v>
                </c:pt>
                <c:pt idx="13">
                  <c:v>1.1044142198786382</c:v>
                </c:pt>
                <c:pt idx="14">
                  <c:v>1.3381235208057731</c:v>
                </c:pt>
                <c:pt idx="15">
                  <c:v>-0.42176150262975387</c:v>
                </c:pt>
                <c:pt idx="16">
                  <c:v>-1.9948659875816235</c:v>
                </c:pt>
                <c:pt idx="17">
                  <c:v>-0.33540271616153916</c:v>
                </c:pt>
                <c:pt idx="18">
                  <c:v>0.32537535283491525</c:v>
                </c:pt>
                <c:pt idx="19">
                  <c:v>1.2350576306831522</c:v>
                </c:pt>
                <c:pt idx="20">
                  <c:v>-2.0207763026239407</c:v>
                </c:pt>
                <c:pt idx="21">
                  <c:v>-1.121610630434366</c:v>
                </c:pt>
                <c:pt idx="22">
                  <c:v>-0.20868075977723866</c:v>
                </c:pt>
                <c:pt idx="23">
                  <c:v>-0.19765404418137855</c:v>
                </c:pt>
                <c:pt idx="24">
                  <c:v>-2.3376735781962812</c:v>
                </c:pt>
                <c:pt idx="25">
                  <c:v>-2.2533332871640912</c:v>
                </c:pt>
                <c:pt idx="26">
                  <c:v>0.80701750140358874</c:v>
                </c:pt>
                <c:pt idx="27">
                  <c:v>2.321835926201643</c:v>
                </c:pt>
                <c:pt idx="28">
                  <c:v>0.58096150097411137</c:v>
                </c:pt>
                <c:pt idx="29">
                  <c:v>1.0612186409972857E-2</c:v>
                </c:pt>
                <c:pt idx="30">
                  <c:v>0.92022533571303189</c:v>
                </c:pt>
                <c:pt idx="31">
                  <c:v>-0.61560405695048992</c:v>
                </c:pt>
                <c:pt idx="32">
                  <c:v>-1.01002183264713</c:v>
                </c:pt>
                <c:pt idx="33">
                  <c:v>-0.37006437282827109</c:v>
                </c:pt>
                <c:pt idx="34">
                  <c:v>1.4614298513019959</c:v>
                </c:pt>
                <c:pt idx="35">
                  <c:v>0.24128579613538825</c:v>
                </c:pt>
                <c:pt idx="36">
                  <c:v>0.403251027642475</c:v>
                </c:pt>
                <c:pt idx="37">
                  <c:v>-0.14137297063042453</c:v>
                </c:pt>
                <c:pt idx="38">
                  <c:v>-0.43708931663358985</c:v>
                </c:pt>
                <c:pt idx="39">
                  <c:v>-2.0397903515614724</c:v>
                </c:pt>
                <c:pt idx="40">
                  <c:v>-2.1339538618953284</c:v>
                </c:pt>
                <c:pt idx="41">
                  <c:v>-0.34507856692583982</c:v>
                </c:pt>
                <c:pt idx="42">
                  <c:v>1.3787189345112307</c:v>
                </c:pt>
                <c:pt idx="43">
                  <c:v>0.82676753823188331</c:v>
                </c:pt>
                <c:pt idx="44">
                  <c:v>2.7664928198516932</c:v>
                </c:pt>
                <c:pt idx="45">
                  <c:v>1.1095652153677387</c:v>
                </c:pt>
                <c:pt idx="46">
                  <c:v>-1.021406725162012</c:v>
                </c:pt>
                <c:pt idx="47">
                  <c:v>0.878048763472834</c:v>
                </c:pt>
                <c:pt idx="48">
                  <c:v>-1.0830574687695238</c:v>
                </c:pt>
                <c:pt idx="49">
                  <c:v>-1.5357007942095029</c:v>
                </c:pt>
                <c:pt idx="50">
                  <c:v>0.38510187129194406</c:v>
                </c:pt>
                <c:pt idx="51">
                  <c:v>1.713938533342052E-2</c:v>
                </c:pt>
                <c:pt idx="52">
                  <c:v>0.32465914116555883</c:v>
                </c:pt>
                <c:pt idx="53">
                  <c:v>1.6148220212644793</c:v>
                </c:pt>
                <c:pt idx="54">
                  <c:v>0.93747193240375104</c:v>
                </c:pt>
                <c:pt idx="55">
                  <c:v>-0.45987043694339658</c:v>
                </c:pt>
                <c:pt idx="56">
                  <c:v>-1.1307317381502129</c:v>
                </c:pt>
                <c:pt idx="57">
                  <c:v>0.44569938391071773</c:v>
                </c:pt>
                <c:pt idx="58">
                  <c:v>-0.52250288536723488</c:v>
                </c:pt>
                <c:pt idx="59">
                  <c:v>-0.47766546683557642</c:v>
                </c:pt>
                <c:pt idx="60">
                  <c:v>0.90595750875626546</c:v>
                </c:pt>
                <c:pt idx="61">
                  <c:v>0.83203589920642607</c:v>
                </c:pt>
                <c:pt idx="62">
                  <c:v>-0.61730735820853955</c:v>
                </c:pt>
                <c:pt idx="63">
                  <c:v>1.3190764483292501</c:v>
                </c:pt>
                <c:pt idx="64">
                  <c:v>1.7769382004506635</c:v>
                </c:pt>
                <c:pt idx="65">
                  <c:v>0.54847035731547855</c:v>
                </c:pt>
                <c:pt idx="66">
                  <c:v>-0.27595437465428674</c:v>
                </c:pt>
                <c:pt idx="67">
                  <c:v>-0.17887827305822679</c:v>
                </c:pt>
                <c:pt idx="68">
                  <c:v>-0.65829950541845239</c:v>
                </c:pt>
                <c:pt idx="69">
                  <c:v>-1.6340706403702221E-2</c:v>
                </c:pt>
                <c:pt idx="70">
                  <c:v>1.4882509200397465E-2</c:v>
                </c:pt>
                <c:pt idx="71">
                  <c:v>-2.2158922019830642</c:v>
                </c:pt>
                <c:pt idx="72">
                  <c:v>-2.8379411849817453</c:v>
                </c:pt>
                <c:pt idx="73">
                  <c:v>-1.157622702504332</c:v>
                </c:pt>
                <c:pt idx="74">
                  <c:v>1.6188438394417166</c:v>
                </c:pt>
                <c:pt idx="75">
                  <c:v>2.2285465713068553</c:v>
                </c:pt>
                <c:pt idx="76">
                  <c:v>-0.6029685866361989</c:v>
                </c:pt>
                <c:pt idx="77">
                  <c:v>-0.33018007998031429</c:v>
                </c:pt>
                <c:pt idx="78">
                  <c:v>-1.169471173365868</c:v>
                </c:pt>
                <c:pt idx="79">
                  <c:v>0.76937352718787011</c:v>
                </c:pt>
                <c:pt idx="80">
                  <c:v>0.51354185777123629</c:v>
                </c:pt>
                <c:pt idx="81">
                  <c:v>0.37191059430361317</c:v>
                </c:pt>
                <c:pt idx="82">
                  <c:v>2.0103942115986584</c:v>
                </c:pt>
                <c:pt idx="83">
                  <c:v>-0.11327569294573436</c:v>
                </c:pt>
                <c:pt idx="84">
                  <c:v>0.37483809385069389</c:v>
                </c:pt>
                <c:pt idx="85">
                  <c:v>1.3994076562842839</c:v>
                </c:pt>
                <c:pt idx="86">
                  <c:v>1.284181542341936</c:v>
                </c:pt>
                <c:pt idx="87">
                  <c:v>-1.9202453132588895</c:v>
                </c:pt>
                <c:pt idx="88">
                  <c:v>-1.4159604737421425</c:v>
                </c:pt>
                <c:pt idx="89">
                  <c:v>0.74743482812746098</c:v>
                </c:pt>
                <c:pt idx="90">
                  <c:v>1.2158297785400229E-2</c:v>
                </c:pt>
                <c:pt idx="91">
                  <c:v>0.11837165650915793</c:v>
                </c:pt>
                <c:pt idx="92">
                  <c:v>-0.53474926911770648</c:v>
                </c:pt>
                <c:pt idx="93">
                  <c:v>7.6300783116696635E-2</c:v>
                </c:pt>
                <c:pt idx="94">
                  <c:v>2.0185276683983977</c:v>
                </c:pt>
                <c:pt idx="95">
                  <c:v>1.332026589744765</c:v>
                </c:pt>
                <c:pt idx="96">
                  <c:v>-8.1666651923510081E-2</c:v>
                </c:pt>
                <c:pt idx="97">
                  <c:v>-0.13411526828769649</c:v>
                </c:pt>
                <c:pt idx="98">
                  <c:v>-7.1956660828387697E-2</c:v>
                </c:pt>
                <c:pt idx="99">
                  <c:v>-1.1128619499722365</c:v>
                </c:pt>
                <c:pt idx="100">
                  <c:v>-1.1623150435202145</c:v>
                </c:pt>
                <c:pt idx="101">
                  <c:v>-0.16868927657613408</c:v>
                </c:pt>
                <c:pt idx="102">
                  <c:v>0.64615332544558157</c:v>
                </c:pt>
                <c:pt idx="103">
                  <c:v>0.52497605329974917</c:v>
                </c:pt>
                <c:pt idx="104">
                  <c:v>-0.3240949940078881</c:v>
                </c:pt>
                <c:pt idx="105">
                  <c:v>0.79720794535474049</c:v>
                </c:pt>
                <c:pt idx="106">
                  <c:v>0.13098824612790594</c:v>
                </c:pt>
                <c:pt idx="107">
                  <c:v>0.1672814384007566</c:v>
                </c:pt>
                <c:pt idx="108">
                  <c:v>0.96808260278317348</c:v>
                </c:pt>
                <c:pt idx="109">
                  <c:v>0.83039346676550263</c:v>
                </c:pt>
                <c:pt idx="110">
                  <c:v>0.97162035460109308</c:v>
                </c:pt>
                <c:pt idx="111">
                  <c:v>-0.93248258831273745</c:v>
                </c:pt>
                <c:pt idx="112">
                  <c:v>-0.55932969220146145</c:v>
                </c:pt>
                <c:pt idx="113">
                  <c:v>0.18066057012921011</c:v>
                </c:pt>
                <c:pt idx="114">
                  <c:v>-0.46463677752330579</c:v>
                </c:pt>
                <c:pt idx="115">
                  <c:v>-1.3490187356411294</c:v>
                </c:pt>
                <c:pt idx="116">
                  <c:v>-2.4231697182105312</c:v>
                </c:pt>
                <c:pt idx="117">
                  <c:v>0.86022474727945197</c:v>
                </c:pt>
                <c:pt idx="118">
                  <c:v>0.55579923696063016</c:v>
                </c:pt>
                <c:pt idx="119">
                  <c:v>-1.5955666629188481</c:v>
                </c:pt>
                <c:pt idx="120">
                  <c:v>0.12140913110808027</c:v>
                </c:pt>
                <c:pt idx="121">
                  <c:v>1.4580759980548255</c:v>
                </c:pt>
                <c:pt idx="122">
                  <c:v>0.29839015710784267</c:v>
                </c:pt>
                <c:pt idx="123">
                  <c:v>-0.61120213761233533</c:v>
                </c:pt>
                <c:pt idx="124">
                  <c:v>0.59613993364055329</c:v>
                </c:pt>
                <c:pt idx="125">
                  <c:v>0.16868506425527485</c:v>
                </c:pt>
                <c:pt idx="126">
                  <c:v>0.10503573231549534</c:v>
                </c:pt>
                <c:pt idx="127">
                  <c:v>-1.1208043879012051</c:v>
                </c:pt>
                <c:pt idx="128">
                  <c:v>-0.40825363462870934</c:v>
                </c:pt>
                <c:pt idx="129">
                  <c:v>-0.71881258774729062</c:v>
                </c:pt>
                <c:pt idx="130">
                  <c:v>-2.0469462883650391</c:v>
                </c:pt>
                <c:pt idx="131">
                  <c:v>-0.33724622869241982</c:v>
                </c:pt>
                <c:pt idx="132">
                  <c:v>0.54995861174970773</c:v>
                </c:pt>
                <c:pt idx="133">
                  <c:v>-0.46427207022548345</c:v>
                </c:pt>
                <c:pt idx="134">
                  <c:v>-0.61562024262346693</c:v>
                </c:pt>
                <c:pt idx="135">
                  <c:v>-0.95253068626644888</c:v>
                </c:pt>
                <c:pt idx="136">
                  <c:v>0.90210437141460109</c:v>
                </c:pt>
                <c:pt idx="137">
                  <c:v>0.74594375901905341</c:v>
                </c:pt>
                <c:pt idx="138">
                  <c:v>-0.71131055146006172</c:v>
                </c:pt>
                <c:pt idx="139">
                  <c:v>-8.1150722555699328E-2</c:v>
                </c:pt>
                <c:pt idx="140">
                  <c:v>0.7936873955819399</c:v>
                </c:pt>
                <c:pt idx="141">
                  <c:v>0.57976635568824264</c:v>
                </c:pt>
                <c:pt idx="142">
                  <c:v>0.4779987638053047</c:v>
                </c:pt>
                <c:pt idx="143">
                  <c:v>-0.50891993493985677</c:v>
                </c:pt>
                <c:pt idx="144">
                  <c:v>-0.2385650757177693</c:v>
                </c:pt>
                <c:pt idx="145">
                  <c:v>1.2982668601958842</c:v>
                </c:pt>
                <c:pt idx="146">
                  <c:v>0.61552058651160468</c:v>
                </c:pt>
                <c:pt idx="147">
                  <c:v>0.7528158949771262</c:v>
                </c:pt>
                <c:pt idx="148">
                  <c:v>1.2255549235954311</c:v>
                </c:pt>
                <c:pt idx="149">
                  <c:v>1.1039576287448742</c:v>
                </c:pt>
                <c:pt idx="150">
                  <c:v>-0.30374746234706063</c:v>
                </c:pt>
                <c:pt idx="151">
                  <c:v>-5.2695874688783562E-2</c:v>
                </c:pt>
                <c:pt idx="152">
                  <c:v>-0.6698942062546811</c:v>
                </c:pt>
                <c:pt idx="153">
                  <c:v>-0.593707280930448</c:v>
                </c:pt>
                <c:pt idx="154">
                  <c:v>-0.31565881907685878</c:v>
                </c:pt>
                <c:pt idx="155">
                  <c:v>-9.6362302051772097E-2</c:v>
                </c:pt>
                <c:pt idx="156">
                  <c:v>-1.247713530083244</c:v>
                </c:pt>
                <c:pt idx="157">
                  <c:v>-1.052821124627132</c:v>
                </c:pt>
                <c:pt idx="158">
                  <c:v>-0.92059085931005802</c:v>
                </c:pt>
                <c:pt idx="159">
                  <c:v>-0.61614283862666941</c:v>
                </c:pt>
                <c:pt idx="160">
                  <c:v>-9.457263883292244E-2</c:v>
                </c:pt>
                <c:pt idx="161">
                  <c:v>0.25156644617275337</c:v>
                </c:pt>
                <c:pt idx="162">
                  <c:v>-0.7689005206589492</c:v>
                </c:pt>
                <c:pt idx="163">
                  <c:v>-0.73835863343941854</c:v>
                </c:pt>
                <c:pt idx="164">
                  <c:v>-1.0376121951663324</c:v>
                </c:pt>
                <c:pt idx="165">
                  <c:v>-1.2123042906838308</c:v>
                </c:pt>
                <c:pt idx="166">
                  <c:v>-0.55952336651133572</c:v>
                </c:pt>
                <c:pt idx="167">
                  <c:v>-0.18282758967607349</c:v>
                </c:pt>
                <c:pt idx="168">
                  <c:v>-0.55890952364811231</c:v>
                </c:pt>
                <c:pt idx="169">
                  <c:v>-0.86177633881984872</c:v>
                </c:pt>
                <c:pt idx="170">
                  <c:v>0.77610534756534966</c:v>
                </c:pt>
                <c:pt idx="171">
                  <c:v>0.14235919686935294</c:v>
                </c:pt>
                <c:pt idx="172">
                  <c:v>-0.56363243864263879</c:v>
                </c:pt>
                <c:pt idx="173">
                  <c:v>-0.10555242570996626</c:v>
                </c:pt>
                <c:pt idx="174">
                  <c:v>-0.66368659287982901</c:v>
                </c:pt>
                <c:pt idx="175">
                  <c:v>-0.88277849818577758</c:v>
                </c:pt>
                <c:pt idx="176">
                  <c:v>0.46726054932118122</c:v>
                </c:pt>
                <c:pt idx="177">
                  <c:v>0.35687888494703568</c:v>
                </c:pt>
                <c:pt idx="178">
                  <c:v>-0.48931889314299193</c:v>
                </c:pt>
                <c:pt idx="179">
                  <c:v>-0.29599225282501429</c:v>
                </c:pt>
                <c:pt idx="180">
                  <c:v>0.13636994262561997</c:v>
                </c:pt>
                <c:pt idx="181">
                  <c:v>0.5117785349540207</c:v>
                </c:pt>
                <c:pt idx="182">
                  <c:v>-0.36728900299051004</c:v>
                </c:pt>
                <c:pt idx="183">
                  <c:v>-0.76804346602013229</c:v>
                </c:pt>
                <c:pt idx="184">
                  <c:v>1.8988724008464151</c:v>
                </c:pt>
                <c:pt idx="185">
                  <c:v>1.7922490117326912</c:v>
                </c:pt>
                <c:pt idx="186">
                  <c:v>-1.5167469863889886</c:v>
                </c:pt>
                <c:pt idx="187">
                  <c:v>-1.0663308375941849</c:v>
                </c:pt>
                <c:pt idx="188">
                  <c:v>0.13101514435937744</c:v>
                </c:pt>
                <c:pt idx="189">
                  <c:v>-1.7847399612502812E-4</c:v>
                </c:pt>
                <c:pt idx="190">
                  <c:v>-1.2950386311013049</c:v>
                </c:pt>
                <c:pt idx="191">
                  <c:v>-1.2490230329547329</c:v>
                </c:pt>
                <c:pt idx="192">
                  <c:v>-0.52721042093092763</c:v>
                </c:pt>
                <c:pt idx="193">
                  <c:v>0.30741824135417462</c:v>
                </c:pt>
                <c:pt idx="194">
                  <c:v>1.0071641949065913</c:v>
                </c:pt>
                <c:pt idx="195">
                  <c:v>-0.43718121075092142</c:v>
                </c:pt>
                <c:pt idx="196">
                  <c:v>0.82806401829840359</c:v>
                </c:pt>
                <c:pt idx="197">
                  <c:v>0.32705816449286296</c:v>
                </c:pt>
                <c:pt idx="198">
                  <c:v>-1.0088232147378955</c:v>
                </c:pt>
                <c:pt idx="199">
                  <c:v>-1.737581204661991</c:v>
                </c:pt>
                <c:pt idx="200">
                  <c:v>-1.2737580709010385</c:v>
                </c:pt>
                <c:pt idx="201">
                  <c:v>0.61559447607452156</c:v>
                </c:pt>
                <c:pt idx="202">
                  <c:v>0.6652715923189283</c:v>
                </c:pt>
                <c:pt idx="203">
                  <c:v>0.42696389653486966</c:v>
                </c:pt>
                <c:pt idx="204">
                  <c:v>0.70514574217413406</c:v>
                </c:pt>
                <c:pt idx="205">
                  <c:v>-0.67488300727018746</c:v>
                </c:pt>
                <c:pt idx="206">
                  <c:v>9.3560122920743893E-3</c:v>
                </c:pt>
                <c:pt idx="207">
                  <c:v>0.29759636963084546</c:v>
                </c:pt>
                <c:pt idx="208">
                  <c:v>0.20443455675067135</c:v>
                </c:pt>
                <c:pt idx="209">
                  <c:v>-0.26740620756867273</c:v>
                </c:pt>
                <c:pt idx="210">
                  <c:v>0.42575738491905746</c:v>
                </c:pt>
                <c:pt idx="211">
                  <c:v>0.19823194959690849</c:v>
                </c:pt>
                <c:pt idx="212">
                  <c:v>-5.0348151793747853E-2</c:v>
                </c:pt>
                <c:pt idx="213">
                  <c:v>0.4852284887662428</c:v>
                </c:pt>
                <c:pt idx="214">
                  <c:v>0.60350611857838832</c:v>
                </c:pt>
                <c:pt idx="215">
                  <c:v>1.9036883519902119</c:v>
                </c:pt>
                <c:pt idx="216">
                  <c:v>-0.10099423947788377</c:v>
                </c:pt>
                <c:pt idx="217">
                  <c:v>-0.2567599652805459</c:v>
                </c:pt>
                <c:pt idx="218">
                  <c:v>-0.2724426483673632</c:v>
                </c:pt>
                <c:pt idx="219">
                  <c:v>0.10654814075535857</c:v>
                </c:pt>
                <c:pt idx="220">
                  <c:v>1.3450253551372464</c:v>
                </c:pt>
                <c:pt idx="221">
                  <c:v>0.75801474065414798</c:v>
                </c:pt>
                <c:pt idx="222">
                  <c:v>-0.19066866656980341</c:v>
                </c:pt>
                <c:pt idx="223">
                  <c:v>-1.280788113941381</c:v>
                </c:pt>
                <c:pt idx="224">
                  <c:v>-7.2695764940139185E-2</c:v>
                </c:pt>
                <c:pt idx="225">
                  <c:v>-1.0004760829305415</c:v>
                </c:pt>
                <c:pt idx="226">
                  <c:v>0.58920759105523501</c:v>
                </c:pt>
                <c:pt idx="227">
                  <c:v>-0.47449350713011196</c:v>
                </c:pt>
                <c:pt idx="228">
                  <c:v>-2.0376831843810606</c:v>
                </c:pt>
                <c:pt idx="229">
                  <c:v>-0.8796277733911535</c:v>
                </c:pt>
                <c:pt idx="230">
                  <c:v>-0.83733521146743994</c:v>
                </c:pt>
                <c:pt idx="231">
                  <c:v>1.7675224789191544</c:v>
                </c:pt>
                <c:pt idx="232">
                  <c:v>1.4323906697418827</c:v>
                </c:pt>
                <c:pt idx="233">
                  <c:v>-0.65094279585978398</c:v>
                </c:pt>
                <c:pt idx="234">
                  <c:v>1.9272099736592265</c:v>
                </c:pt>
                <c:pt idx="235">
                  <c:v>0.10720736235370154</c:v>
                </c:pt>
                <c:pt idx="236">
                  <c:v>1.3981251079809116</c:v>
                </c:pt>
                <c:pt idx="237">
                  <c:v>2.3828370678182837</c:v>
                </c:pt>
                <c:pt idx="238">
                  <c:v>-0.34761145025454532</c:v>
                </c:pt>
                <c:pt idx="239">
                  <c:v>-1.577153891371367</c:v>
                </c:pt>
                <c:pt idx="240">
                  <c:v>0.80757219745767905</c:v>
                </c:pt>
                <c:pt idx="241">
                  <c:v>0.8972484663336564</c:v>
                </c:pt>
                <c:pt idx="242">
                  <c:v>1.4912123080993611</c:v>
                </c:pt>
                <c:pt idx="243">
                  <c:v>-0.60737237449572756</c:v>
                </c:pt>
                <c:pt idx="244">
                  <c:v>6.7873485562745195E-2</c:v>
                </c:pt>
                <c:pt idx="245">
                  <c:v>1.0503015446668309</c:v>
                </c:pt>
                <c:pt idx="246">
                  <c:v>1.601819389692098</c:v>
                </c:pt>
                <c:pt idx="247">
                  <c:v>1.2313386572579788</c:v>
                </c:pt>
                <c:pt idx="248">
                  <c:v>0.68943865726265052</c:v>
                </c:pt>
                <c:pt idx="249">
                  <c:v>-3.6661438165783267E-2</c:v>
                </c:pt>
                <c:pt idx="250">
                  <c:v>-0.6175596581062468</c:v>
                </c:pt>
                <c:pt idx="251">
                  <c:v>-1.1445210596900273</c:v>
                </c:pt>
                <c:pt idx="252">
                  <c:v>0.15199959821589282</c:v>
                </c:pt>
                <c:pt idx="253">
                  <c:v>-0.93591400290110727</c:v>
                </c:pt>
                <c:pt idx="254">
                  <c:v>0.24678795708103607</c:v>
                </c:pt>
                <c:pt idx="255">
                  <c:v>2.0623866041620396</c:v>
                </c:pt>
                <c:pt idx="256">
                  <c:v>1.7551759542739171</c:v>
                </c:pt>
                <c:pt idx="257">
                  <c:v>-0.41246827632006422</c:v>
                </c:pt>
                <c:pt idx="258">
                  <c:v>-0.24876269359672332</c:v>
                </c:pt>
                <c:pt idx="259">
                  <c:v>8.7824714416101735E-2</c:v>
                </c:pt>
                <c:pt idx="260">
                  <c:v>-0.39713678080190551</c:v>
                </c:pt>
                <c:pt idx="261">
                  <c:v>-4.8854048221414814E-2</c:v>
                </c:pt>
                <c:pt idx="262">
                  <c:v>0.23224887503415648</c:v>
                </c:pt>
                <c:pt idx="263">
                  <c:v>-0.99790129166758224</c:v>
                </c:pt>
                <c:pt idx="264">
                  <c:v>0.17207727049493649</c:v>
                </c:pt>
                <c:pt idx="265">
                  <c:v>0.49690890227997908</c:v>
                </c:pt>
                <c:pt idx="266">
                  <c:v>-0.53392123396976032</c:v>
                </c:pt>
                <c:pt idx="267">
                  <c:v>-1.6986827652546275</c:v>
                </c:pt>
                <c:pt idx="268">
                  <c:v>-0.22940587227498099</c:v>
                </c:pt>
                <c:pt idx="269">
                  <c:v>0.5352535120038846</c:v>
                </c:pt>
                <c:pt idx="270">
                  <c:v>-0.85896995010295329</c:v>
                </c:pt>
                <c:pt idx="271">
                  <c:v>1.2990594341184614</c:v>
                </c:pt>
                <c:pt idx="272">
                  <c:v>0.90575686632506969</c:v>
                </c:pt>
                <c:pt idx="273">
                  <c:v>-0.48077763482375513</c:v>
                </c:pt>
                <c:pt idx="274">
                  <c:v>-0.90512302193583416</c:v>
                </c:pt>
                <c:pt idx="275">
                  <c:v>0.8634787687085641</c:v>
                </c:pt>
                <c:pt idx="276">
                  <c:v>-4.0396215692947379E-2</c:v>
                </c:pt>
                <c:pt idx="277">
                  <c:v>0.43029216040820106</c:v>
                </c:pt>
                <c:pt idx="278">
                  <c:v>1.9568133745414329E-2</c:v>
                </c:pt>
                <c:pt idx="279">
                  <c:v>-1.8780738846249259</c:v>
                </c:pt>
                <c:pt idx="280">
                  <c:v>2.3773489010279647E-2</c:v>
                </c:pt>
                <c:pt idx="281">
                  <c:v>-0.4800162068956273</c:v>
                </c:pt>
                <c:pt idx="282">
                  <c:v>-0.84561319613104935</c:v>
                </c:pt>
                <c:pt idx="283">
                  <c:v>-0.27473526661442893</c:v>
                </c:pt>
                <c:pt idx="284">
                  <c:v>-0.36731561928290857</c:v>
                </c:pt>
                <c:pt idx="285">
                  <c:v>6.967405114811509E-2</c:v>
                </c:pt>
                <c:pt idx="286">
                  <c:v>1.9262962403286217</c:v>
                </c:pt>
                <c:pt idx="287">
                  <c:v>1.7092532342549793</c:v>
                </c:pt>
                <c:pt idx="288">
                  <c:v>0.63629099970145475</c:v>
                </c:pt>
                <c:pt idx="289">
                  <c:v>0.90221984153245849</c:v>
                </c:pt>
                <c:pt idx="290">
                  <c:v>5.7399141977887425E-2</c:v>
                </c:pt>
                <c:pt idx="291">
                  <c:v>1.1893893149973049</c:v>
                </c:pt>
                <c:pt idx="292">
                  <c:v>-0.32474345708894159</c:v>
                </c:pt>
                <c:pt idx="293">
                  <c:v>0.41095956316877036</c:v>
                </c:pt>
                <c:pt idx="294">
                  <c:v>-0.33669120276795184</c:v>
                </c:pt>
                <c:pt idx="295">
                  <c:v>-0.90613691116754591</c:v>
                </c:pt>
                <c:pt idx="296">
                  <c:v>-0.30054197618047507</c:v>
                </c:pt>
                <c:pt idx="297">
                  <c:v>-0.85041005584624685</c:v>
                </c:pt>
                <c:pt idx="298">
                  <c:v>-1.130486910316534</c:v>
                </c:pt>
                <c:pt idx="299">
                  <c:v>1.4992829015119939</c:v>
                </c:pt>
                <c:pt idx="300">
                  <c:v>-1.4858669909499991</c:v>
                </c:pt>
                <c:pt idx="301">
                  <c:v>0.32807038561565216</c:v>
                </c:pt>
                <c:pt idx="302">
                  <c:v>9.1066083315492818E-2</c:v>
                </c:pt>
                <c:pt idx="303">
                  <c:v>-0.57242118228945138</c:v>
                </c:pt>
                <c:pt idx="304">
                  <c:v>-1.5725131051666907</c:v>
                </c:pt>
                <c:pt idx="305">
                  <c:v>0.31505573080776239</c:v>
                </c:pt>
                <c:pt idx="306">
                  <c:v>-0.27245007189983372</c:v>
                </c:pt>
                <c:pt idx="307">
                  <c:v>0.83787501990014723</c:v>
                </c:pt>
                <c:pt idx="308">
                  <c:v>0.37159463093004419</c:v>
                </c:pt>
                <c:pt idx="309">
                  <c:v>-1.7973891040777765</c:v>
                </c:pt>
                <c:pt idx="310">
                  <c:v>0.59218839875751916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B5-496F-8327-43B1D8719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748943"/>
        <c:axId val="2024749423"/>
      </c:scatterChart>
      <c:valAx>
        <c:axId val="202474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9423"/>
        <c:crosses val="autoZero"/>
        <c:crossBetween val="midCat"/>
      </c:valAx>
      <c:valAx>
        <c:axId val="20247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Regressions!$A$1</c:f>
              <c:strCache>
                <c:ptCount val="1"/>
                <c:pt idx="0">
                  <c:v>regression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Regressions!$A$2:$A$312</c:f>
              <c:numCache>
                <c:formatCode>General</c:formatCode>
                <c:ptCount val="311"/>
                <c:pt idx="0">
                  <c:v>0.51390270198162646</c:v>
                </c:pt>
                <c:pt idx="1">
                  <c:v>1.3469989524415793</c:v>
                </c:pt>
                <c:pt idx="2">
                  <c:v>1.6265848823843914</c:v>
                </c:pt>
                <c:pt idx="3">
                  <c:v>1.5140099450628641</c:v>
                </c:pt>
                <c:pt idx="4">
                  <c:v>1.5430350096551384</c:v>
                </c:pt>
                <c:pt idx="5">
                  <c:v>3.1596899564788323</c:v>
                </c:pt>
                <c:pt idx="6">
                  <c:v>4.0657655591683586</c:v>
                </c:pt>
                <c:pt idx="7">
                  <c:v>3.410654916590524</c:v>
                </c:pt>
                <c:pt idx="8">
                  <c:v>4.8306446089227251</c:v>
                </c:pt>
                <c:pt idx="9">
                  <c:v>4.0541016438389583</c:v>
                </c:pt>
                <c:pt idx="10">
                  <c:v>3.3499627305626944</c:v>
                </c:pt>
                <c:pt idx="11">
                  <c:v>4.5928215562649655</c:v>
                </c:pt>
                <c:pt idx="12">
                  <c:v>6.8052905202450109</c:v>
                </c:pt>
                <c:pt idx="13">
                  <c:v>7.7383578201561622</c:v>
                </c:pt>
                <c:pt idx="14">
                  <c:v>8.7940039647558965</c:v>
                </c:pt>
                <c:pt idx="15">
                  <c:v>7.9640352080356145</c:v>
                </c:pt>
                <c:pt idx="16">
                  <c:v>5.6598131495598434</c:v>
                </c:pt>
                <c:pt idx="17">
                  <c:v>5.289492496449836</c:v>
                </c:pt>
                <c:pt idx="18">
                  <c:v>5.6240559517812336</c:v>
                </c:pt>
                <c:pt idx="19">
                  <c:v>6.8284544098122639</c:v>
                </c:pt>
                <c:pt idx="20">
                  <c:v>4.6335723148264085</c:v>
                </c:pt>
                <c:pt idx="21">
                  <c:v>3.5992713854557734</c:v>
                </c:pt>
                <c:pt idx="22">
                  <c:v>3.6010879405187461</c:v>
                </c:pt>
                <c:pt idx="23">
                  <c:v>3.6137148553016951</c:v>
                </c:pt>
                <c:pt idx="24">
                  <c:v>1.4848183415480407</c:v>
                </c:pt>
                <c:pt idx="25">
                  <c:v>-0.30618142186910879</c:v>
                </c:pt>
                <c:pt idx="26">
                  <c:v>1.1764817843541486</c:v>
                </c:pt>
                <c:pt idx="27">
                  <c:v>3.99737482570846</c:v>
                </c:pt>
                <c:pt idx="28">
                  <c:v>4.7414186083846248</c:v>
                </c:pt>
                <c:pt idx="29">
                  <c:v>4.8264957548542204</c:v>
                </c:pt>
                <c:pt idx="30">
                  <c:v>5.8110531672822967</c:v>
                </c:pt>
                <c:pt idx="31">
                  <c:v>5.1425181402691962</c:v>
                </c:pt>
                <c:pt idx="32">
                  <c:v>4.1591893931559749</c:v>
                </c:pt>
                <c:pt idx="33">
                  <c:v>3.9329348157812318</c:v>
                </c:pt>
                <c:pt idx="34">
                  <c:v>5.5651219018180491</c:v>
                </c:pt>
                <c:pt idx="35">
                  <c:v>5.7827677058695528</c:v>
                </c:pt>
                <c:pt idx="36">
                  <c:v>6.1364566268015199</c:v>
                </c:pt>
                <c:pt idx="37">
                  <c:v>5.9033963874777022</c:v>
                </c:pt>
                <c:pt idx="38">
                  <c:v>5.4023778113849819</c:v>
                </c:pt>
                <c:pt idx="39">
                  <c:v>3.3583306623084166</c:v>
                </c:pt>
                <c:pt idx="40">
                  <c:v>1.4635707081918394</c:v>
                </c:pt>
                <c:pt idx="41">
                  <c:v>1.5833563068959959</c:v>
                </c:pt>
                <c:pt idx="42">
                  <c:v>3.4126726673968255</c:v>
                </c:pt>
                <c:pt idx="43">
                  <c:v>4.4721618559197438</c:v>
                </c:pt>
                <c:pt idx="44">
                  <c:v>7.3451887328292962</c:v>
                </c:pt>
                <c:pt idx="45">
                  <c:v>8.2191039123743632</c:v>
                </c:pt>
                <c:pt idx="46">
                  <c:v>6.8579618484046883</c:v>
                </c:pt>
                <c:pt idx="47">
                  <c:v>7.5583904158777138</c:v>
                </c:pt>
                <c:pt idx="48">
                  <c:v>6.2142901016669043</c:v>
                </c:pt>
                <c:pt idx="49">
                  <c:v>4.5776318933272906</c:v>
                </c:pt>
                <c:pt idx="50">
                  <c:v>5.0567060982325858</c:v>
                </c:pt>
                <c:pt idx="51">
                  <c:v>5.1107589801926609</c:v>
                </c:pt>
                <c:pt idx="52">
                  <c:v>5.4658937957251039</c:v>
                </c:pt>
                <c:pt idx="53">
                  <c:v>7.0688941200092206</c:v>
                </c:pt>
                <c:pt idx="54">
                  <c:v>7.8036233389044281</c:v>
                </c:pt>
                <c:pt idx="55">
                  <c:v>7.0535022527275997</c:v>
                </c:pt>
                <c:pt idx="56">
                  <c:v>5.7218610077770116</c:v>
                </c:pt>
                <c:pt idx="57">
                  <c:v>6.1252524124636878</c:v>
                </c:pt>
                <c:pt idx="58">
                  <c:v>5.512396706037519</c:v>
                </c:pt>
                <c:pt idx="59">
                  <c:v>5.0173709389076162</c:v>
                </c:pt>
                <c:pt idx="60">
                  <c:v>5.9649268520162879</c:v>
                </c:pt>
                <c:pt idx="61">
                  <c:v>6.7257050722622314</c:v>
                </c:pt>
                <c:pt idx="62">
                  <c:v>5.9465296035409114</c:v>
                </c:pt>
                <c:pt idx="63">
                  <c:v>7.1965395274135364</c:v>
                </c:pt>
                <c:pt idx="64">
                  <c:v>8.7555321534656141</c:v>
                </c:pt>
                <c:pt idx="65">
                  <c:v>8.9003773376845299</c:v>
                </c:pt>
                <c:pt idx="66">
                  <c:v>8.203546396162043</c:v>
                </c:pt>
                <c:pt idx="67">
                  <c:v>7.6867857201720309</c:v>
                </c:pt>
                <c:pt idx="68">
                  <c:v>6.7521511939820957</c:v>
                </c:pt>
                <c:pt idx="69">
                  <c:v>6.5707925832910927</c:v>
                </c:pt>
                <c:pt idx="70">
                  <c:v>6.4422574148446481</c:v>
                </c:pt>
                <c:pt idx="71">
                  <c:v>4.0982563686863598</c:v>
                </c:pt>
                <c:pt idx="72">
                  <c:v>1.4113822421765208</c:v>
                </c:pt>
                <c:pt idx="73">
                  <c:v>0.72483947134523985</c:v>
                </c:pt>
                <c:pt idx="74">
                  <c:v>2.8965320616620369</c:v>
                </c:pt>
                <c:pt idx="75">
                  <c:v>5.4192738136301504</c:v>
                </c:pt>
                <c:pt idx="76">
                  <c:v>4.8100360768454609</c:v>
                </c:pt>
                <c:pt idx="77">
                  <c:v>4.5461484589959342</c:v>
                </c:pt>
                <c:pt idx="78">
                  <c:v>3.4743993685075196</c:v>
                </c:pt>
                <c:pt idx="79">
                  <c:v>4.4691427542590914</c:v>
                </c:pt>
                <c:pt idx="80">
                  <c:v>5.0895782510229637</c:v>
                </c:pt>
                <c:pt idx="81">
                  <c:v>5.4944871931343995</c:v>
                </c:pt>
                <c:pt idx="82">
                  <c:v>7.4896541685168785</c:v>
                </c:pt>
                <c:pt idx="83">
                  <c:v>7.1235222748982086</c:v>
                </c:pt>
                <c:pt idx="84">
                  <c:v>7.2891113166548553</c:v>
                </c:pt>
                <c:pt idx="85">
                  <c:v>8.4595478860462379</c:v>
                </c:pt>
                <c:pt idx="86">
                  <c:v>9.3753566606442362</c:v>
                </c:pt>
                <c:pt idx="87">
                  <c:v>6.9776636533654202</c:v>
                </c:pt>
                <c:pt idx="88">
                  <c:v>5.3698262240101684</c:v>
                </c:pt>
                <c:pt idx="89">
                  <c:v>6.1168812233648735</c:v>
                </c:pt>
                <c:pt idx="90">
                  <c:v>6.0396837279197708</c:v>
                </c:pt>
                <c:pt idx="91">
                  <c:v>6.0778939900270048</c:v>
                </c:pt>
                <c:pt idx="92">
                  <c:v>5.4584323966212063</c:v>
                </c:pt>
                <c:pt idx="93">
                  <c:v>5.523800152510165</c:v>
                </c:pt>
                <c:pt idx="94">
                  <c:v>7.523609343975405</c:v>
                </c:pt>
                <c:pt idx="95">
                  <c:v>8.5987355937437506</c:v>
                </c:pt>
                <c:pt idx="96">
                  <c:v>8.1321185987388169</c:v>
                </c:pt>
                <c:pt idx="97">
                  <c:v>7.668628142075578</c:v>
                </c:pt>
                <c:pt idx="98">
                  <c:v>7.3224990696875381</c:v>
                </c:pt>
                <c:pt idx="99">
                  <c:v>5.9766894748317219</c:v>
                </c:pt>
                <c:pt idx="100">
                  <c:v>4.7417157969856767</c:v>
                </c:pt>
                <c:pt idx="101">
                  <c:v>4.6474560846249142</c:v>
                </c:pt>
                <c:pt idx="102">
                  <c:v>5.3792655222964596</c:v>
                </c:pt>
                <c:pt idx="103">
                  <c:v>5.9027375047401351</c:v>
                </c:pt>
                <c:pt idx="104">
                  <c:v>5.5147917257188936</c:v>
                </c:pt>
                <c:pt idx="105">
                  <c:v>6.2943541184401495</c:v>
                </c:pt>
                <c:pt idx="106">
                  <c:v>6.3148491423422701</c:v>
                </c:pt>
                <c:pt idx="107">
                  <c:v>6.3691963541469461</c:v>
                </c:pt>
                <c:pt idx="108">
                  <c:v>7.2178718527144694</c:v>
                </c:pt>
                <c:pt idx="109">
                  <c:v>7.8277790161933964</c:v>
                </c:pt>
                <c:pt idx="110">
                  <c:v>8.506271724973427</c:v>
                </c:pt>
                <c:pt idx="111">
                  <c:v>7.1998514524978736</c:v>
                </c:pt>
                <c:pt idx="112">
                  <c:v>6.4221817280214371</c:v>
                </c:pt>
                <c:pt idx="113">
                  <c:v>6.4771245143374987</c:v>
                </c:pt>
                <c:pt idx="114">
                  <c:v>5.8802261410906889</c:v>
                </c:pt>
                <c:pt idx="115">
                  <c:v>4.4700377754966754</c:v>
                </c:pt>
                <c:pt idx="116">
                  <c:v>2.1536550971958572</c:v>
                </c:pt>
                <c:pt idx="117">
                  <c:v>3.3965533760530544</c:v>
                </c:pt>
                <c:pt idx="118">
                  <c:v>4.186994107887684</c:v>
                </c:pt>
                <c:pt idx="119">
                  <c:v>2.7319256351029924</c:v>
                </c:pt>
                <c:pt idx="120">
                  <c:v>3.1671349499466497</c:v>
                </c:pt>
                <c:pt idx="121">
                  <c:v>4.887176703799808</c:v>
                </c:pt>
                <c:pt idx="122">
                  <c:v>5.2426716973775873</c:v>
                </c:pt>
                <c:pt idx="123">
                  <c:v>4.6462341268563545</c:v>
                </c:pt>
                <c:pt idx="124">
                  <c:v>5.3281757106967529</c:v>
                </c:pt>
                <c:pt idx="125">
                  <c:v>5.5014416178773695</c:v>
                </c:pt>
                <c:pt idx="126">
                  <c:v>5.5904218260336433</c:v>
                </c:pt>
                <c:pt idx="127">
                  <c:v>4.4429641670266147</c:v>
                </c:pt>
                <c:pt idx="128">
                  <c:v>4.1447221011937856</c:v>
                </c:pt>
                <c:pt idx="129">
                  <c:v>3.571442396566312</c:v>
                </c:pt>
                <c:pt idx="130">
                  <c:v>1.7383079194687387</c:v>
                </c:pt>
                <c:pt idx="131">
                  <c:v>1.8332040241892642</c:v>
                </c:pt>
                <c:pt idx="132">
                  <c:v>2.8040026255511457</c:v>
                </c:pt>
                <c:pt idx="133">
                  <c:v>2.6449462041262266</c:v>
                </c:pt>
                <c:pt idx="134">
                  <c:v>2.353485595032299</c:v>
                </c:pt>
                <c:pt idx="135">
                  <c:v>1.7598281695624247</c:v>
                </c:pt>
                <c:pt idx="136">
                  <c:v>3.0915117632279929</c:v>
                </c:pt>
                <c:pt idx="137">
                  <c:v>4.1084281730925616</c:v>
                </c:pt>
                <c:pt idx="138">
                  <c:v>3.5469731948615539</c:v>
                </c:pt>
                <c:pt idx="139">
                  <c:v>3.6825486216382184</c:v>
                </c:pt>
                <c:pt idx="140">
                  <c:v>4.6768148221606847</c:v>
                </c:pt>
                <c:pt idx="141">
                  <c:v>5.3387405970740227</c:v>
                </c:pt>
                <c:pt idx="142">
                  <c:v>5.82006190159718</c:v>
                </c:pt>
                <c:pt idx="143">
                  <c:v>5.2571380356682713</c:v>
                </c:pt>
                <c:pt idx="144">
                  <c:v>5.0316145529597796</c:v>
                </c:pt>
                <c:pt idx="145">
                  <c:v>6.3697833703940692</c:v>
                </c:pt>
                <c:pt idx="146">
                  <c:v>6.8658269377081478</c:v>
                </c:pt>
                <c:pt idx="147">
                  <c:v>7.4400858865038506</c:v>
                </c:pt>
                <c:pt idx="148">
                  <c:v>8.4186883055430073</c:v>
                </c:pt>
                <c:pt idx="149">
                  <c:v>9.1591396363296411</c:v>
                </c:pt>
                <c:pt idx="150">
                  <c:v>8.4036964236444351</c:v>
                </c:pt>
                <c:pt idx="151">
                  <c:v>7.9892798185287379</c:v>
                </c:pt>
                <c:pt idx="152">
                  <c:v>7.0070228503492276</c:v>
                </c:pt>
                <c:pt idx="153">
                  <c:v>6.2179418660834873</c:v>
                </c:pt>
                <c:pt idx="154">
                  <c:v>5.8008906993559348</c:v>
                </c:pt>
                <c:pt idx="155">
                  <c:v>5.6528078004882341</c:v>
                </c:pt>
                <c:pt idx="156">
                  <c:v>4.3710106866039453</c:v>
                </c:pt>
                <c:pt idx="157">
                  <c:v>3.436770955380291</c:v>
                </c:pt>
                <c:pt idx="158">
                  <c:v>2.7460315849715959</c:v>
                </c:pt>
                <c:pt idx="159">
                  <c:v>2.4420088790866199</c:v>
                </c:pt>
                <c:pt idx="160">
                  <c:v>2.6957661748125736</c:v>
                </c:pt>
                <c:pt idx="161">
                  <c:v>3.2654394794053525</c:v>
                </c:pt>
                <c:pt idx="162">
                  <c:v>2.7467964195373962</c:v>
                </c:pt>
                <c:pt idx="163">
                  <c:v>2.3204668252880563</c:v>
                </c:pt>
                <c:pt idx="164">
                  <c:v>1.6456605021527324</c:v>
                </c:pt>
                <c:pt idx="165">
                  <c:v>0.87653306485337712</c:v>
                </c:pt>
                <c:pt idx="166">
                  <c:v>0.85179139418622529</c:v>
                </c:pt>
                <c:pt idx="167">
                  <c:v>1.2066922900978048</c:v>
                </c:pt>
                <c:pt idx="168">
                  <c:v>1.1432417410536462</c:v>
                </c:pt>
                <c:pt idx="169">
                  <c:v>0.78448148280913754</c:v>
                </c:pt>
                <c:pt idx="170">
                  <c:v>2.1063320808422561</c:v>
                </c:pt>
                <c:pt idx="171">
                  <c:v>2.6370010891144653</c:v>
                </c:pt>
                <c:pt idx="172">
                  <c:v>2.3984745654284496</c:v>
                </c:pt>
                <c:pt idx="173">
                  <c:v>2.6464371109186882</c:v>
                </c:pt>
                <c:pt idx="174">
                  <c:v>2.3067325811486965</c:v>
                </c:pt>
                <c:pt idx="175">
                  <c:v>1.7883957349826209</c:v>
                </c:pt>
                <c:pt idx="176">
                  <c:v>2.6818330439681226</c:v>
                </c:pt>
                <c:pt idx="177">
                  <c:v>3.3584782551867769</c:v>
                </c:pt>
                <c:pt idx="178">
                  <c:v>3.1083356911720879</c:v>
                </c:pt>
                <c:pt idx="179">
                  <c:v>3.0813123207738156</c:v>
                </c:pt>
                <c:pt idx="180">
                  <c:v>3.4898696912427294</c:v>
                </c:pt>
                <c:pt idx="181">
                  <c:v>4.2251755338277537</c:v>
                </c:pt>
                <c:pt idx="182">
                  <c:v>3.9938372255389027</c:v>
                </c:pt>
                <c:pt idx="183">
                  <c:v>3.3892973775176483</c:v>
                </c:pt>
                <c:pt idx="184">
                  <c:v>5.5236754793117111</c:v>
                </c:pt>
                <c:pt idx="185">
                  <c:v>7.2972208629752293</c:v>
                </c:pt>
                <c:pt idx="186">
                  <c:v>5.5505369241201308</c:v>
                </c:pt>
                <c:pt idx="187">
                  <c:v>4.4623031987494928</c:v>
                </c:pt>
                <c:pt idx="188">
                  <c:v>4.7010265888552984</c:v>
                </c:pt>
                <c:pt idx="189">
                  <c:v>4.7801238571197349</c:v>
                </c:pt>
                <c:pt idx="190">
                  <c:v>3.5549403021488133</c:v>
                </c:pt>
                <c:pt idx="191">
                  <c:v>2.5216945177688901</c:v>
                </c:pt>
                <c:pt idx="192">
                  <c:v>2.3333232889999458</c:v>
                </c:pt>
                <c:pt idx="193">
                  <c:v>3.0020161680593169</c:v>
                </c:pt>
                <c:pt idx="194">
                  <c:v>4.2908121445337013</c:v>
                </c:pt>
                <c:pt idx="195">
                  <c:v>3.9817641575534579</c:v>
                </c:pt>
                <c:pt idx="196">
                  <c:v>4.9747697239481177</c:v>
                </c:pt>
                <c:pt idx="197">
                  <c:v>5.3485001952388123</c:v>
                </c:pt>
                <c:pt idx="198">
                  <c:v>4.3418371306850299</c:v>
                </c:pt>
                <c:pt idx="199">
                  <c:v>2.7263119568719385</c:v>
                </c:pt>
                <c:pt idx="200">
                  <c:v>1.7670226716637558</c:v>
                </c:pt>
                <c:pt idx="201">
                  <c:v>2.8113394882819911</c:v>
                </c:pt>
                <c:pt idx="202">
                  <c:v>3.7809528922166247</c:v>
                </c:pt>
                <c:pt idx="203">
                  <c:v>4.3967754192884794</c:v>
                </c:pt>
                <c:pt idx="204">
                  <c:v>5.2174339160890497</c:v>
                </c:pt>
                <c:pt idx="205">
                  <c:v>4.5603213535667111</c:v>
                </c:pt>
                <c:pt idx="206">
                  <c:v>4.6657114244747291</c:v>
                </c:pt>
                <c:pt idx="207">
                  <c:v>5.0467896534705785</c:v>
                </c:pt>
                <c:pt idx="208">
                  <c:v>5.2893187781712392</c:v>
                </c:pt>
                <c:pt idx="209">
                  <c:v>5.0311213633446066</c:v>
                </c:pt>
                <c:pt idx="210">
                  <c:v>5.4968394455168053</c:v>
                </c:pt>
                <c:pt idx="211">
                  <c:v>5.6795640002418084</c:v>
                </c:pt>
                <c:pt idx="212">
                  <c:v>5.5919455398672406</c:v>
                </c:pt>
                <c:pt idx="213">
                  <c:v>6.0503392797140858</c:v>
                </c:pt>
                <c:pt idx="214">
                  <c:v>6.5724149032238683</c:v>
                </c:pt>
                <c:pt idx="215">
                  <c:v>8.332492355541012</c:v>
                </c:pt>
                <c:pt idx="216">
                  <c:v>7.8782579535171466</c:v>
                </c:pt>
                <c:pt idx="217">
                  <c:v>7.3223581851619723</c:v>
                </c:pt>
                <c:pt idx="218">
                  <c:v>6.8169846715812676</c:v>
                </c:pt>
                <c:pt idx="219">
                  <c:v>6.7507930921140611</c:v>
                </c:pt>
                <c:pt idx="220">
                  <c:v>7.9309622960125035</c:v>
                </c:pt>
                <c:pt idx="221">
                  <c:v>8.3835600254765748</c:v>
                </c:pt>
                <c:pt idx="222">
                  <c:v>7.8335689197023752</c:v>
                </c:pt>
                <c:pt idx="223">
                  <c:v>6.2589635691477223</c:v>
                </c:pt>
                <c:pt idx="224">
                  <c:v>6.0799896776022049</c:v>
                </c:pt>
                <c:pt idx="225">
                  <c:v>4.9945516691850429</c:v>
                </c:pt>
                <c:pt idx="226">
                  <c:v>5.6280754919729183</c:v>
                </c:pt>
                <c:pt idx="227">
                  <c:v>5.1224440757314662</c:v>
                </c:pt>
                <c:pt idx="228">
                  <c:v>3.1138448440284665</c:v>
                </c:pt>
                <c:pt idx="229">
                  <c:v>2.502529800318722</c:v>
                </c:pt>
                <c:pt idx="230">
                  <c:v>2.0063163428328927</c:v>
                </c:pt>
                <c:pt idx="231">
                  <c:v>4.1740607370268048</c:v>
                </c:pt>
                <c:pt idx="232">
                  <c:v>5.7484899910465552</c:v>
                </c:pt>
                <c:pt idx="233">
                  <c:v>5.0520676429580869</c:v>
                </c:pt>
                <c:pt idx="234">
                  <c:v>7.0167435639095803</c:v>
                </c:pt>
                <c:pt idx="235">
                  <c:v>6.9274194636398558</c:v>
                </c:pt>
                <c:pt idx="236">
                  <c:v>8.1396518142836776</c:v>
                </c:pt>
                <c:pt idx="237">
                  <c:v>10.1922164704709</c:v>
                </c:pt>
                <c:pt idx="238">
                  <c:v>9.2698674486520964</c:v>
                </c:pt>
                <c:pt idx="239">
                  <c:v>7.2278298704423305</c:v>
                </c:pt>
                <c:pt idx="240">
                  <c:v>7.8137297418544813</c:v>
                </c:pt>
                <c:pt idx="241">
                  <c:v>8.4195238631753373</c:v>
                </c:pt>
                <c:pt idx="242">
                  <c:v>9.547130356485356</c:v>
                </c:pt>
                <c:pt idx="243">
                  <c:v>8.4418516466793854</c:v>
                </c:pt>
                <c:pt idx="244">
                  <c:v>8.1434600272088389</c:v>
                </c:pt>
                <c:pt idx="245">
                  <c:v>8.8630355933476999</c:v>
                </c:pt>
                <c:pt idx="246">
                  <c:v>10.048425903598593</c:v>
                </c:pt>
                <c:pt idx="247">
                  <c:v>10.722152775718268</c:v>
                </c:pt>
                <c:pt idx="248">
                  <c:v>10.773737231581793</c:v>
                </c:pt>
                <c:pt idx="249">
                  <c:v>10.093077764968742</c:v>
                </c:pt>
                <c:pt idx="250">
                  <c:v>8.9125881825862781</c:v>
                </c:pt>
                <c:pt idx="251">
                  <c:v>7.3457362163838269</c:v>
                </c:pt>
                <c:pt idx="252">
                  <c:v>7.262020572229563</c:v>
                </c:pt>
                <c:pt idx="253">
                  <c:v>6.1003620522533062</c:v>
                </c:pt>
                <c:pt idx="254">
                  <c:v>6.2597616872846276</c:v>
                </c:pt>
                <c:pt idx="255">
                  <c:v>8.21577510713999</c:v>
                </c:pt>
                <c:pt idx="256">
                  <c:v>9.6316121909472301</c:v>
                </c:pt>
                <c:pt idx="257">
                  <c:v>8.7111755989983433</c:v>
                </c:pt>
                <c:pt idx="258">
                  <c:v>8.0640706997132892</c:v>
                </c:pt>
                <c:pt idx="259">
                  <c:v>7.8306248866561239</c:v>
                </c:pt>
                <c:pt idx="260">
                  <c:v>7.1400215103315112</c:v>
                </c:pt>
                <c:pt idx="261">
                  <c:v>6.8799533132202821</c:v>
                </c:pt>
                <c:pt idx="262">
                  <c:v>6.9319627583381225</c:v>
                </c:pt>
                <c:pt idx="263">
                  <c:v>5.7476275925108027</c:v>
                </c:pt>
                <c:pt idx="264">
                  <c:v>5.8743280244213407</c:v>
                </c:pt>
                <c:pt idx="265">
                  <c:v>6.3107697759763282</c:v>
                </c:pt>
                <c:pt idx="266">
                  <c:v>5.6644001773043229</c:v>
                </c:pt>
                <c:pt idx="267">
                  <c:v>3.9302531495724349</c:v>
                </c:pt>
                <c:pt idx="268">
                  <c:v>3.871923904630528</c:v>
                </c:pt>
                <c:pt idx="269">
                  <c:v>4.5852011908700323</c:v>
                </c:pt>
                <c:pt idx="270">
                  <c:v>3.8193020536761781</c:v>
                </c:pt>
                <c:pt idx="271">
                  <c:v>5.3026526452139064</c:v>
                </c:pt>
                <c:pt idx="272">
                  <c:v>6.2160302101231597</c:v>
                </c:pt>
                <c:pt idx="273">
                  <c:v>5.6340879102596686</c:v>
                </c:pt>
                <c:pt idx="274">
                  <c:v>4.6971108863997175</c:v>
                </c:pt>
                <c:pt idx="275">
                  <c:v>5.6403317665154464</c:v>
                </c:pt>
                <c:pt idx="276">
                  <c:v>5.5673378912924854</c:v>
                </c:pt>
                <c:pt idx="277">
                  <c:v>5.9737261301860549</c:v>
                </c:pt>
                <c:pt idx="278">
                  <c:v>5.9209885707520025</c:v>
                </c:pt>
                <c:pt idx="279">
                  <c:v>3.9768901572766691</c:v>
                </c:pt>
                <c:pt idx="280">
                  <c:v>4.1661856989990218</c:v>
                </c:pt>
                <c:pt idx="281">
                  <c:v>3.8291460114787701</c:v>
                </c:pt>
                <c:pt idx="282">
                  <c:v>3.1666515348068325</c:v>
                </c:pt>
                <c:pt idx="283">
                  <c:v>3.1539395998430306</c:v>
                </c:pt>
                <c:pt idx="284">
                  <c:v>3.0501613328310588</c:v>
                </c:pt>
                <c:pt idx="285">
                  <c:v>3.3957329659589273</c:v>
                </c:pt>
                <c:pt idx="286">
                  <c:v>5.5567684138860987</c:v>
                </c:pt>
                <c:pt idx="287">
                  <c:v>7.243376575636038</c:v>
                </c:pt>
                <c:pt idx="288">
                  <c:v>7.6561436010332082</c:v>
                </c:pt>
                <c:pt idx="289">
                  <c:v>8.2856779684885513</c:v>
                </c:pt>
                <c:pt idx="290">
                  <c:v>7.9954126488288093</c:v>
                </c:pt>
                <c:pt idx="291">
                  <c:v>8.871708767741449</c:v>
                </c:pt>
                <c:pt idx="292">
                  <c:v>8.1295032362413728</c:v>
                </c:pt>
                <c:pt idx="293">
                  <c:v>8.2113991067087042</c:v>
                </c:pt>
                <c:pt idx="294">
                  <c:v>7.535890225165689</c:v>
                </c:pt>
                <c:pt idx="295">
                  <c:v>6.3713902928948443</c:v>
                </c:pt>
                <c:pt idx="296">
                  <c:v>5.9511799093600963</c:v>
                </c:pt>
                <c:pt idx="297">
                  <c:v>5.0311494669645498</c:v>
                </c:pt>
                <c:pt idx="298">
                  <c:v>3.9406199066955412</c:v>
                </c:pt>
                <c:pt idx="299">
                  <c:v>5.609744730981876</c:v>
                </c:pt>
                <c:pt idx="300">
                  <c:v>4.0949230666124627</c:v>
                </c:pt>
                <c:pt idx="301">
                  <c:v>4.5744575146249131</c:v>
                </c:pt>
                <c:pt idx="302">
                  <c:v>4.7598740073404686</c:v>
                </c:pt>
                <c:pt idx="303">
                  <c:v>4.2597197047511388</c:v>
                </c:pt>
                <c:pt idx="304">
                  <c:v>2.8190430042713741</c:v>
                </c:pt>
                <c:pt idx="305">
                  <c:v>3.4375230402656456</c:v>
                </c:pt>
                <c:pt idx="306">
                  <c:v>3.3948348822317542</c:v>
                </c:pt>
                <c:pt idx="307">
                  <c:v>4.4675560735629105</c:v>
                </c:pt>
                <c:pt idx="308">
                  <c:v>4.946233320796968</c:v>
                </c:pt>
                <c:pt idx="309">
                  <c:v>3.1989152746059277</c:v>
                </c:pt>
                <c:pt idx="310">
                  <c:v>4.0492843195784394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8-4F36-B6AE-49A410733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933599"/>
        <c:axId val="2026932159"/>
      </c:lineChart>
      <c:catAx>
        <c:axId val="202693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2159"/>
        <c:crosses val="autoZero"/>
        <c:auto val="1"/>
        <c:lblAlgn val="ctr"/>
        <c:lblOffset val="100"/>
        <c:noMultiLvlLbl val="0"/>
      </c:catAx>
      <c:valAx>
        <c:axId val="202693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'Regressions (2)'!$E$1</c:f>
              <c:strCache>
                <c:ptCount val="1"/>
                <c:pt idx="0">
                  <c:v>stage 1 resids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'Regressions (2)'!$E$2:$E$312</c:f>
              <c:numCache>
                <c:formatCode>General</c:formatCode>
                <c:ptCount val="311"/>
                <c:pt idx="0">
                  <c:v>0</c:v>
                </c:pt>
                <c:pt idx="1">
                  <c:v>0.25512444638271115</c:v>
                </c:pt>
                <c:pt idx="2">
                  <c:v>-0.19916219925796752</c:v>
                </c:pt>
                <c:pt idx="3">
                  <c:v>-0.5580237407873001</c:v>
                </c:pt>
                <c:pt idx="4">
                  <c:v>-0.42983167219916441</c:v>
                </c:pt>
                <c:pt idx="5">
                  <c:v>1.1612551618199773</c:v>
                </c:pt>
                <c:pt idx="6">
                  <c:v>0.64322313108746698</c:v>
                </c:pt>
                <c:pt idx="7">
                  <c:v>-0.8100474310098833</c:v>
                </c:pt>
                <c:pt idx="8">
                  <c:v>1.1870277232906306</c:v>
                </c:pt>
                <c:pt idx="9">
                  <c:v>-0.84038090376016772</c:v>
                </c:pt>
                <c:pt idx="10">
                  <c:v>-0.86046490078560067</c:v>
                </c:pt>
                <c:pt idx="11">
                  <c:v>1.0026682780533158</c:v>
                </c:pt>
                <c:pt idx="12">
                  <c:v>2.1203057540735637</c:v>
                </c:pt>
                <c:pt idx="13">
                  <c:v>1.1044142198786382</c:v>
                </c:pt>
                <c:pt idx="14">
                  <c:v>1.3381235208057731</c:v>
                </c:pt>
                <c:pt idx="15">
                  <c:v>-0.42176150262975387</c:v>
                </c:pt>
                <c:pt idx="16">
                  <c:v>-1.9948659875816235</c:v>
                </c:pt>
                <c:pt idx="17">
                  <c:v>-0.33540271616153916</c:v>
                </c:pt>
                <c:pt idx="18">
                  <c:v>0.32537535283491525</c:v>
                </c:pt>
                <c:pt idx="19">
                  <c:v>1.2350576306831522</c:v>
                </c:pt>
                <c:pt idx="20">
                  <c:v>-2.0207763026239407</c:v>
                </c:pt>
                <c:pt idx="21">
                  <c:v>-1.121610630434366</c:v>
                </c:pt>
                <c:pt idx="22">
                  <c:v>-0.20868075977723866</c:v>
                </c:pt>
                <c:pt idx="23">
                  <c:v>-0.19765404418137855</c:v>
                </c:pt>
                <c:pt idx="24">
                  <c:v>-2.3376735781962812</c:v>
                </c:pt>
                <c:pt idx="25">
                  <c:v>-2.2533332871640912</c:v>
                </c:pt>
                <c:pt idx="26">
                  <c:v>0.80701750140358874</c:v>
                </c:pt>
                <c:pt idx="27">
                  <c:v>2.321835926201643</c:v>
                </c:pt>
                <c:pt idx="28">
                  <c:v>0.58096150097411137</c:v>
                </c:pt>
                <c:pt idx="29">
                  <c:v>1.0612186409972857E-2</c:v>
                </c:pt>
                <c:pt idx="30">
                  <c:v>0.92022533571303189</c:v>
                </c:pt>
                <c:pt idx="31">
                  <c:v>-0.61560405695048992</c:v>
                </c:pt>
                <c:pt idx="32">
                  <c:v>-1.01002183264713</c:v>
                </c:pt>
                <c:pt idx="33">
                  <c:v>-0.37006437282827109</c:v>
                </c:pt>
                <c:pt idx="34">
                  <c:v>1.4614298513019959</c:v>
                </c:pt>
                <c:pt idx="35">
                  <c:v>0.24128579613538825</c:v>
                </c:pt>
                <c:pt idx="36">
                  <c:v>0.403251027642475</c:v>
                </c:pt>
                <c:pt idx="37">
                  <c:v>-0.14137297063042453</c:v>
                </c:pt>
                <c:pt idx="38">
                  <c:v>-0.43708931663358985</c:v>
                </c:pt>
                <c:pt idx="39">
                  <c:v>-2.0397903515614724</c:v>
                </c:pt>
                <c:pt idx="40">
                  <c:v>-2.1339538618953284</c:v>
                </c:pt>
                <c:pt idx="41">
                  <c:v>-0.34507856692583982</c:v>
                </c:pt>
                <c:pt idx="42">
                  <c:v>1.3787189345112307</c:v>
                </c:pt>
                <c:pt idx="43">
                  <c:v>0.82676753823188331</c:v>
                </c:pt>
                <c:pt idx="44">
                  <c:v>2.7664928198516932</c:v>
                </c:pt>
                <c:pt idx="45">
                  <c:v>1.1095652153677387</c:v>
                </c:pt>
                <c:pt idx="46">
                  <c:v>-1.021406725162012</c:v>
                </c:pt>
                <c:pt idx="47">
                  <c:v>0.878048763472834</c:v>
                </c:pt>
                <c:pt idx="48">
                  <c:v>-1.0830574687695238</c:v>
                </c:pt>
                <c:pt idx="49">
                  <c:v>-1.5357007942095029</c:v>
                </c:pt>
                <c:pt idx="50">
                  <c:v>0.38510187129194406</c:v>
                </c:pt>
                <c:pt idx="51">
                  <c:v>1.713938533342052E-2</c:v>
                </c:pt>
                <c:pt idx="52">
                  <c:v>0.32465914116555883</c:v>
                </c:pt>
                <c:pt idx="53">
                  <c:v>1.6148220212644793</c:v>
                </c:pt>
                <c:pt idx="54">
                  <c:v>0.93747193240375104</c:v>
                </c:pt>
                <c:pt idx="55">
                  <c:v>-0.45987043694339658</c:v>
                </c:pt>
                <c:pt idx="56">
                  <c:v>-1.1307317381502129</c:v>
                </c:pt>
                <c:pt idx="57">
                  <c:v>0.44569938391071773</c:v>
                </c:pt>
                <c:pt idx="58">
                  <c:v>-0.52250288536723488</c:v>
                </c:pt>
                <c:pt idx="59">
                  <c:v>-0.47766546683557642</c:v>
                </c:pt>
                <c:pt idx="60">
                  <c:v>0.90595750875626546</c:v>
                </c:pt>
                <c:pt idx="61">
                  <c:v>0.83203589920642607</c:v>
                </c:pt>
                <c:pt idx="62">
                  <c:v>-0.61730735820853955</c:v>
                </c:pt>
                <c:pt idx="63">
                  <c:v>1.3190764483292501</c:v>
                </c:pt>
                <c:pt idx="64">
                  <c:v>1.7769382004506635</c:v>
                </c:pt>
                <c:pt idx="65">
                  <c:v>0.54847035731547855</c:v>
                </c:pt>
                <c:pt idx="66">
                  <c:v>-0.27595437465428674</c:v>
                </c:pt>
                <c:pt idx="67">
                  <c:v>-0.17887827305822679</c:v>
                </c:pt>
                <c:pt idx="68">
                  <c:v>-0.65829950541845239</c:v>
                </c:pt>
                <c:pt idx="69">
                  <c:v>-1.6340706403702221E-2</c:v>
                </c:pt>
                <c:pt idx="70">
                  <c:v>1.4882509200397465E-2</c:v>
                </c:pt>
                <c:pt idx="71">
                  <c:v>-2.2158922019830642</c:v>
                </c:pt>
                <c:pt idx="72">
                  <c:v>-2.8379411849817453</c:v>
                </c:pt>
                <c:pt idx="73">
                  <c:v>-1.157622702504332</c:v>
                </c:pt>
                <c:pt idx="74">
                  <c:v>1.6188438394417166</c:v>
                </c:pt>
                <c:pt idx="75">
                  <c:v>2.2285465713068553</c:v>
                </c:pt>
                <c:pt idx="76">
                  <c:v>-0.6029685866361989</c:v>
                </c:pt>
                <c:pt idx="77">
                  <c:v>-0.33018007998031429</c:v>
                </c:pt>
                <c:pt idx="78">
                  <c:v>-1.169471173365868</c:v>
                </c:pt>
                <c:pt idx="79">
                  <c:v>0.76937352718787011</c:v>
                </c:pt>
                <c:pt idx="80">
                  <c:v>0.51354185777123629</c:v>
                </c:pt>
                <c:pt idx="81">
                  <c:v>0.37191059430361317</c:v>
                </c:pt>
                <c:pt idx="82">
                  <c:v>2.0103942115986584</c:v>
                </c:pt>
                <c:pt idx="83">
                  <c:v>-0.11327569294573436</c:v>
                </c:pt>
                <c:pt idx="84">
                  <c:v>0.37483809385069389</c:v>
                </c:pt>
                <c:pt idx="85">
                  <c:v>1.3994076562842839</c:v>
                </c:pt>
                <c:pt idx="86">
                  <c:v>1.284181542341936</c:v>
                </c:pt>
                <c:pt idx="87">
                  <c:v>-1.9202453132588895</c:v>
                </c:pt>
                <c:pt idx="88">
                  <c:v>-1.4159604737421425</c:v>
                </c:pt>
                <c:pt idx="89">
                  <c:v>0.74743482812746098</c:v>
                </c:pt>
                <c:pt idx="90">
                  <c:v>1.2158297785400229E-2</c:v>
                </c:pt>
                <c:pt idx="91">
                  <c:v>0.11837165650915793</c:v>
                </c:pt>
                <c:pt idx="92">
                  <c:v>-0.53474926911770648</c:v>
                </c:pt>
                <c:pt idx="93">
                  <c:v>7.6300783116696635E-2</c:v>
                </c:pt>
                <c:pt idx="94">
                  <c:v>2.0185276683983977</c:v>
                </c:pt>
                <c:pt idx="95">
                  <c:v>1.332026589744765</c:v>
                </c:pt>
                <c:pt idx="96">
                  <c:v>-8.1666651923510081E-2</c:v>
                </c:pt>
                <c:pt idx="97">
                  <c:v>-0.13411526828769649</c:v>
                </c:pt>
                <c:pt idx="98">
                  <c:v>-7.1956660828387697E-2</c:v>
                </c:pt>
                <c:pt idx="99">
                  <c:v>-1.1128619499722365</c:v>
                </c:pt>
                <c:pt idx="100">
                  <c:v>-1.1623150435202145</c:v>
                </c:pt>
                <c:pt idx="101">
                  <c:v>-0.16868927657613408</c:v>
                </c:pt>
                <c:pt idx="102">
                  <c:v>0.64615332544558157</c:v>
                </c:pt>
                <c:pt idx="103">
                  <c:v>0.52497605329974917</c:v>
                </c:pt>
                <c:pt idx="104">
                  <c:v>-0.3240949940078881</c:v>
                </c:pt>
                <c:pt idx="105">
                  <c:v>0.79720794535474049</c:v>
                </c:pt>
                <c:pt idx="106">
                  <c:v>0.13098824612790594</c:v>
                </c:pt>
                <c:pt idx="107">
                  <c:v>0.1672814384007566</c:v>
                </c:pt>
                <c:pt idx="108">
                  <c:v>0.96808260278317348</c:v>
                </c:pt>
                <c:pt idx="109">
                  <c:v>0.83039346676550263</c:v>
                </c:pt>
                <c:pt idx="110">
                  <c:v>0.97162035460109308</c:v>
                </c:pt>
                <c:pt idx="111">
                  <c:v>-0.93248258831273745</c:v>
                </c:pt>
                <c:pt idx="112">
                  <c:v>-0.55932969220146145</c:v>
                </c:pt>
                <c:pt idx="113">
                  <c:v>0.18066057012921011</c:v>
                </c:pt>
                <c:pt idx="114">
                  <c:v>-0.46463677752330579</c:v>
                </c:pt>
                <c:pt idx="115">
                  <c:v>-1.3490187356411294</c:v>
                </c:pt>
                <c:pt idx="116">
                  <c:v>-2.4231697182105312</c:v>
                </c:pt>
                <c:pt idx="117">
                  <c:v>0.86022474727945197</c:v>
                </c:pt>
                <c:pt idx="118">
                  <c:v>0.55579923696063016</c:v>
                </c:pt>
                <c:pt idx="119">
                  <c:v>-1.5955666629188481</c:v>
                </c:pt>
                <c:pt idx="120">
                  <c:v>0.12140913110808027</c:v>
                </c:pt>
                <c:pt idx="121">
                  <c:v>1.4580759980548255</c:v>
                </c:pt>
                <c:pt idx="122">
                  <c:v>0.29839015710784267</c:v>
                </c:pt>
                <c:pt idx="123">
                  <c:v>-0.61120213761233533</c:v>
                </c:pt>
                <c:pt idx="124">
                  <c:v>0.59613993364055329</c:v>
                </c:pt>
                <c:pt idx="125">
                  <c:v>0.16868506425527485</c:v>
                </c:pt>
                <c:pt idx="126">
                  <c:v>0.10503573231549534</c:v>
                </c:pt>
                <c:pt idx="127">
                  <c:v>-1.1208043879012051</c:v>
                </c:pt>
                <c:pt idx="128">
                  <c:v>-0.40825363462870934</c:v>
                </c:pt>
                <c:pt idx="129">
                  <c:v>-0.71881258774729062</c:v>
                </c:pt>
                <c:pt idx="130">
                  <c:v>-2.0469462883650391</c:v>
                </c:pt>
                <c:pt idx="131">
                  <c:v>-0.33724622869241982</c:v>
                </c:pt>
                <c:pt idx="132">
                  <c:v>0.54995861174970773</c:v>
                </c:pt>
                <c:pt idx="133">
                  <c:v>-0.46427207022548345</c:v>
                </c:pt>
                <c:pt idx="134">
                  <c:v>-0.61562024262346693</c:v>
                </c:pt>
                <c:pt idx="135">
                  <c:v>-0.95253068626644888</c:v>
                </c:pt>
                <c:pt idx="136">
                  <c:v>0.90210437141460109</c:v>
                </c:pt>
                <c:pt idx="137">
                  <c:v>0.74594375901905341</c:v>
                </c:pt>
                <c:pt idx="138">
                  <c:v>-0.71131055146006172</c:v>
                </c:pt>
                <c:pt idx="139">
                  <c:v>-8.1150722555699328E-2</c:v>
                </c:pt>
                <c:pt idx="140">
                  <c:v>0.7936873955819399</c:v>
                </c:pt>
                <c:pt idx="141">
                  <c:v>0.57976635568824264</c:v>
                </c:pt>
                <c:pt idx="142">
                  <c:v>0.4779987638053047</c:v>
                </c:pt>
                <c:pt idx="143">
                  <c:v>-0.50891993493985677</c:v>
                </c:pt>
                <c:pt idx="144">
                  <c:v>-0.2385650757177693</c:v>
                </c:pt>
                <c:pt idx="145">
                  <c:v>1.2982668601958842</c:v>
                </c:pt>
                <c:pt idx="146">
                  <c:v>0.61552058651160468</c:v>
                </c:pt>
                <c:pt idx="147">
                  <c:v>0.7528158949771262</c:v>
                </c:pt>
                <c:pt idx="148">
                  <c:v>1.2255549235954311</c:v>
                </c:pt>
                <c:pt idx="149">
                  <c:v>1.1039576287448742</c:v>
                </c:pt>
                <c:pt idx="150">
                  <c:v>-0.30374746234706063</c:v>
                </c:pt>
                <c:pt idx="151">
                  <c:v>-5.2695874688783562E-2</c:v>
                </c:pt>
                <c:pt idx="152">
                  <c:v>-0.6698942062546811</c:v>
                </c:pt>
                <c:pt idx="153">
                  <c:v>-0.593707280930448</c:v>
                </c:pt>
                <c:pt idx="154">
                  <c:v>-0.31565881907685878</c:v>
                </c:pt>
                <c:pt idx="155">
                  <c:v>-9.6362302051772097E-2</c:v>
                </c:pt>
                <c:pt idx="156">
                  <c:v>-1.247713530083244</c:v>
                </c:pt>
                <c:pt idx="157">
                  <c:v>-1.052821124627132</c:v>
                </c:pt>
                <c:pt idx="158">
                  <c:v>-0.92059085931005802</c:v>
                </c:pt>
                <c:pt idx="159">
                  <c:v>-0.61614283862666941</c:v>
                </c:pt>
                <c:pt idx="160">
                  <c:v>-9.457263883292244E-2</c:v>
                </c:pt>
                <c:pt idx="161">
                  <c:v>0.25156644617275337</c:v>
                </c:pt>
                <c:pt idx="162">
                  <c:v>-0.7689005206589492</c:v>
                </c:pt>
                <c:pt idx="163">
                  <c:v>-0.73835863343941854</c:v>
                </c:pt>
                <c:pt idx="164">
                  <c:v>-1.0376121951663324</c:v>
                </c:pt>
                <c:pt idx="165">
                  <c:v>-1.2123042906838308</c:v>
                </c:pt>
                <c:pt idx="166">
                  <c:v>-0.55952336651133572</c:v>
                </c:pt>
                <c:pt idx="167">
                  <c:v>-0.18282758967607349</c:v>
                </c:pt>
                <c:pt idx="168">
                  <c:v>-0.55890952364811231</c:v>
                </c:pt>
                <c:pt idx="169">
                  <c:v>-0.86177633881984872</c:v>
                </c:pt>
                <c:pt idx="170">
                  <c:v>0.77610534756534966</c:v>
                </c:pt>
                <c:pt idx="171">
                  <c:v>0.14235919686935294</c:v>
                </c:pt>
                <c:pt idx="172">
                  <c:v>-0.56363243864263879</c:v>
                </c:pt>
                <c:pt idx="173">
                  <c:v>-0.10555242570996626</c:v>
                </c:pt>
                <c:pt idx="174">
                  <c:v>-0.66368659287982901</c:v>
                </c:pt>
                <c:pt idx="175">
                  <c:v>-0.88277849818577758</c:v>
                </c:pt>
                <c:pt idx="176">
                  <c:v>0.46726054932118122</c:v>
                </c:pt>
                <c:pt idx="177">
                  <c:v>0.35687888494703568</c:v>
                </c:pt>
                <c:pt idx="178">
                  <c:v>-0.48931889314299193</c:v>
                </c:pt>
                <c:pt idx="179">
                  <c:v>-0.29599225282501429</c:v>
                </c:pt>
                <c:pt idx="180">
                  <c:v>0.13636994262561997</c:v>
                </c:pt>
                <c:pt idx="181">
                  <c:v>0.5117785349540207</c:v>
                </c:pt>
                <c:pt idx="182">
                  <c:v>-0.36728900299051004</c:v>
                </c:pt>
                <c:pt idx="183">
                  <c:v>-0.76804346602013229</c:v>
                </c:pt>
                <c:pt idx="184">
                  <c:v>1.8988724008464151</c:v>
                </c:pt>
                <c:pt idx="185">
                  <c:v>1.7922490117326912</c:v>
                </c:pt>
                <c:pt idx="186">
                  <c:v>-1.5167469863889886</c:v>
                </c:pt>
                <c:pt idx="187">
                  <c:v>-1.0663308375941849</c:v>
                </c:pt>
                <c:pt idx="188">
                  <c:v>0.13101514435937744</c:v>
                </c:pt>
                <c:pt idx="189">
                  <c:v>-1.7847399612502812E-4</c:v>
                </c:pt>
                <c:pt idx="190">
                  <c:v>-1.2950386311013049</c:v>
                </c:pt>
                <c:pt idx="191">
                  <c:v>-1.2490230329547329</c:v>
                </c:pt>
                <c:pt idx="192">
                  <c:v>-0.52721042093092763</c:v>
                </c:pt>
                <c:pt idx="193">
                  <c:v>0.30741824135417462</c:v>
                </c:pt>
                <c:pt idx="194">
                  <c:v>1.0071641949065913</c:v>
                </c:pt>
                <c:pt idx="195">
                  <c:v>-0.43718121075092142</c:v>
                </c:pt>
                <c:pt idx="196">
                  <c:v>0.82806401829840359</c:v>
                </c:pt>
                <c:pt idx="197">
                  <c:v>0.32705816449286296</c:v>
                </c:pt>
                <c:pt idx="198">
                  <c:v>-1.0088232147378955</c:v>
                </c:pt>
                <c:pt idx="199">
                  <c:v>-1.737581204661991</c:v>
                </c:pt>
                <c:pt idx="200">
                  <c:v>-1.2737580709010385</c:v>
                </c:pt>
                <c:pt idx="201">
                  <c:v>0.61559447607452156</c:v>
                </c:pt>
                <c:pt idx="202">
                  <c:v>0.6652715923189283</c:v>
                </c:pt>
                <c:pt idx="203">
                  <c:v>0.42696389653486966</c:v>
                </c:pt>
                <c:pt idx="204">
                  <c:v>0.70514574217413406</c:v>
                </c:pt>
                <c:pt idx="205">
                  <c:v>-0.67488300727018746</c:v>
                </c:pt>
                <c:pt idx="206">
                  <c:v>9.3560122920743893E-3</c:v>
                </c:pt>
                <c:pt idx="207">
                  <c:v>0.29759636963084546</c:v>
                </c:pt>
                <c:pt idx="208">
                  <c:v>0.20443455675067135</c:v>
                </c:pt>
                <c:pt idx="209">
                  <c:v>-0.26740620756867273</c:v>
                </c:pt>
                <c:pt idx="210">
                  <c:v>0.42575738491905746</c:v>
                </c:pt>
                <c:pt idx="211">
                  <c:v>0.19823194959690849</c:v>
                </c:pt>
                <c:pt idx="212">
                  <c:v>-5.0348151793747853E-2</c:v>
                </c:pt>
                <c:pt idx="213">
                  <c:v>0.4852284887662428</c:v>
                </c:pt>
                <c:pt idx="214">
                  <c:v>0.60350611857838832</c:v>
                </c:pt>
                <c:pt idx="215">
                  <c:v>1.9036883519902119</c:v>
                </c:pt>
                <c:pt idx="216">
                  <c:v>-0.10099423947788377</c:v>
                </c:pt>
                <c:pt idx="217">
                  <c:v>-0.2567599652805459</c:v>
                </c:pt>
                <c:pt idx="218">
                  <c:v>-0.2724426483673632</c:v>
                </c:pt>
                <c:pt idx="219">
                  <c:v>0.10654814075535857</c:v>
                </c:pt>
                <c:pt idx="220">
                  <c:v>1.3450253551372464</c:v>
                </c:pt>
                <c:pt idx="221">
                  <c:v>0.75801474065414798</c:v>
                </c:pt>
                <c:pt idx="222">
                  <c:v>-0.19066866656980341</c:v>
                </c:pt>
                <c:pt idx="223">
                  <c:v>-1.280788113941381</c:v>
                </c:pt>
                <c:pt idx="224">
                  <c:v>-7.2695764940139185E-2</c:v>
                </c:pt>
                <c:pt idx="225">
                  <c:v>-1.0004760829305415</c:v>
                </c:pt>
                <c:pt idx="226">
                  <c:v>0.58920759105523501</c:v>
                </c:pt>
                <c:pt idx="227">
                  <c:v>-0.47449350713011196</c:v>
                </c:pt>
                <c:pt idx="228">
                  <c:v>-2.0376831843810606</c:v>
                </c:pt>
                <c:pt idx="229">
                  <c:v>-0.8796277733911535</c:v>
                </c:pt>
                <c:pt idx="230">
                  <c:v>-0.83733521146743994</c:v>
                </c:pt>
                <c:pt idx="231">
                  <c:v>1.7675224789191544</c:v>
                </c:pt>
                <c:pt idx="232">
                  <c:v>1.4323906697418827</c:v>
                </c:pt>
                <c:pt idx="233">
                  <c:v>-0.65094279585978398</c:v>
                </c:pt>
                <c:pt idx="234">
                  <c:v>1.9272099736592265</c:v>
                </c:pt>
                <c:pt idx="235">
                  <c:v>0.10720736235370154</c:v>
                </c:pt>
                <c:pt idx="236">
                  <c:v>1.3981251079809116</c:v>
                </c:pt>
                <c:pt idx="237">
                  <c:v>2.3828370678182837</c:v>
                </c:pt>
                <c:pt idx="238">
                  <c:v>-0.34761145025454532</c:v>
                </c:pt>
                <c:pt idx="239">
                  <c:v>-1.577153891371367</c:v>
                </c:pt>
                <c:pt idx="240">
                  <c:v>0.80757219745767905</c:v>
                </c:pt>
                <c:pt idx="241">
                  <c:v>0.8972484663336564</c:v>
                </c:pt>
                <c:pt idx="242">
                  <c:v>1.4912123080993611</c:v>
                </c:pt>
                <c:pt idx="243">
                  <c:v>-0.60737237449572756</c:v>
                </c:pt>
                <c:pt idx="244">
                  <c:v>6.7873485562745195E-2</c:v>
                </c:pt>
                <c:pt idx="245">
                  <c:v>1.0503015446668309</c:v>
                </c:pt>
                <c:pt idx="246">
                  <c:v>1.601819389692098</c:v>
                </c:pt>
                <c:pt idx="247">
                  <c:v>1.2313386572579788</c:v>
                </c:pt>
                <c:pt idx="248">
                  <c:v>0.68943865726265052</c:v>
                </c:pt>
                <c:pt idx="249">
                  <c:v>-3.6661438165783267E-2</c:v>
                </c:pt>
                <c:pt idx="250">
                  <c:v>-0.6175596581062468</c:v>
                </c:pt>
                <c:pt idx="251">
                  <c:v>-1.1445210596900273</c:v>
                </c:pt>
                <c:pt idx="252">
                  <c:v>0.15199959821589282</c:v>
                </c:pt>
                <c:pt idx="253">
                  <c:v>-0.93591400290110727</c:v>
                </c:pt>
                <c:pt idx="254">
                  <c:v>0.24678795708103607</c:v>
                </c:pt>
                <c:pt idx="255">
                  <c:v>2.0623866041620396</c:v>
                </c:pt>
                <c:pt idx="256">
                  <c:v>1.7551759542739171</c:v>
                </c:pt>
                <c:pt idx="257">
                  <c:v>-0.41246827632006422</c:v>
                </c:pt>
                <c:pt idx="258">
                  <c:v>-0.24876269359672332</c:v>
                </c:pt>
                <c:pt idx="259">
                  <c:v>8.7824714416101735E-2</c:v>
                </c:pt>
                <c:pt idx="260">
                  <c:v>-0.39713678080190551</c:v>
                </c:pt>
                <c:pt idx="261">
                  <c:v>-4.8854048221414814E-2</c:v>
                </c:pt>
                <c:pt idx="262">
                  <c:v>0.23224887503415648</c:v>
                </c:pt>
                <c:pt idx="263">
                  <c:v>-0.99790129166758224</c:v>
                </c:pt>
                <c:pt idx="264">
                  <c:v>0.17207727049493649</c:v>
                </c:pt>
                <c:pt idx="265">
                  <c:v>0.49690890227997908</c:v>
                </c:pt>
                <c:pt idx="266">
                  <c:v>-0.53392123396976032</c:v>
                </c:pt>
                <c:pt idx="267">
                  <c:v>-1.6986827652546275</c:v>
                </c:pt>
                <c:pt idx="268">
                  <c:v>-0.22940587227498099</c:v>
                </c:pt>
                <c:pt idx="269">
                  <c:v>0.5352535120038846</c:v>
                </c:pt>
                <c:pt idx="270">
                  <c:v>-0.85896995010295329</c:v>
                </c:pt>
                <c:pt idx="271">
                  <c:v>1.2990594341184614</c:v>
                </c:pt>
                <c:pt idx="272">
                  <c:v>0.90575686632506969</c:v>
                </c:pt>
                <c:pt idx="273">
                  <c:v>-0.48077763482375513</c:v>
                </c:pt>
                <c:pt idx="274">
                  <c:v>-0.90512302193583416</c:v>
                </c:pt>
                <c:pt idx="275">
                  <c:v>0.8634787687085641</c:v>
                </c:pt>
                <c:pt idx="276">
                  <c:v>-4.0396215692947379E-2</c:v>
                </c:pt>
                <c:pt idx="277">
                  <c:v>0.43029216040820106</c:v>
                </c:pt>
                <c:pt idx="278">
                  <c:v>1.9568133745414329E-2</c:v>
                </c:pt>
                <c:pt idx="279">
                  <c:v>-1.8780738846249259</c:v>
                </c:pt>
                <c:pt idx="280">
                  <c:v>2.3773489010279647E-2</c:v>
                </c:pt>
                <c:pt idx="281">
                  <c:v>-0.4800162068956273</c:v>
                </c:pt>
                <c:pt idx="282">
                  <c:v>-0.84561319613104935</c:v>
                </c:pt>
                <c:pt idx="283">
                  <c:v>-0.27473526661442893</c:v>
                </c:pt>
                <c:pt idx="284">
                  <c:v>-0.36731561928290857</c:v>
                </c:pt>
                <c:pt idx="285">
                  <c:v>6.967405114811509E-2</c:v>
                </c:pt>
                <c:pt idx="286">
                  <c:v>1.9262962403286217</c:v>
                </c:pt>
                <c:pt idx="287">
                  <c:v>1.7092532342549793</c:v>
                </c:pt>
                <c:pt idx="288">
                  <c:v>0.63629099970145475</c:v>
                </c:pt>
                <c:pt idx="289">
                  <c:v>0.90221984153245849</c:v>
                </c:pt>
                <c:pt idx="290">
                  <c:v>5.7399141977887425E-2</c:v>
                </c:pt>
                <c:pt idx="291">
                  <c:v>1.1893893149973049</c:v>
                </c:pt>
                <c:pt idx="292">
                  <c:v>-0.32474345708894159</c:v>
                </c:pt>
                <c:pt idx="293">
                  <c:v>0.41095956316877036</c:v>
                </c:pt>
                <c:pt idx="294">
                  <c:v>-0.33669120276795184</c:v>
                </c:pt>
                <c:pt idx="295">
                  <c:v>-0.90613691116754591</c:v>
                </c:pt>
                <c:pt idx="296">
                  <c:v>-0.30054197618047507</c:v>
                </c:pt>
                <c:pt idx="297">
                  <c:v>-0.85041005584624685</c:v>
                </c:pt>
                <c:pt idx="298">
                  <c:v>-1.130486910316534</c:v>
                </c:pt>
                <c:pt idx="299">
                  <c:v>1.4992829015119939</c:v>
                </c:pt>
                <c:pt idx="300">
                  <c:v>-1.4858669909499991</c:v>
                </c:pt>
                <c:pt idx="301">
                  <c:v>0.32807038561565216</c:v>
                </c:pt>
                <c:pt idx="302">
                  <c:v>9.1066083315492818E-2</c:v>
                </c:pt>
                <c:pt idx="303">
                  <c:v>-0.57242118228945138</c:v>
                </c:pt>
                <c:pt idx="304">
                  <c:v>-1.5725131051666907</c:v>
                </c:pt>
                <c:pt idx="305">
                  <c:v>0.31505573080776239</c:v>
                </c:pt>
                <c:pt idx="306">
                  <c:v>-0.27245007189983372</c:v>
                </c:pt>
                <c:pt idx="307">
                  <c:v>0.83787501990014723</c:v>
                </c:pt>
                <c:pt idx="308">
                  <c:v>0.37159463093004419</c:v>
                </c:pt>
                <c:pt idx="309">
                  <c:v>-1.7973891040777765</c:v>
                </c:pt>
                <c:pt idx="310">
                  <c:v>0.59218839875751916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1-4CBA-B881-40EAADD32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748943"/>
        <c:axId val="2024749423"/>
      </c:scatterChart>
      <c:valAx>
        <c:axId val="202474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9423"/>
        <c:crosses val="autoZero"/>
        <c:crossBetween val="midCat"/>
      </c:valAx>
      <c:valAx>
        <c:axId val="20247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'Regressions (3)'!$E$1</c:f>
              <c:strCache>
                <c:ptCount val="1"/>
                <c:pt idx="0">
                  <c:v>stage 2 resids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'Regressions (3)'!$E$2:$E$312</c:f>
              <c:numCache>
                <c:formatCode>General</c:formatCode>
                <c:ptCount val="311"/>
                <c:pt idx="0">
                  <c:v>0</c:v>
                </c:pt>
                <c:pt idx="1">
                  <c:v>-0.56784007437711259</c:v>
                </c:pt>
                <c:pt idx="2">
                  <c:v>-0.75227870277110953</c:v>
                </c:pt>
                <c:pt idx="3">
                  <c:v>-0.51018354639455799</c:v>
                </c:pt>
                <c:pt idx="4">
                  <c:v>1.0394135930010437</c:v>
                </c:pt>
                <c:pt idx="5">
                  <c:v>9.6409624101816915E-2</c:v>
                </c:pt>
                <c:pt idx="6">
                  <c:v>-1.1159018234950684</c:v>
                </c:pt>
                <c:pt idx="7">
                  <c:v>1.3281744686901231</c:v>
                </c:pt>
                <c:pt idx="8">
                  <c:v>-1.2762748568946718</c:v>
                </c:pt>
                <c:pt idx="9">
                  <c:v>-0.66292312389403674</c:v>
                </c:pt>
                <c:pt idx="10">
                  <c:v>1.1566034182455942</c:v>
                </c:pt>
                <c:pt idx="11">
                  <c:v>1.7300363192651032</c:v>
                </c:pt>
                <c:pt idx="12">
                  <c:v>0.49275779721766677</c:v>
                </c:pt>
                <c:pt idx="13">
                  <c:v>1.1385666379069435</c:v>
                </c:pt>
                <c:pt idx="14">
                  <c:v>-0.62514042931463742</c:v>
                </c:pt>
                <c:pt idx="15">
                  <c:v>-1.659558781726624</c:v>
                </c:pt>
                <c:pt idx="16">
                  <c:v>0.36951912881908844</c:v>
                </c:pt>
                <c:pt idx="17">
                  <c:v>0.43977296234511098</c:v>
                </c:pt>
                <c:pt idx="18">
                  <c:v>1.148839464571622</c:v>
                </c:pt>
                <c:pt idx="19">
                  <c:v>-2.3299049315329294</c:v>
                </c:pt>
                <c:pt idx="20">
                  <c:v>-0.4813851551100401</c:v>
                </c:pt>
                <c:pt idx="21">
                  <c:v>5.1866060754860388E-2</c:v>
                </c:pt>
                <c:pt idx="22">
                  <c:v>-0.2472540200355508</c:v>
                </c:pt>
                <c:pt idx="23">
                  <c:v>-2.3901168189066277</c:v>
                </c:pt>
                <c:pt idx="24">
                  <c:v>-1.7309274767872145</c:v>
                </c:pt>
                <c:pt idx="25">
                  <c:v>1.1724817754510202</c:v>
                </c:pt>
                <c:pt idx="26">
                  <c:v>1.7533735454013957</c:v>
                </c:pt>
                <c:pt idx="27">
                  <c:v>-0.30030032376487503</c:v>
                </c:pt>
                <c:pt idx="28">
                  <c:v>-0.22568905692171984</c:v>
                </c:pt>
                <c:pt idx="29">
                  <c:v>0.88386184103195997</c:v>
                </c:pt>
                <c:pt idx="30">
                  <c:v>-0.89060020458179578</c:v>
                </c:pt>
                <c:pt idx="31">
                  <c:v>-0.81091911961000374</c:v>
                </c:pt>
                <c:pt idx="32">
                  <c:v>-0.10734013517438745</c:v>
                </c:pt>
                <c:pt idx="33">
                  <c:v>1.490447106245794</c:v>
                </c:pt>
                <c:pt idx="34">
                  <c:v>-0.23526353716807791</c:v>
                </c:pt>
                <c:pt idx="35">
                  <c:v>0.35697974542843081</c:v>
                </c:pt>
                <c:pt idx="36">
                  <c:v>-0.21735899761719818</c:v>
                </c:pt>
                <c:pt idx="37">
                  <c:v>-0.34466681001445482</c:v>
                </c:pt>
                <c:pt idx="38">
                  <c:v>-1.8827473909602297</c:v>
                </c:pt>
                <c:pt idx="39">
                  <c:v>-1.5786027823378082</c:v>
                </c:pt>
                <c:pt idx="40">
                  <c:v>0.10656733083957814</c:v>
                </c:pt>
                <c:pt idx="41">
                  <c:v>1.2309603149002983</c:v>
                </c:pt>
                <c:pt idx="42">
                  <c:v>0.22416414674066776</c:v>
                </c:pt>
                <c:pt idx="43">
                  <c:v>2.4273646443643058</c:v>
                </c:pt>
                <c:pt idx="44">
                  <c:v>0.31695875251691219</c:v>
                </c:pt>
                <c:pt idx="45">
                  <c:v>-1.188281775275368</c:v>
                </c:pt>
                <c:pt idx="46">
                  <c:v>1.3379366750624686</c:v>
                </c:pt>
                <c:pt idx="47">
                  <c:v>-1.2185694789895796</c:v>
                </c:pt>
                <c:pt idx="48">
                  <c:v>-1.10096141266702</c:v>
                </c:pt>
                <c:pt idx="49">
                  <c:v>0.85645841400242095</c:v>
                </c:pt>
                <c:pt idx="50">
                  <c:v>-0.1300133185981045</c:v>
                </c:pt>
                <c:pt idx="51">
                  <c:v>0.30643704889887791</c:v>
                </c:pt>
                <c:pt idx="52">
                  <c:v>1.5175192185411837</c:v>
                </c:pt>
                <c:pt idx="53">
                  <c:v>0.51649404170778779</c:v>
                </c:pt>
                <c:pt idx="54">
                  <c:v>-0.59801423400951825</c:v>
                </c:pt>
                <c:pt idx="55">
                  <c:v>-0.84768761434609952</c:v>
                </c:pt>
                <c:pt idx="56">
                  <c:v>0.86137251900312095</c:v>
                </c:pt>
                <c:pt idx="57">
                  <c:v>-0.61371828855731769</c:v>
                </c:pt>
                <c:pt idx="58">
                  <c:v>-0.28371316199760144</c:v>
                </c:pt>
                <c:pt idx="59">
                  <c:v>1.0492156960504109</c:v>
                </c:pt>
                <c:pt idx="60">
                  <c:v>0.57290985064465705</c:v>
                </c:pt>
                <c:pt idx="61">
                  <c:v>-0.79682046385639094</c:v>
                </c:pt>
                <c:pt idx="62">
                  <c:v>1.5763438095112057</c:v>
                </c:pt>
                <c:pt idx="63">
                  <c:v>1.465617525072485</c:v>
                </c:pt>
                <c:pt idx="64">
                  <c:v>0.19319629196178789</c:v>
                </c:pt>
                <c:pt idx="65">
                  <c:v>-0.20333559029247436</c:v>
                </c:pt>
                <c:pt idx="66">
                  <c:v>0.12402807580288606</c:v>
                </c:pt>
                <c:pt idx="67">
                  <c:v>-0.42539832293785967</c:v>
                </c:pt>
                <c:pt idx="68">
                  <c:v>0.31255970060817495</c:v>
                </c:pt>
                <c:pt idx="69">
                  <c:v>0.11261132538881215</c:v>
                </c:pt>
                <c:pt idx="70">
                  <c:v>-2.1379812805278968</c:v>
                </c:pt>
                <c:pt idx="71">
                  <c:v>-2.1697427485295964</c:v>
                </c:pt>
                <c:pt idx="72">
                  <c:v>-0.4704509707665071</c:v>
                </c:pt>
                <c:pt idx="73">
                  <c:v>1.6857544976101875</c:v>
                </c:pt>
                <c:pt idx="74">
                  <c:v>1.507364517522368</c:v>
                </c:pt>
                <c:pt idx="75">
                  <c:v>-1.3506834833063803</c:v>
                </c:pt>
                <c:pt idx="76">
                  <c:v>-0.15918515370433067</c:v>
                </c:pt>
                <c:pt idx="77">
                  <c:v>-1.1100891404637252</c:v>
                </c:pt>
                <c:pt idx="78">
                  <c:v>1.0372429665488694</c:v>
                </c:pt>
                <c:pt idx="79">
                  <c:v>0.19370391163479767</c:v>
                </c:pt>
                <c:pt idx="80">
                  <c:v>0.18345947621643152</c:v>
                </c:pt>
                <c:pt idx="81">
                  <c:v>1.8990800332334197</c:v>
                </c:pt>
                <c:pt idx="82">
                  <c:v>-0.63856034095343728</c:v>
                </c:pt>
                <c:pt idx="83">
                  <c:v>0.54510032611389614</c:v>
                </c:pt>
                <c:pt idx="84">
                  <c:v>1.4156349526016698</c:v>
                </c:pt>
                <c:pt idx="85">
                  <c:v>1.0360192525404588</c:v>
                </c:pt>
                <c:pt idx="86">
                  <c:v>-2.0636527639202042</c:v>
                </c:pt>
                <c:pt idx="87">
                  <c:v>-0.64201144633107188</c:v>
                </c:pt>
                <c:pt idx="88">
                  <c:v>1.2348346722937993</c:v>
                </c:pt>
                <c:pt idx="89">
                  <c:v>-0.18220731196846063</c:v>
                </c:pt>
                <c:pt idx="90">
                  <c:v>0.16837490119958481</c:v>
                </c:pt>
                <c:pt idx="91">
                  <c:v>-0.51810795688575806</c:v>
                </c:pt>
                <c:pt idx="92">
                  <c:v>0.27055017063846254</c:v>
                </c:pt>
                <c:pt idx="93">
                  <c:v>2.0097816948629519</c:v>
                </c:pt>
                <c:pt idx="94">
                  <c:v>0.80640960188412825</c:v>
                </c:pt>
                <c:pt idx="95">
                  <c:v>-0.29695913354652403</c:v>
                </c:pt>
                <c:pt idx="96">
                  <c:v>9.7642757625080345E-2</c:v>
                </c:pt>
                <c:pt idx="97">
                  <c:v>0.14443044623481696</c:v>
                </c:pt>
                <c:pt idx="98">
                  <c:v>-0.9423914676072308</c:v>
                </c:pt>
                <c:pt idx="99">
                  <c:v>-0.73446371170262981</c:v>
                </c:pt>
                <c:pt idx="100">
                  <c:v>0.18751707342146451</c:v>
                </c:pt>
                <c:pt idx="101">
                  <c:v>0.65790554060112971</c:v>
                </c:pt>
                <c:pt idx="102">
                  <c:v>0.31220264282256049</c:v>
                </c:pt>
                <c:pt idx="103">
                  <c:v>-0.45819130416286902</c:v>
                </c:pt>
                <c:pt idx="104">
                  <c:v>0.92389902297159698</c:v>
                </c:pt>
                <c:pt idx="105">
                  <c:v>-6.7582572887779024E-2</c:v>
                </c:pt>
                <c:pt idx="106">
                  <c:v>0.19660620745976781</c:v>
                </c:pt>
                <c:pt idx="107">
                  <c:v>0.98896494003521362</c:v>
                </c:pt>
                <c:pt idx="108">
                  <c:v>0.63989273599736662</c:v>
                </c:pt>
                <c:pt idx="109">
                  <c:v>0.87159935174500047</c:v>
                </c:pt>
                <c:pt idx="110">
                  <c:v>-1.0319065721529219</c:v>
                </c:pt>
                <c:pt idx="111">
                  <c:v>-0.10517719725771252</c:v>
                </c:pt>
                <c:pt idx="112">
                  <c:v>0.4522907511863381</c:v>
                </c:pt>
                <c:pt idx="113">
                  <c:v>-0.44057145405602549</c:v>
                </c:pt>
                <c:pt idx="114">
                  <c:v>-1.1483882849274447</c:v>
                </c:pt>
                <c:pt idx="115">
                  <c:v>-2.0229669080800958</c:v>
                </c:pt>
                <c:pt idx="116">
                  <c:v>1.4595922014510876</c:v>
                </c:pt>
                <c:pt idx="117">
                  <c:v>0.12826162756488441</c:v>
                </c:pt>
                <c:pt idx="118">
                  <c:v>-1.8630255935908129</c:v>
                </c:pt>
                <c:pt idx="119">
                  <c:v>0.48091714904718941</c:v>
                </c:pt>
                <c:pt idx="120">
                  <c:v>1.265207543611456</c:v>
                </c:pt>
                <c:pt idx="121">
                  <c:v>-0.22557580277270567</c:v>
                </c:pt>
                <c:pt idx="122">
                  <c:v>-0.71556476328676644</c:v>
                </c:pt>
                <c:pt idx="123">
                  <c:v>0.75820119750101811</c:v>
                </c:pt>
                <c:pt idx="124">
                  <c:v>-3.074953387223997E-2</c:v>
                </c:pt>
                <c:pt idx="125">
                  <c:v>6.3289784683539532E-2</c:v>
                </c:pt>
                <c:pt idx="126">
                  <c:v>-1.1345448435932335</c:v>
                </c:pt>
                <c:pt idx="127">
                  <c:v>-8.7552986232213914E-2</c:v>
                </c:pt>
                <c:pt idx="128">
                  <c:v>-0.66164712229460032</c:v>
                </c:pt>
                <c:pt idx="129">
                  <c:v>-1.9252913833130831</c:v>
                </c:pt>
                <c:pt idx="130">
                  <c:v>0.10450597483358048</c:v>
                </c:pt>
                <c:pt idx="131">
                  <c:v>0.41743287423444947</c:v>
                </c:pt>
                <c:pt idx="132">
                  <c:v>-0.82880001071441067</c:v>
                </c:pt>
                <c:pt idx="133">
                  <c:v>-0.64683434123241235</c:v>
                </c:pt>
                <c:pt idx="134">
                  <c:v>-0.95318147223361815</c:v>
                </c:pt>
                <c:pt idx="135">
                  <c:v>0.97343957524204128</c:v>
                </c:pt>
                <c:pt idx="136">
                  <c:v>0.28232453920559847</c:v>
                </c:pt>
                <c:pt idx="137">
                  <c:v>-1.049020913187062</c:v>
                </c:pt>
                <c:pt idx="138">
                  <c:v>3.6201911415734034E-2</c:v>
                </c:pt>
                <c:pt idx="139">
                  <c:v>0.70657832774711493</c:v>
                </c:pt>
                <c:pt idx="140">
                  <c:v>0.26653897592851317</c:v>
                </c:pt>
                <c:pt idx="141">
                  <c:v>0.2848857326848126</c:v>
                </c:pt>
                <c:pt idx="142">
                  <c:v>-0.632971581466379</c:v>
                </c:pt>
                <c:pt idx="143">
                  <c:v>-6.751160265421588E-2</c:v>
                </c:pt>
                <c:pt idx="144">
                  <c:v>1.361282318245097</c:v>
                </c:pt>
                <c:pt idx="145">
                  <c:v>0.25205766041611299</c:v>
                </c:pt>
                <c:pt idx="146">
                  <c:v>0.65692566760245907</c:v>
                </c:pt>
                <c:pt idx="147">
                  <c:v>1.1241323995037609</c:v>
                </c:pt>
                <c:pt idx="148">
                  <c:v>0.91195607083751817</c:v>
                </c:pt>
                <c:pt idx="149">
                  <c:v>-0.40138844571843046</c:v>
                </c:pt>
                <c:pt idx="150">
                  <c:v>0.27399184766199663</c:v>
                </c:pt>
                <c:pt idx="151">
                  <c:v>-0.45821300846790719</c:v>
                </c:pt>
                <c:pt idx="152">
                  <c:v>-0.24261150640873219</c:v>
                </c:pt>
                <c:pt idx="153">
                  <c:v>-4.697302902882472E-2</c:v>
                </c:pt>
                <c:pt idx="154">
                  <c:v>4.7952857379628858E-2</c:v>
                </c:pt>
                <c:pt idx="155">
                  <c:v>-1.1885366885446411</c:v>
                </c:pt>
                <c:pt idx="156">
                  <c:v>-0.69414147280685545</c:v>
                </c:pt>
                <c:pt idx="157">
                  <c:v>-0.69506226046347064</c:v>
                </c:pt>
                <c:pt idx="158">
                  <c:v>-0.48502811341837071</c:v>
                </c:pt>
                <c:pt idx="159">
                  <c:v>-8.8705503376590389E-2</c:v>
                </c:pt>
                <c:pt idx="160">
                  <c:v>9.8342714255435434E-2</c:v>
                </c:pt>
                <c:pt idx="161">
                  <c:v>-0.99896459067209054</c:v>
                </c:pt>
                <c:pt idx="162">
                  <c:v>-0.65874402888126016</c:v>
                </c:pt>
                <c:pt idx="163">
                  <c:v>-0.99891286587889017</c:v>
                </c:pt>
                <c:pt idx="164">
                  <c:v>-1.1202295235311106</c:v>
                </c:pt>
                <c:pt idx="165">
                  <c:v>-0.46316335431735822</c:v>
                </c:pt>
                <c:pt idx="166">
                  <c:v>-0.31009989525964754</c:v>
                </c:pt>
                <c:pt idx="167">
                  <c:v>-0.78879010467335609</c:v>
                </c:pt>
                <c:pt idx="168">
                  <c:v>-0.96838270984723851</c:v>
                </c:pt>
                <c:pt idx="169">
                  <c:v>0.7467386297233618</c:v>
                </c:pt>
                <c:pt idx="170">
                  <c:v>-0.34899838108879544</c:v>
                </c:pt>
                <c:pt idx="171">
                  <c:v>-0.80159097953010139</c:v>
                </c:pt>
                <c:pt idx="172">
                  <c:v>-0.12065002707335076</c:v>
                </c:pt>
                <c:pt idx="173">
                  <c:v>-0.81671172920689583</c:v>
                </c:pt>
                <c:pt idx="174">
                  <c:v>-0.87044159694287548</c:v>
                </c:pt>
                <c:pt idx="175">
                  <c:v>0.51693521664291331</c:v>
                </c:pt>
                <c:pt idx="176">
                  <c:v>1.1707325874402374E-2</c:v>
                </c:pt>
                <c:pt idx="177">
                  <c:v>-0.7485117154815617</c:v>
                </c:pt>
                <c:pt idx="178">
                  <c:v>-0.28550433790403462</c:v>
                </c:pt>
                <c:pt idx="179">
                  <c:v>7.9216557295884019E-2</c:v>
                </c:pt>
                <c:pt idx="180">
                  <c:v>0.33694060336337472</c:v>
                </c:pt>
                <c:pt idx="181">
                  <c:v>-0.61705197529050648</c:v>
                </c:pt>
                <c:pt idx="182">
                  <c:v>-0.73560745832674101</c:v>
                </c:pt>
                <c:pt idx="183">
                  <c:v>2.0242135930064564</c:v>
                </c:pt>
                <c:pt idx="184">
                  <c:v>1.164057834049347</c:v>
                </c:pt>
                <c:pt idx="185">
                  <c:v>-1.981673420953324</c:v>
                </c:pt>
                <c:pt idx="186">
                  <c:v>-0.53173369409243298</c:v>
                </c:pt>
                <c:pt idx="187">
                  <c:v>0.4345870216321237</c:v>
                </c:pt>
                <c:pt idx="188">
                  <c:v>-8.644973018179615E-2</c:v>
                </c:pt>
                <c:pt idx="189">
                  <c:v>-1.3310560072461781</c:v>
                </c:pt>
                <c:pt idx="190">
                  <c:v>-0.93270847353209629</c:v>
                </c:pt>
                <c:pt idx="191">
                  <c:v>-0.30053936206500409</c:v>
                </c:pt>
                <c:pt idx="192">
                  <c:v>0.27527557891130439</c:v>
                </c:pt>
                <c:pt idx="193">
                  <c:v>0.73925063087749732</c:v>
                </c:pt>
                <c:pt idx="194">
                  <c:v>-0.8506095033161285</c:v>
                </c:pt>
                <c:pt idx="195">
                  <c:v>0.88338953700986511</c:v>
                </c:pt>
                <c:pt idx="196">
                  <c:v>2.3487660459846127E-2</c:v>
                </c:pt>
                <c:pt idx="197">
                  <c:v>-1.1153494590015722</c:v>
                </c:pt>
                <c:pt idx="198">
                  <c:v>-1.462182553629896</c:v>
                </c:pt>
                <c:pt idx="199">
                  <c:v>-0.86638572829123828</c:v>
                </c:pt>
                <c:pt idx="200">
                  <c:v>0.79662032214807377</c:v>
                </c:pt>
                <c:pt idx="201">
                  <c:v>0.27896152015447218</c:v>
                </c:pt>
                <c:pt idx="202">
                  <c:v>9.3216757227886693E-2</c:v>
                </c:pt>
                <c:pt idx="203">
                  <c:v>0.49649917403892041</c:v>
                </c:pt>
                <c:pt idx="204">
                  <c:v>-0.9192970057001395</c:v>
                </c:pt>
                <c:pt idx="205">
                  <c:v>0.18690711913459357</c:v>
                </c:pt>
                <c:pt idx="206">
                  <c:v>0.2501439469310518</c:v>
                </c:pt>
                <c:pt idx="207">
                  <c:v>8.6312046927712591E-2</c:v>
                </c:pt>
                <c:pt idx="208">
                  <c:v>-0.33649519626311503</c:v>
                </c:pt>
                <c:pt idx="209">
                  <c:v>0.49853973665269696</c:v>
                </c:pt>
                <c:pt idx="210">
                  <c:v>6.8785371691963831E-2</c:v>
                </c:pt>
                <c:pt idx="211">
                  <c:v>-8.9378513662910344E-2</c:v>
                </c:pt>
                <c:pt idx="212">
                  <c:v>0.52440738950896271</c:v>
                </c:pt>
                <c:pt idx="213">
                  <c:v>0.49349047668407664</c:v>
                </c:pt>
                <c:pt idx="214">
                  <c:v>1.790866411326381</c:v>
                </c:pt>
                <c:pt idx="215">
                  <c:v>-0.5296461974382346</c:v>
                </c:pt>
                <c:pt idx="216">
                  <c:v>-3.6615356386074216E-2</c:v>
                </c:pt>
                <c:pt idx="217">
                  <c:v>-3.9173273195171748E-2</c:v>
                </c:pt>
                <c:pt idx="218">
                  <c:v>0.30895119033462204</c:v>
                </c:pt>
                <c:pt idx="219">
                  <c:v>1.4138802000969877</c:v>
                </c:pt>
                <c:pt idx="220">
                  <c:v>0.49047642065407265</c:v>
                </c:pt>
                <c:pt idx="221">
                  <c:v>-0.22628362955050851</c:v>
                </c:pt>
                <c:pt idx="222">
                  <c:v>-1.0333666782772188</c:v>
                </c:pt>
                <c:pt idx="223">
                  <c:v>0.43244585690117132</c:v>
                </c:pt>
                <c:pt idx="224">
                  <c:v>-0.91874670626788624</c:v>
                </c:pt>
                <c:pt idx="225">
                  <c:v>0.90851870957565084</c:v>
                </c:pt>
                <c:pt idx="226">
                  <c:v>-0.65009227916707724</c:v>
                </c:pt>
                <c:pt idx="227">
                  <c:v>-1.8879773911700606</c:v>
                </c:pt>
                <c:pt idx="228">
                  <c:v>-0.34250367388391934</c:v>
                </c:pt>
                <c:pt idx="229">
                  <c:v>-0.73758292360131561</c:v>
                </c:pt>
                <c:pt idx="230">
                  <c:v>1.8173605020652241</c:v>
                </c:pt>
                <c:pt idx="231">
                  <c:v>0.75217779205297053</c:v>
                </c:pt>
                <c:pt idx="232">
                  <c:v>-1.1044892200288572</c:v>
                </c:pt>
                <c:pt idx="233">
                  <c:v>2.1318449018387087</c:v>
                </c:pt>
                <c:pt idx="234">
                  <c:v>-0.42367680770958349</c:v>
                </c:pt>
                <c:pt idx="235">
                  <c:v>1.4794064220446399</c:v>
                </c:pt>
                <c:pt idx="236">
                  <c:v>2.1121987465611358</c:v>
                </c:pt>
                <c:pt idx="237">
                  <c:v>-0.80591228063231934</c:v>
                </c:pt>
                <c:pt idx="238">
                  <c:v>-1.173520337689498</c:v>
                </c:pt>
                <c:pt idx="239">
                  <c:v>1.4828326240200029</c:v>
                </c:pt>
                <c:pt idx="240">
                  <c:v>0.80397746219898336</c:v>
                </c:pt>
                <c:pt idx="241">
                  <c:v>1.4108519054620456</c:v>
                </c:pt>
                <c:pt idx="242">
                  <c:v>-0.80884028696779309</c:v>
                </c:pt>
                <c:pt idx="243">
                  <c:v>0.50048680992618011</c:v>
                </c:pt>
                <c:pt idx="244">
                  <c:v>1.2320477653011752</c:v>
                </c:pt>
                <c:pt idx="245">
                  <c:v>1.5012065931980354</c:v>
                </c:pt>
                <c:pt idx="246">
                  <c:v>1.0281830981165185</c:v>
                </c:pt>
                <c:pt idx="247">
                  <c:v>0.66045252194953452</c:v>
                </c:pt>
                <c:pt idx="248">
                  <c:v>0.12222227599555269</c:v>
                </c:pt>
                <c:pt idx="249">
                  <c:v>-0.26064766185453303</c:v>
                </c:pt>
                <c:pt idx="250">
                  <c:v>-0.67472980611589517</c:v>
                </c:pt>
                <c:pt idx="251">
                  <c:v>0.68866618650413913</c:v>
                </c:pt>
                <c:pt idx="252">
                  <c:v>-0.84589104815646166</c:v>
                </c:pt>
                <c:pt idx="253">
                  <c:v>0.62335790733187646</c:v>
                </c:pt>
                <c:pt idx="254">
                  <c:v>2.0484090667533832</c:v>
                </c:pt>
                <c:pt idx="255">
                  <c:v>1.2642276761138866</c:v>
                </c:pt>
                <c:pt idx="256">
                  <c:v>-0.69759850183363759</c:v>
                </c:pt>
                <c:pt idx="257">
                  <c:v>0.13689849816284877</c:v>
                </c:pt>
                <c:pt idx="258">
                  <c:v>0.37149976975050469</c:v>
                </c:pt>
                <c:pt idx="259">
                  <c:v>-0.2445775767868302</c:v>
                </c:pt>
                <c:pt idx="260">
                  <c:v>0.21906559971801248</c:v>
                </c:pt>
                <c:pt idx="261">
                  <c:v>0.36317101283750874</c:v>
                </c:pt>
                <c:pt idx="262">
                  <c:v>-0.95879235363978965</c:v>
                </c:pt>
                <c:pt idx="263">
                  <c:v>0.54445088612723747</c:v>
                </c:pt>
                <c:pt idx="264">
                  <c:v>0.48071730704825538</c:v>
                </c:pt>
                <c:pt idx="265">
                  <c:v>-0.62925386586364895</c:v>
                </c:pt>
                <c:pt idx="266">
                  <c:v>-1.4899627621524105</c:v>
                </c:pt>
                <c:pt idx="267">
                  <c:v>0.25097601480832732</c:v>
                </c:pt>
                <c:pt idx="268">
                  <c:v>0.51209546326683841</c:v>
                </c:pt>
                <c:pt idx="269">
                  <c:v>-1.0909252147691808</c:v>
                </c:pt>
                <c:pt idx="270">
                  <c:v>1.4861019972329916</c:v>
                </c:pt>
                <c:pt idx="271">
                  <c:v>0.46559341800589416</c:v>
                </c:pt>
                <c:pt idx="272">
                  <c:v>-0.72185070436358312</c:v>
                </c:pt>
                <c:pt idx="273">
                  <c:v>-0.7166359574329747</c:v>
                </c:pt>
                <c:pt idx="274">
                  <c:v>1.1290786878860322</c:v>
                </c:pt>
                <c:pt idx="275">
                  <c:v>-0.30833352948021381</c:v>
                </c:pt>
                <c:pt idx="276">
                  <c:v>0.46432622816832353</c:v>
                </c:pt>
                <c:pt idx="277">
                  <c:v>-7.7263599584205478E-2</c:v>
                </c:pt>
                <c:pt idx="278">
                  <c:v>-1.839090324678424</c:v>
                </c:pt>
                <c:pt idx="279">
                  <c:v>0.56846520796726474</c:v>
                </c:pt>
                <c:pt idx="280">
                  <c:v>-0.56814624127339164</c:v>
                </c:pt>
                <c:pt idx="281">
                  <c:v>-0.78666035025123615</c:v>
                </c:pt>
                <c:pt idx="282">
                  <c:v>-0.13897707177921753</c:v>
                </c:pt>
                <c:pt idx="283">
                  <c:v>-0.42649181642132461</c:v>
                </c:pt>
                <c:pt idx="284">
                  <c:v>3.4530165151130082E-2</c:v>
                </c:pt>
                <c:pt idx="285">
                  <c:v>1.7673838408247744</c:v>
                </c:pt>
                <c:pt idx="286">
                  <c:v>1.0741117501168265</c:v>
                </c:pt>
                <c:pt idx="287">
                  <c:v>0.19571579631992198</c:v>
                </c:pt>
                <c:pt idx="288">
                  <c:v>0.85587527178738254</c:v>
                </c:pt>
                <c:pt idx="289">
                  <c:v>-3.4237329207298606E-2</c:v>
                </c:pt>
                <c:pt idx="290">
                  <c:v>1.3640918403688633</c:v>
                </c:pt>
                <c:pt idx="291">
                  <c:v>-0.47200672785848735</c:v>
                </c:pt>
                <c:pt idx="292">
                  <c:v>0.7251446304492486</c:v>
                </c:pt>
                <c:pt idx="293">
                  <c:v>-0.2666834288725935</c:v>
                </c:pt>
                <c:pt idx="294">
                  <c:v>-0.63040754170839719</c:v>
                </c:pt>
                <c:pt idx="295">
                  <c:v>8.5319520083241507E-2</c:v>
                </c:pt>
                <c:pt idx="296">
                  <c:v>-0.70046847768206744</c:v>
                </c:pt>
                <c:pt idx="297">
                  <c:v>-0.859557392798875</c:v>
                </c:pt>
                <c:pt idx="298">
                  <c:v>1.7872949178026583</c:v>
                </c:pt>
                <c:pt idx="299">
                  <c:v>-1.9720853938843312</c:v>
                </c:pt>
                <c:pt idx="300">
                  <c:v>0.74791686939516033</c:v>
                </c:pt>
                <c:pt idx="301">
                  <c:v>-7.12434766885469E-2</c:v>
                </c:pt>
                <c:pt idx="302">
                  <c:v>-0.64090014487977542</c:v>
                </c:pt>
                <c:pt idx="303">
                  <c:v>-1.4513156396785047</c:v>
                </c:pt>
                <c:pt idx="304">
                  <c:v>0.67296816165029594</c:v>
                </c:pt>
                <c:pt idx="305">
                  <c:v>-0.51176705692477054</c:v>
                </c:pt>
                <c:pt idx="306">
                  <c:v>0.79517580841541657</c:v>
                </c:pt>
                <c:pt idx="307">
                  <c:v>2.8361482450777131E-2</c:v>
                </c:pt>
                <c:pt idx="308">
                  <c:v>-1.9478635072557782</c:v>
                </c:pt>
                <c:pt idx="309">
                  <c:v>1.0537369028026238</c:v>
                </c:pt>
                <c:pt idx="3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8-44B0-847E-BE23940E6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748943"/>
        <c:axId val="2024749423"/>
      </c:scatterChart>
      <c:valAx>
        <c:axId val="202474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9423"/>
        <c:crosses val="autoZero"/>
        <c:crossBetween val="midCat"/>
      </c:valAx>
      <c:valAx>
        <c:axId val="20247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4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304800</xdr:colOff>
      <xdr:row>17</xdr:row>
      <xdr:rowOff>179070</xdr:rowOff>
    </xdr:from>
    <xdr:to>
      <xdr:col>26</xdr:col>
      <xdr:colOff>0</xdr:colOff>
      <xdr:row>32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5D8B83-CB1B-4608-A3D2-E7BF28744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106680</xdr:colOff>
      <xdr:row>18</xdr:row>
      <xdr:rowOff>34290</xdr:rowOff>
    </xdr:from>
    <xdr:to>
      <xdr:col>17</xdr:col>
      <xdr:colOff>411480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D3FB31-663B-BC1C-7E6A-9767FC28F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411480</xdr:colOff>
      <xdr:row>23</xdr:row>
      <xdr:rowOff>179070</xdr:rowOff>
    </xdr:from>
    <xdr:to>
      <xdr:col>18</xdr:col>
      <xdr:colOff>106680</xdr:colOff>
      <xdr:row>38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FF09A3-F66A-79E9-C71A-CC233264A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243840</xdr:colOff>
      <xdr:row>1</xdr:row>
      <xdr:rowOff>72390</xdr:rowOff>
    </xdr:from>
    <xdr:to>
      <xdr:col>23</xdr:col>
      <xdr:colOff>548640</xdr:colOff>
      <xdr:row>16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A23CBD-5036-61AA-55F4-E08336BDF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121920</xdr:colOff>
      <xdr:row>9</xdr:row>
      <xdr:rowOff>53340</xdr:rowOff>
    </xdr:from>
    <xdr:to>
      <xdr:col>14</xdr:col>
      <xdr:colOff>228600</xdr:colOff>
      <xdr:row>23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7237BC-3C3A-5BE5-B91B-2305B9337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259080</xdr:colOff>
      <xdr:row>10</xdr:row>
      <xdr:rowOff>72390</xdr:rowOff>
    </xdr:from>
    <xdr:to>
      <xdr:col>8</xdr:col>
      <xdr:colOff>563880</xdr:colOff>
      <xdr:row>25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4D5679-2AB3-510D-2E6C-C2FE1AEF6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76200</xdr:rowOff>
    </xdr:from>
    <xdr:to>
      <xdr:col>17</xdr:col>
      <xdr:colOff>114300</xdr:colOff>
      <xdr:row>30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8E374-4D3F-451A-AC1C-BE397F5AA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76200</xdr:rowOff>
    </xdr:from>
    <xdr:to>
      <xdr:col>17</xdr:col>
      <xdr:colOff>114300</xdr:colOff>
      <xdr:row>30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7C323-7371-40FF-B1C6-28D41A4B4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B403-C320-4C67-B36D-12EF75850BB8}">
  <dimension ref="A1:G26"/>
  <sheetViews>
    <sheetView tabSelected="1" workbookViewId="0">
      <selection activeCell="B34" sqref="B34"/>
    </sheetView>
  </sheetViews>
  <sheetFormatPr defaultRowHeight="14.4" x14ac:dyDescent="0.3"/>
  <cols>
    <col min="1" max="1" width="17.33203125" bestFit="1" customWidth="1"/>
  </cols>
  <sheetData>
    <row r="1" spans="1:7" x14ac:dyDescent="0.3">
      <c r="E1" t="s">
        <v>20</v>
      </c>
      <c r="G1" t="s">
        <v>21</v>
      </c>
    </row>
    <row r="2" spans="1:7" x14ac:dyDescent="0.3">
      <c r="A2" t="s">
        <v>22</v>
      </c>
      <c r="B2">
        <v>100</v>
      </c>
      <c r="E2" s="3">
        <f ca="1">$B$2*$B$8*EXP($B$9*_xlfn.NORM.S.INV(RAND()))</f>
        <v>75.39273875010467</v>
      </c>
      <c r="F2" s="3"/>
      <c r="G2" s="3">
        <f ca="1">MAX(E2-$B$5,0)</f>
        <v>0</v>
      </c>
    </row>
    <row r="3" spans="1:7" x14ac:dyDescent="0.3">
      <c r="A3" t="s">
        <v>23</v>
      </c>
      <c r="B3">
        <v>0.2</v>
      </c>
      <c r="E3" s="3">
        <f t="shared" ref="E3:E66" ca="1" si="0">$B$2*$B$8*EXP($B$9*_xlfn.NORM.S.INV(RAND()))</f>
        <v>88.832360965225519</v>
      </c>
      <c r="F3" s="3"/>
      <c r="G3" s="3">
        <f t="shared" ref="G3:G66" ca="1" si="1">MAX(E3-$B$5,0)</f>
        <v>0</v>
      </c>
    </row>
    <row r="4" spans="1:7" x14ac:dyDescent="0.3">
      <c r="A4" t="s">
        <v>24</v>
      </c>
      <c r="B4">
        <v>1</v>
      </c>
      <c r="E4" s="3">
        <f t="shared" ca="1" si="0"/>
        <v>68.933254046765953</v>
      </c>
      <c r="F4" s="3"/>
      <c r="G4" s="3">
        <f t="shared" ca="1" si="1"/>
        <v>0</v>
      </c>
    </row>
    <row r="5" spans="1:7" x14ac:dyDescent="0.3">
      <c r="A5" t="s">
        <v>25</v>
      </c>
      <c r="B5">
        <v>100</v>
      </c>
      <c r="E5" s="3">
        <f t="shared" ca="1" si="0"/>
        <v>91.495685433203022</v>
      </c>
      <c r="F5" s="3"/>
      <c r="G5" s="3">
        <f t="shared" ca="1" si="1"/>
        <v>0</v>
      </c>
    </row>
    <row r="6" spans="1:7" x14ac:dyDescent="0.3">
      <c r="A6" t="s">
        <v>26</v>
      </c>
      <c r="B6">
        <v>0.04</v>
      </c>
      <c r="E6" s="3">
        <f t="shared" ca="1" si="0"/>
        <v>80.187367888722449</v>
      </c>
      <c r="F6" s="3"/>
      <c r="G6" s="3">
        <f t="shared" ca="1" si="1"/>
        <v>0</v>
      </c>
    </row>
    <row r="7" spans="1:7" x14ac:dyDescent="0.3">
      <c r="E7" s="3">
        <f t="shared" ca="1" si="0"/>
        <v>99.800443411782169</v>
      </c>
      <c r="F7" s="3"/>
      <c r="G7" s="3">
        <f t="shared" ca="1" si="1"/>
        <v>0</v>
      </c>
    </row>
    <row r="8" spans="1:7" x14ac:dyDescent="0.3">
      <c r="A8" t="s">
        <v>27</v>
      </c>
      <c r="B8">
        <f>EXP((B6-B3*B3/2)*B4)</f>
        <v>1.0202013400267558</v>
      </c>
      <c r="E8" s="3">
        <f t="shared" ca="1" si="0"/>
        <v>99.681393672288408</v>
      </c>
      <c r="F8" s="3"/>
      <c r="G8" s="3">
        <f t="shared" ca="1" si="1"/>
        <v>0</v>
      </c>
    </row>
    <row r="9" spans="1:7" x14ac:dyDescent="0.3">
      <c r="A9" t="s">
        <v>28</v>
      </c>
      <c r="B9">
        <f>(B3*SQRT(B4))</f>
        <v>0.2</v>
      </c>
      <c r="E9" s="3">
        <f t="shared" ca="1" si="0"/>
        <v>109.01489668590972</v>
      </c>
      <c r="F9" s="3"/>
      <c r="G9" s="3">
        <f t="shared" ca="1" si="1"/>
        <v>9.0148966859097186</v>
      </c>
    </row>
    <row r="10" spans="1:7" x14ac:dyDescent="0.3">
      <c r="E10" s="3">
        <f t="shared" ca="1" si="0"/>
        <v>92.545876296664233</v>
      </c>
      <c r="F10" s="3"/>
      <c r="G10" s="3">
        <f t="shared" ca="1" si="1"/>
        <v>0</v>
      </c>
    </row>
    <row r="11" spans="1:7" x14ac:dyDescent="0.3">
      <c r="A11" t="s">
        <v>29</v>
      </c>
      <c r="B11" s="4">
        <f ca="1">AVERAGE(G2:G26)</f>
        <v>5.9462634064547748</v>
      </c>
      <c r="E11" s="3">
        <f t="shared" ca="1" si="0"/>
        <v>70.889659695280372</v>
      </c>
      <c r="F11" s="3"/>
      <c r="G11" s="3">
        <f t="shared" ca="1" si="1"/>
        <v>0</v>
      </c>
    </row>
    <row r="12" spans="1:7" x14ac:dyDescent="0.3">
      <c r="A12" t="s">
        <v>30</v>
      </c>
      <c r="B12">
        <f ca="1">B11*EXP(-B6*B4)</f>
        <v>5.7131070833396658</v>
      </c>
      <c r="E12" s="3">
        <f t="shared" ca="1" si="0"/>
        <v>85.241992766676219</v>
      </c>
      <c r="F12" s="3"/>
      <c r="G12" s="3">
        <f t="shared" ca="1" si="1"/>
        <v>0</v>
      </c>
    </row>
    <row r="13" spans="1:7" x14ac:dyDescent="0.3">
      <c r="E13" s="3">
        <f t="shared" ca="1" si="0"/>
        <v>86.598208704160697</v>
      </c>
      <c r="F13" s="3"/>
      <c r="G13" s="3">
        <f t="shared" ca="1" si="1"/>
        <v>0</v>
      </c>
    </row>
    <row r="14" spans="1:7" x14ac:dyDescent="0.3">
      <c r="E14" s="3">
        <f t="shared" ca="1" si="0"/>
        <v>98.070937950419065</v>
      </c>
      <c r="F14" s="3"/>
      <c r="G14" s="3">
        <f t="shared" ca="1" si="1"/>
        <v>0</v>
      </c>
    </row>
    <row r="15" spans="1:7" x14ac:dyDescent="0.3">
      <c r="E15" s="3">
        <f t="shared" ca="1" si="0"/>
        <v>99.722062410072141</v>
      </c>
      <c r="F15" s="3"/>
      <c r="G15" s="3">
        <f t="shared" ca="1" si="1"/>
        <v>0</v>
      </c>
    </row>
    <row r="16" spans="1:7" x14ac:dyDescent="0.3">
      <c r="E16" s="3">
        <f t="shared" ca="1" si="0"/>
        <v>108.59035196816308</v>
      </c>
      <c r="F16" s="3"/>
      <c r="G16" s="3">
        <f t="shared" ca="1" si="1"/>
        <v>8.5903519681630769</v>
      </c>
    </row>
    <row r="17" spans="5:7" x14ac:dyDescent="0.3">
      <c r="E17" s="3">
        <f t="shared" ca="1" si="0"/>
        <v>106.80914878263988</v>
      </c>
      <c r="F17" s="3"/>
      <c r="G17" s="3">
        <f t="shared" ca="1" si="1"/>
        <v>6.8091487826398804</v>
      </c>
    </row>
    <row r="18" spans="5:7" x14ac:dyDescent="0.3">
      <c r="E18" s="3">
        <f t="shared" ca="1" si="0"/>
        <v>101.58648545239809</v>
      </c>
      <c r="F18" s="3"/>
      <c r="G18" s="3">
        <f t="shared" ca="1" si="1"/>
        <v>1.5864854523980938</v>
      </c>
    </row>
    <row r="19" spans="5:7" x14ac:dyDescent="0.3">
      <c r="E19" s="3">
        <f t="shared" ca="1" si="0"/>
        <v>157.26409029316824</v>
      </c>
      <c r="F19" s="3"/>
      <c r="G19" s="3">
        <f t="shared" ca="1" si="1"/>
        <v>57.264090293168238</v>
      </c>
    </row>
    <row r="20" spans="5:7" x14ac:dyDescent="0.3">
      <c r="E20" s="3">
        <f t="shared" ca="1" si="0"/>
        <v>110.16341770332217</v>
      </c>
      <c r="F20" s="3"/>
      <c r="G20" s="3">
        <f t="shared" ca="1" si="1"/>
        <v>10.163417703322168</v>
      </c>
    </row>
    <row r="21" spans="5:7" x14ac:dyDescent="0.3">
      <c r="E21" s="3">
        <f t="shared" ca="1" si="0"/>
        <v>111.7970089063126</v>
      </c>
      <c r="F21" s="3"/>
      <c r="G21" s="3">
        <f t="shared" ca="1" si="1"/>
        <v>11.797008906312598</v>
      </c>
    </row>
    <row r="22" spans="5:7" x14ac:dyDescent="0.3">
      <c r="E22" s="3">
        <f t="shared" ca="1" si="0"/>
        <v>106.55929720162835</v>
      </c>
      <c r="F22" s="3"/>
      <c r="G22" s="3">
        <f t="shared" ca="1" si="1"/>
        <v>6.5592972016283539</v>
      </c>
    </row>
    <row r="23" spans="5:7" x14ac:dyDescent="0.3">
      <c r="E23" s="3">
        <f t="shared" ca="1" si="0"/>
        <v>134.70041664350282</v>
      </c>
      <c r="F23" s="3"/>
      <c r="G23" s="3">
        <f t="shared" ca="1" si="1"/>
        <v>34.70041664350282</v>
      </c>
    </row>
    <row r="24" spans="5:7" x14ac:dyDescent="0.3">
      <c r="E24" s="3">
        <f t="shared" ca="1" si="0"/>
        <v>84.648767786469392</v>
      </c>
      <c r="F24" s="3"/>
      <c r="G24" s="3">
        <f t="shared" ca="1" si="1"/>
        <v>0</v>
      </c>
    </row>
    <row r="25" spans="5:7" x14ac:dyDescent="0.3">
      <c r="E25" s="3">
        <f t="shared" ca="1" si="0"/>
        <v>95.03615955856786</v>
      </c>
      <c r="F25" s="3"/>
      <c r="G25" s="3">
        <f t="shared" ca="1" si="1"/>
        <v>0</v>
      </c>
    </row>
    <row r="26" spans="5:7" x14ac:dyDescent="0.3">
      <c r="E26" s="3">
        <f t="shared" ca="1" si="0"/>
        <v>102.17147152432442</v>
      </c>
      <c r="F26" s="3"/>
      <c r="G26" s="3">
        <f t="shared" ca="1" si="1"/>
        <v>2.1714715243244171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9B01-3155-4C09-B900-78ADC951F828}">
  <dimension ref="A1:W313"/>
  <sheetViews>
    <sheetView topLeftCell="A5" workbookViewId="0">
      <selection activeCell="H5" sqref="H5"/>
    </sheetView>
  </sheetViews>
  <sheetFormatPr defaultRowHeight="14.4" x14ac:dyDescent="0.3"/>
  <cols>
    <col min="1" max="1" width="9" bestFit="1" customWidth="1"/>
    <col min="2" max="2" width="15.33203125" bestFit="1" customWidth="1"/>
  </cols>
  <sheetData>
    <row r="1" spans="1:23" x14ac:dyDescent="0.3">
      <c r="B1" t="s">
        <v>11</v>
      </c>
      <c r="C1" t="s">
        <v>9</v>
      </c>
      <c r="D1" t="s">
        <v>9</v>
      </c>
      <c r="E1" t="s">
        <v>10</v>
      </c>
    </row>
    <row r="3" spans="1:23" x14ac:dyDescent="0.3">
      <c r="A3">
        <v>0</v>
      </c>
      <c r="B3">
        <v>-0.48609729801837359</v>
      </c>
      <c r="C3">
        <f>1+0.8*C2+0.4*B2+B3</f>
        <v>0.51390270198162646</v>
      </c>
      <c r="D3">
        <f>C3</f>
        <v>0.51390270198162646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1:23" x14ac:dyDescent="0.3">
      <c r="A4">
        <v>1</v>
      </c>
      <c r="B4">
        <v>0.13031571006362772</v>
      </c>
      <c r="C4">
        <f t="shared" ref="C4:C67" si="0">1+0.8*C3+0.4*B3+B4</f>
        <v>1.3469989524415793</v>
      </c>
      <c r="D4">
        <f t="shared" ref="D4:D67" si="1">C4</f>
        <v>1.3469989524415793</v>
      </c>
      <c r="E4">
        <f>D4-AVERAGE($D$4:$D$313)</f>
        <v>-3.935289170960246</v>
      </c>
      <c r="H4" t="s">
        <v>4</v>
      </c>
      <c r="I4" t="s">
        <v>5</v>
      </c>
      <c r="J4" t="s">
        <v>6</v>
      </c>
      <c r="L4">
        <v>0</v>
      </c>
      <c r="M4" s="1">
        <v>1</v>
      </c>
      <c r="N4" s="1">
        <f>M5</f>
        <v>0.88082043515404318</v>
      </c>
      <c r="O4" s="1">
        <f>M6</f>
        <v>0.7100796661430524</v>
      </c>
      <c r="P4" s="1">
        <f>M7</f>
        <v>0.58093093569752996</v>
      </c>
      <c r="Q4" s="1">
        <f>M8</f>
        <v>0.46647258874382574</v>
      </c>
      <c r="R4" s="1">
        <f>M9</f>
        <v>0.36769799886767124</v>
      </c>
      <c r="S4" s="1">
        <f>M10</f>
        <v>0.28922299929576378</v>
      </c>
      <c r="T4" s="1">
        <f>M11</f>
        <v>0.22942977182004543</v>
      </c>
      <c r="U4" s="1">
        <f>M12</f>
        <v>0.19162576056905087</v>
      </c>
      <c r="V4" s="1">
        <f>M13</f>
        <v>0.15584596026087558</v>
      </c>
      <c r="W4" s="1">
        <f>M14</f>
        <v>0.11752520249407372</v>
      </c>
    </row>
    <row r="5" spans="1:23" x14ac:dyDescent="0.3">
      <c r="A5">
        <v>2</v>
      </c>
      <c r="B5">
        <v>-0.50314056359432313</v>
      </c>
      <c r="C5">
        <f t="shared" si="0"/>
        <v>1.6265848823843914</v>
      </c>
      <c r="D5">
        <f t="shared" si="1"/>
        <v>1.6265848823843914</v>
      </c>
      <c r="E5">
        <f t="shared" ref="E5:E68" si="2">D5-AVERAGE($D$4:$D$313)</f>
        <v>-3.6557032410174335</v>
      </c>
      <c r="G5">
        <v>1</v>
      </c>
      <c r="H5" s="2">
        <f>SUMPRODUCT($E$4:INDEX($E$4:$E$313,ROWS(E5:E$313)),$E5:E$313)/DEVSQ($E$4:$E$313)</f>
        <v>0.88082043515404318</v>
      </c>
      <c r="I5">
        <f>SQRT((1/COUNT($E$4:$E$313))*((COUNT($E$4:$E$313)-A4)/(COUNT($E$4:$E$313)+2)))</f>
        <v>5.6522465284927693E-2</v>
      </c>
      <c r="J5">
        <f>H5/I5</f>
        <v>15.583545953168521</v>
      </c>
      <c r="L5">
        <v>1</v>
      </c>
      <c r="M5" s="1">
        <f>H5</f>
        <v>0.88082043515404318</v>
      </c>
      <c r="N5" s="1" cm="1">
        <f t="array" ref="N5">INDEX(M4:M$14,ROWS($A4))</f>
        <v>1</v>
      </c>
      <c r="O5" s="1" cm="1">
        <f t="array" ref="O5">INDEX(N4:N$14,ROWS($A4))</f>
        <v>0.88082043515404318</v>
      </c>
      <c r="P5" s="1" cm="1">
        <f t="array" ref="P5">INDEX(O4:O$14,ROWS($A4))</f>
        <v>0.7100796661430524</v>
      </c>
      <c r="Q5" s="1" cm="1">
        <f t="array" ref="Q5">INDEX(P4:P$14,ROWS($A4))</f>
        <v>0.58093093569752996</v>
      </c>
      <c r="R5" s="1" cm="1">
        <f t="array" ref="R5">INDEX(Q4:Q$14,ROWS($A4))</f>
        <v>0.46647258874382574</v>
      </c>
      <c r="S5" s="1" cm="1">
        <f t="array" ref="S5">INDEX(R4:R$14,ROWS($A4))</f>
        <v>0.36769799886767124</v>
      </c>
      <c r="T5" s="1" cm="1">
        <f t="array" ref="T5">INDEX(S4:S$14,ROWS($A4))</f>
        <v>0.28922299929576378</v>
      </c>
      <c r="U5" s="1" cm="1">
        <f t="array" ref="U5">INDEX(T4:T$14,ROWS($A4))</f>
        <v>0.22942977182004543</v>
      </c>
      <c r="V5" s="1" cm="1">
        <f t="array" ref="V5">INDEX(U4:U$14,ROWS($A4))</f>
        <v>0.19162576056905087</v>
      </c>
      <c r="W5" s="1" cm="1">
        <f t="array" ref="W5">INDEX(V4:V$14,ROWS($A4))</f>
        <v>0.15584596026087558</v>
      </c>
    </row>
    <row r="6" spans="1:23" x14ac:dyDescent="0.3">
      <c r="A6">
        <v>3</v>
      </c>
      <c r="B6">
        <v>-0.58600173540691969</v>
      </c>
      <c r="C6">
        <f t="shared" si="0"/>
        <v>1.5140099450628641</v>
      </c>
      <c r="D6">
        <f t="shared" si="1"/>
        <v>1.5140099450628641</v>
      </c>
      <c r="E6">
        <f t="shared" si="2"/>
        <v>-3.7682781783389609</v>
      </c>
      <c r="G6">
        <v>2</v>
      </c>
      <c r="H6" s="2">
        <f>SUMPRODUCT($E$4:INDEX($E$4:$E$313,ROWS(E6:E$313)),$E6:E$313)/DEVSQ($E$4:$E$313)</f>
        <v>0.7100796661430524</v>
      </c>
      <c r="I6">
        <f t="shared" ref="I6:I14" si="3">SQRT((1/COUNT($E$4:$E$313))*((COUNT($E$4:$E$313)-A5)/(COUNT($E$4:$E$313)+2)))</f>
        <v>5.643093086812858E-2</v>
      </c>
      <c r="J6">
        <f t="shared" ref="J6:J14" si="4">H6/I6</f>
        <v>12.583164148087723</v>
      </c>
      <c r="L6">
        <v>2</v>
      </c>
      <c r="M6" s="1">
        <f t="shared" ref="M6:M14" si="5">H6</f>
        <v>0.7100796661430524</v>
      </c>
      <c r="N6" s="1" cm="1">
        <f t="array" ref="N6">INDEX(M5:M$14,ROWS($A5))</f>
        <v>0.88082043515404318</v>
      </c>
      <c r="O6" s="1" cm="1">
        <f t="array" ref="O6">INDEX(N5:N$14,ROWS($A5))</f>
        <v>1</v>
      </c>
      <c r="P6" s="1" cm="1">
        <f t="array" ref="P6">INDEX(O5:O$14,ROWS($A5))</f>
        <v>0.88082043515404318</v>
      </c>
      <c r="Q6" s="1" cm="1">
        <f t="array" ref="Q6">INDEX(P5:P$14,ROWS($A5))</f>
        <v>0.7100796661430524</v>
      </c>
      <c r="R6" s="1" cm="1">
        <f t="array" ref="R6">INDEX(Q5:Q$14,ROWS($A5))</f>
        <v>0.58093093569752996</v>
      </c>
      <c r="S6" s="1" cm="1">
        <f t="array" ref="S6">INDEX(R5:R$14,ROWS($A5))</f>
        <v>0.46647258874382574</v>
      </c>
      <c r="T6" s="1" cm="1">
        <f t="array" ref="T6">INDEX(S5:S$14,ROWS($A5))</f>
        <v>0.36769799886767124</v>
      </c>
      <c r="U6" s="1" cm="1">
        <f t="array" ref="U6">INDEX(T5:T$14,ROWS($A5))</f>
        <v>0.28922299929576378</v>
      </c>
      <c r="V6" s="1" cm="1">
        <f t="array" ref="V6">INDEX(U5:U$14,ROWS($A5))</f>
        <v>0.22942977182004543</v>
      </c>
      <c r="W6" s="1" cm="1">
        <f t="array" ref="W6">INDEX(V5:V$14,ROWS($A5))</f>
        <v>0.19162576056905087</v>
      </c>
    </row>
    <row r="7" spans="1:23" x14ac:dyDescent="0.3">
      <c r="A7">
        <v>4</v>
      </c>
      <c r="B7">
        <v>-0.43377225223238502</v>
      </c>
      <c r="C7">
        <f t="shared" si="0"/>
        <v>1.5430350096551384</v>
      </c>
      <c r="D7">
        <f t="shared" si="1"/>
        <v>1.5430350096551384</v>
      </c>
      <c r="E7">
        <f t="shared" si="2"/>
        <v>-3.7392531137466865</v>
      </c>
      <c r="G7">
        <v>3</v>
      </c>
      <c r="H7" s="2">
        <f>SUMPRODUCT($E$4:INDEX($E$4:$E$313,ROWS(E7:E$313)),$E7:E$313)/DEVSQ($E$4:$E$313)</f>
        <v>0.58093093569752996</v>
      </c>
      <c r="I7">
        <f t="shared" si="3"/>
        <v>5.6339247735492155E-2</v>
      </c>
      <c r="J7">
        <f t="shared" si="4"/>
        <v>10.311300896755844</v>
      </c>
      <c r="L7">
        <v>3</v>
      </c>
      <c r="M7" s="1">
        <f t="shared" si="5"/>
        <v>0.58093093569752996</v>
      </c>
      <c r="N7" s="1" cm="1">
        <f t="array" ref="N7">INDEX(M6:M$14,ROWS($A6))</f>
        <v>0.7100796661430524</v>
      </c>
      <c r="O7" s="1" cm="1">
        <f t="array" ref="O7">INDEX(N6:N$14,ROWS($A6))</f>
        <v>0.88082043515404318</v>
      </c>
      <c r="P7" s="1" cm="1">
        <f t="array" ref="P7">INDEX(O6:O$14,ROWS($A6))</f>
        <v>1</v>
      </c>
      <c r="Q7" s="1" cm="1">
        <f t="array" ref="Q7">INDEX(P6:P$14,ROWS($A6))</f>
        <v>0.88082043515404318</v>
      </c>
      <c r="R7" s="1" cm="1">
        <f t="array" ref="R7">INDEX(Q6:Q$14,ROWS($A6))</f>
        <v>0.7100796661430524</v>
      </c>
      <c r="S7" s="1" cm="1">
        <f t="array" ref="S7">INDEX(R6:R$14,ROWS($A6))</f>
        <v>0.58093093569752996</v>
      </c>
      <c r="T7" s="1" cm="1">
        <f t="array" ref="T7">INDEX(S6:S$14,ROWS($A6))</f>
        <v>0.46647258874382574</v>
      </c>
      <c r="U7" s="1" cm="1">
        <f t="array" ref="U7">INDEX(T6:T$14,ROWS($A6))</f>
        <v>0.36769799886767124</v>
      </c>
      <c r="V7" s="1" cm="1">
        <f t="array" ref="V7">INDEX(U6:U$14,ROWS($A6))</f>
        <v>0.28922299929576378</v>
      </c>
      <c r="W7" s="1" cm="1">
        <f t="array" ref="W7">INDEX(V6:V$14,ROWS($A6))</f>
        <v>0.22942977182004543</v>
      </c>
    </row>
    <row r="8" spans="1:23" x14ac:dyDescent="0.3">
      <c r="A8">
        <v>5</v>
      </c>
      <c r="B8">
        <v>1.0987708496476756</v>
      </c>
      <c r="C8">
        <f t="shared" si="0"/>
        <v>3.1596899564788323</v>
      </c>
      <c r="D8">
        <f t="shared" si="1"/>
        <v>3.1596899564788323</v>
      </c>
      <c r="E8">
        <f t="shared" si="2"/>
        <v>-2.1225981669229927</v>
      </c>
      <c r="G8">
        <v>4</v>
      </c>
      <c r="H8" s="2">
        <f>SUMPRODUCT($E$4:INDEX($E$4:$E$313,ROWS(E8:E$313)),$E8:E$313)/DEVSQ($E$4:$E$313)</f>
        <v>0.46647258874382574</v>
      </c>
      <c r="I8">
        <f t="shared" si="3"/>
        <v>5.6247415159799197E-2</v>
      </c>
      <c r="J8">
        <f t="shared" si="4"/>
        <v>8.2932271184120143</v>
      </c>
      <c r="L8">
        <v>4</v>
      </c>
      <c r="M8" s="1">
        <f t="shared" si="5"/>
        <v>0.46647258874382574</v>
      </c>
      <c r="N8" s="1" cm="1">
        <f t="array" ref="N8">INDEX(M7:M$14,ROWS($A7))</f>
        <v>0.58093093569752996</v>
      </c>
      <c r="O8" s="1" cm="1">
        <f t="array" ref="O8">INDEX(N7:N$14,ROWS($A7))</f>
        <v>0.7100796661430524</v>
      </c>
      <c r="P8" s="1" cm="1">
        <f t="array" ref="P8">INDEX(O7:O$14,ROWS($A7))</f>
        <v>0.88082043515404318</v>
      </c>
      <c r="Q8" s="1" cm="1">
        <f t="array" ref="Q8">INDEX(P7:P$14,ROWS($A7))</f>
        <v>1</v>
      </c>
      <c r="R8" s="1" cm="1">
        <f t="array" ref="R8">INDEX(Q7:Q$14,ROWS($A7))</f>
        <v>0.88082043515404318</v>
      </c>
      <c r="S8" s="1" cm="1">
        <f t="array" ref="S8">INDEX(R7:R$14,ROWS($A7))</f>
        <v>0.7100796661430524</v>
      </c>
      <c r="T8" s="1" cm="1">
        <f t="array" ref="T8">INDEX(S7:S$14,ROWS($A7))</f>
        <v>0.58093093569752996</v>
      </c>
      <c r="U8" s="1" cm="1">
        <f t="array" ref="U8">INDEX(T7:T$14,ROWS($A7))</f>
        <v>0.46647258874382574</v>
      </c>
      <c r="V8" s="1" cm="1">
        <f t="array" ref="V8">INDEX(U7:U$14,ROWS($A7))</f>
        <v>0.36769799886767124</v>
      </c>
      <c r="W8" s="1" cm="1">
        <f t="array" ref="W8">INDEX(V7:V$14,ROWS($A7))</f>
        <v>0.28922299929576378</v>
      </c>
    </row>
    <row r="9" spans="1:23" x14ac:dyDescent="0.3">
      <c r="A9">
        <v>6</v>
      </c>
      <c r="B9">
        <v>9.8505254126222422E-2</v>
      </c>
      <c r="C9">
        <f t="shared" si="0"/>
        <v>4.0657655591683586</v>
      </c>
      <c r="D9">
        <f t="shared" si="1"/>
        <v>4.0657655591683586</v>
      </c>
      <c r="E9">
        <f t="shared" si="2"/>
        <v>-1.2165225642334665</v>
      </c>
      <c r="G9">
        <v>5</v>
      </c>
      <c r="H9" s="2">
        <f>SUMPRODUCT($E$4:INDEX($E$4:$E$313,ROWS(E9:E$313)),$E9:E$313)/DEVSQ($E$4:$E$313)</f>
        <v>0.36769799886767124</v>
      </c>
      <c r="I9">
        <f t="shared" si="3"/>
        <v>5.615543240788428E-2</v>
      </c>
      <c r="J9">
        <f t="shared" si="4"/>
        <v>6.5478615888290452</v>
      </c>
      <c r="L9">
        <v>5</v>
      </c>
      <c r="M9" s="1">
        <f t="shared" si="5"/>
        <v>0.36769799886767124</v>
      </c>
      <c r="N9" s="1" cm="1">
        <f t="array" ref="N9">INDEX(M8:M$14,ROWS($A8))</f>
        <v>0.46647258874382574</v>
      </c>
      <c r="O9" s="1" cm="1">
        <f t="array" ref="O9">INDEX(N8:N$14,ROWS($A8))</f>
        <v>0.58093093569752996</v>
      </c>
      <c r="P9" s="1" cm="1">
        <f t="array" ref="P9">INDEX(O8:O$14,ROWS($A8))</f>
        <v>0.7100796661430524</v>
      </c>
      <c r="Q9" s="1" cm="1">
        <f t="array" ref="Q9">INDEX(P8:P$14,ROWS($A8))</f>
        <v>0.88082043515404318</v>
      </c>
      <c r="R9" s="1" cm="1">
        <f t="array" ref="R9">INDEX(Q8:Q$14,ROWS($A8))</f>
        <v>1</v>
      </c>
      <c r="S9" s="1" cm="1">
        <f t="array" ref="S9">INDEX(R8:R$14,ROWS($A8))</f>
        <v>0.88082043515404318</v>
      </c>
      <c r="T9" s="1" cm="1">
        <f t="array" ref="T9">INDEX(S8:S$14,ROWS($A8))</f>
        <v>0.7100796661430524</v>
      </c>
      <c r="U9" s="1" cm="1">
        <f t="array" ref="U9">INDEX(T8:T$14,ROWS($A8))</f>
        <v>0.58093093569752996</v>
      </c>
      <c r="V9" s="1" cm="1">
        <f t="array" ref="V9">INDEX(U8:U$14,ROWS($A8))</f>
        <v>0.46647258874382574</v>
      </c>
      <c r="W9" s="1" cm="1">
        <f t="array" ref="W9">INDEX(V8:V$14,ROWS($A8))</f>
        <v>0.36769799886767124</v>
      </c>
    </row>
    <row r="10" spans="1:23" x14ac:dyDescent="0.3">
      <c r="A10">
        <v>7</v>
      </c>
      <c r="B10">
        <v>-0.88135963239465243</v>
      </c>
      <c r="C10">
        <f t="shared" si="0"/>
        <v>3.410654916590524</v>
      </c>
      <c r="D10">
        <f t="shared" si="1"/>
        <v>3.410654916590524</v>
      </c>
      <c r="E10">
        <f t="shared" si="2"/>
        <v>-1.8716332068113011</v>
      </c>
      <c r="G10">
        <v>6</v>
      </c>
      <c r="H10" s="2">
        <f>SUMPRODUCT($E$4:INDEX($E$4:$E$313,ROWS(E10:E$313)),$E10:E$313)/DEVSQ($E$4:$E$313)</f>
        <v>0.28922299929576378</v>
      </c>
      <c r="I10">
        <f t="shared" si="3"/>
        <v>5.6063298740567438E-2</v>
      </c>
      <c r="J10">
        <f t="shared" si="4"/>
        <v>5.1588651719218559</v>
      </c>
      <c r="L10">
        <v>6</v>
      </c>
      <c r="M10" s="1">
        <f t="shared" si="5"/>
        <v>0.28922299929576378</v>
      </c>
      <c r="N10" s="1" cm="1">
        <f t="array" ref="N10">INDEX(M9:M$14,ROWS($A9))</f>
        <v>0.36769799886767124</v>
      </c>
      <c r="O10" s="1" cm="1">
        <f t="array" ref="O10">INDEX(N9:N$14,ROWS($A9))</f>
        <v>0.46647258874382574</v>
      </c>
      <c r="P10" s="1" cm="1">
        <f t="array" ref="P10">INDEX(O9:O$14,ROWS($A9))</f>
        <v>0.58093093569752996</v>
      </c>
      <c r="Q10" s="1" cm="1">
        <f t="array" ref="Q10">INDEX(P9:P$14,ROWS($A9))</f>
        <v>0.7100796661430524</v>
      </c>
      <c r="R10" s="1" cm="1">
        <f t="array" ref="R10">INDEX(Q9:Q$14,ROWS($A9))</f>
        <v>0.88082043515404318</v>
      </c>
      <c r="S10" s="1" cm="1">
        <f t="array" ref="S10">INDEX(R9:R$14,ROWS($A9))</f>
        <v>1</v>
      </c>
      <c r="T10" s="1" cm="1">
        <f t="array" ref="T10">INDEX(S9:S$14,ROWS($A9))</f>
        <v>0.88082043515404318</v>
      </c>
      <c r="U10" s="1" cm="1">
        <f t="array" ref="U10">INDEX(T9:T$14,ROWS($A9))</f>
        <v>0.7100796661430524</v>
      </c>
      <c r="V10" s="1" cm="1">
        <f t="array" ref="V10">INDEX(U9:U$14,ROWS($A9))</f>
        <v>0.58093093569752996</v>
      </c>
      <c r="W10" s="1" cm="1">
        <f t="array" ref="W10">INDEX(V9:V$14,ROWS($A9))</f>
        <v>0.46647258874382574</v>
      </c>
    </row>
    <row r="11" spans="1:23" x14ac:dyDescent="0.3">
      <c r="A11">
        <v>8</v>
      </c>
      <c r="B11">
        <v>1.4546645286081668</v>
      </c>
      <c r="C11">
        <f t="shared" si="0"/>
        <v>4.8306446089227251</v>
      </c>
      <c r="D11">
        <f t="shared" si="1"/>
        <v>4.8306446089227251</v>
      </c>
      <c r="E11">
        <f t="shared" si="2"/>
        <v>-0.45164351447910001</v>
      </c>
      <c r="G11">
        <v>7</v>
      </c>
      <c r="H11" s="2">
        <f>SUMPRODUCT($E$4:INDEX($E$4:$E$313,ROWS(E11:E$313)),$E11:E$313)/DEVSQ($E$4:$E$313)</f>
        <v>0.22942977182004543</v>
      </c>
      <c r="I11">
        <f t="shared" si="3"/>
        <v>5.5971013412584932E-2</v>
      </c>
      <c r="J11">
        <f t="shared" si="4"/>
        <v>4.0990819681756694</v>
      </c>
      <c r="L11">
        <v>7</v>
      </c>
      <c r="M11" s="1">
        <f t="shared" si="5"/>
        <v>0.22942977182004543</v>
      </c>
      <c r="N11" s="1" cm="1">
        <f t="array" ref="N11">INDEX(M10:M$14,ROWS($A10))</f>
        <v>0.28922299929576378</v>
      </c>
      <c r="O11" s="1" cm="1">
        <f t="array" ref="O11">INDEX(N10:N$14,ROWS($A10))</f>
        <v>0.36769799886767124</v>
      </c>
      <c r="P11" s="1" cm="1">
        <f t="array" ref="P11">INDEX(O10:O$14,ROWS($A10))</f>
        <v>0.46647258874382574</v>
      </c>
      <c r="Q11" s="1" cm="1">
        <f t="array" ref="Q11">INDEX(P10:P$14,ROWS($A10))</f>
        <v>0.58093093569752996</v>
      </c>
      <c r="R11" s="1" cm="1">
        <f t="array" ref="R11">INDEX(Q10:Q$14,ROWS($A10))</f>
        <v>0.7100796661430524</v>
      </c>
      <c r="S11" s="1" cm="1">
        <f t="array" ref="S11">INDEX(R10:R$14,ROWS($A10))</f>
        <v>0.88082043515404318</v>
      </c>
      <c r="T11" s="1" cm="1">
        <f t="array" ref="T11">INDEX(S10:S$14,ROWS($A10))</f>
        <v>1</v>
      </c>
      <c r="U11" s="1" cm="1">
        <f t="array" ref="U11">INDEX(T10:T$14,ROWS($A10))</f>
        <v>0.88082043515404318</v>
      </c>
      <c r="V11" s="1" cm="1">
        <f t="array" ref="V11">INDEX(U10:U$14,ROWS($A10))</f>
        <v>0.7100796661430524</v>
      </c>
      <c r="W11" s="1" cm="1">
        <f t="array" ref="W11">INDEX(V10:V$14,ROWS($A10))</f>
        <v>0.58093093569752996</v>
      </c>
    </row>
    <row r="12" spans="1:23" x14ac:dyDescent="0.3">
      <c r="A12">
        <v>9</v>
      </c>
      <c r="B12">
        <v>-1.3922798547424886</v>
      </c>
      <c r="C12">
        <f t="shared" si="0"/>
        <v>4.0541016438389583</v>
      </c>
      <c r="D12">
        <f t="shared" si="1"/>
        <v>4.0541016438389583</v>
      </c>
      <c r="E12">
        <f t="shared" si="2"/>
        <v>-1.2281864795628668</v>
      </c>
      <c r="G12">
        <v>8</v>
      </c>
      <c r="H12" s="2">
        <f>SUMPRODUCT($E$4:INDEX($E$4:$E$313,ROWS(E12:E$313)),$E12:E$313)/DEVSQ($E$4:$E$313)</f>
        <v>0.19162576056905087</v>
      </c>
      <c r="I12">
        <f t="shared" si="3"/>
        <v>5.5878575672518825E-2</v>
      </c>
      <c r="J12">
        <f t="shared" si="4"/>
        <v>3.4293243566566556</v>
      </c>
      <c r="L12">
        <v>8</v>
      </c>
      <c r="M12" s="1">
        <f t="shared" si="5"/>
        <v>0.19162576056905087</v>
      </c>
      <c r="N12" s="1" cm="1">
        <f t="array" ref="N12">INDEX(M11:M$14,ROWS($A11))</f>
        <v>0.22942977182004543</v>
      </c>
      <c r="O12" s="1" cm="1">
        <f t="array" ref="O12">INDEX(N11:N$14,ROWS($A11))</f>
        <v>0.28922299929576378</v>
      </c>
      <c r="P12" s="1" cm="1">
        <f t="array" ref="P12">INDEX(O11:O$14,ROWS($A11))</f>
        <v>0.36769799886767124</v>
      </c>
      <c r="Q12" s="1" cm="1">
        <f t="array" ref="Q12">INDEX(P11:P$14,ROWS($A11))</f>
        <v>0.46647258874382574</v>
      </c>
      <c r="R12" s="1" cm="1">
        <f t="array" ref="R12">INDEX(Q11:Q$14,ROWS($A11))</f>
        <v>0.58093093569752996</v>
      </c>
      <c r="S12" s="1" cm="1">
        <f t="array" ref="S12">INDEX(R11:R$14,ROWS($A11))</f>
        <v>0.7100796661430524</v>
      </c>
      <c r="T12" s="1" cm="1">
        <f t="array" ref="T12">INDEX(S11:S$14,ROWS($A11))</f>
        <v>0.88082043515404318</v>
      </c>
      <c r="U12" s="1" cm="1">
        <f t="array" ref="U12">INDEX(T11:T$14,ROWS($A11))</f>
        <v>1</v>
      </c>
      <c r="V12" s="1" cm="1">
        <f t="array" ref="V12">INDEX(U11:U$14,ROWS($A11))</f>
        <v>0.88082043515404318</v>
      </c>
      <c r="W12" s="1" cm="1">
        <f t="array" ref="W12">INDEX(V11:V$14,ROWS($A11))</f>
        <v>0.7100796661430524</v>
      </c>
    </row>
    <row r="13" spans="1:23" x14ac:dyDescent="0.3">
      <c r="A13">
        <v>10</v>
      </c>
      <c r="B13">
        <v>-0.33640664261147735</v>
      </c>
      <c r="C13">
        <f t="shared" si="0"/>
        <v>3.3499627305626944</v>
      </c>
      <c r="D13">
        <f t="shared" si="1"/>
        <v>3.3499627305626944</v>
      </c>
      <c r="E13">
        <f t="shared" si="2"/>
        <v>-1.9323253928391306</v>
      </c>
      <c r="G13">
        <v>9</v>
      </c>
      <c r="H13" s="2">
        <f>SUMPRODUCT($E$4:INDEX($E$4:$E$313,ROWS(E13:E$313)),$E13:E$313)/DEVSQ($E$4:$E$313)</f>
        <v>0.15584596026087558</v>
      </c>
      <c r="I13">
        <f t="shared" si="3"/>
        <v>5.5785984762725699E-2</v>
      </c>
      <c r="J13">
        <f t="shared" si="4"/>
        <v>2.7936400320570582</v>
      </c>
      <c r="L13">
        <v>9</v>
      </c>
      <c r="M13" s="1">
        <f t="shared" si="5"/>
        <v>0.15584596026087558</v>
      </c>
      <c r="N13" s="1" cm="1">
        <f t="array" ref="N13">INDEX(M12:M$14,ROWS($A12))</f>
        <v>0.19162576056905087</v>
      </c>
      <c r="O13" s="1" cm="1">
        <f t="array" ref="O13">INDEX(N12:N$14,ROWS($A12))</f>
        <v>0.22942977182004543</v>
      </c>
      <c r="P13" s="1" cm="1">
        <f t="array" ref="P13">INDEX(O12:O$14,ROWS($A12))</f>
        <v>0.28922299929576378</v>
      </c>
      <c r="Q13" s="1" cm="1">
        <f t="array" ref="Q13">INDEX(P12:P$14,ROWS($A12))</f>
        <v>0.36769799886767124</v>
      </c>
      <c r="R13" s="1" cm="1">
        <f t="array" ref="R13">INDEX(Q12:Q$14,ROWS($A12))</f>
        <v>0.46647258874382574</v>
      </c>
      <c r="S13" s="1" cm="1">
        <f t="array" ref="S13">INDEX(R12:R$14,ROWS($A12))</f>
        <v>0.58093093569752996</v>
      </c>
      <c r="T13" s="1" cm="1">
        <f t="array" ref="T13">INDEX(S12:S$14,ROWS($A12))</f>
        <v>0.7100796661430524</v>
      </c>
      <c r="U13" s="1" cm="1">
        <f t="array" ref="U13">INDEX(T12:T$14,ROWS($A12))</f>
        <v>0.88082043515404318</v>
      </c>
      <c r="V13" s="1" cm="1">
        <f t="array" ref="V13">INDEX(U12:U$14,ROWS($A12))</f>
        <v>1</v>
      </c>
      <c r="W13" s="1" cm="1">
        <f t="array" ref="W13">INDEX(V12:V$14,ROWS($A12))</f>
        <v>0.88082043515404318</v>
      </c>
    </row>
    <row r="14" spans="1:23" x14ac:dyDescent="0.3">
      <c r="A14">
        <v>11</v>
      </c>
      <c r="B14">
        <v>1.0474140288594007</v>
      </c>
      <c r="C14">
        <f t="shared" si="0"/>
        <v>4.5928215562649655</v>
      </c>
      <c r="D14">
        <f t="shared" si="1"/>
        <v>4.5928215562649655</v>
      </c>
      <c r="E14">
        <f t="shared" si="2"/>
        <v>-0.68946656713685961</v>
      </c>
      <c r="G14">
        <v>10</v>
      </c>
      <c r="H14" s="2">
        <f>SUMPRODUCT($E$4:INDEX($E$4:$E$313,ROWS(E14:E$313)),$E14:E$313)/DEVSQ($E$4:$E$313)</f>
        <v>0.11752520249407372</v>
      </c>
      <c r="I14">
        <f t="shared" si="3"/>
        <v>5.5693239919264122E-2</v>
      </c>
      <c r="J14">
        <f t="shared" si="4"/>
        <v>2.1102238380177649</v>
      </c>
      <c r="L14">
        <v>10</v>
      </c>
      <c r="M14" s="1">
        <f t="shared" si="5"/>
        <v>0.11752520249407372</v>
      </c>
      <c r="N14" s="1" cm="1">
        <f t="array" ref="N14">INDEX(M13:M$14,ROWS($A13))</f>
        <v>0.15584596026087558</v>
      </c>
      <c r="O14" s="1" cm="1">
        <f t="array" ref="O14">INDEX(N13:N$14,ROWS($A13))</f>
        <v>0.19162576056905087</v>
      </c>
      <c r="P14" s="1" cm="1">
        <f t="array" ref="P14">INDEX(O13:O$14,ROWS($A13))</f>
        <v>0.22942977182004543</v>
      </c>
      <c r="Q14" s="1" cm="1">
        <f t="array" ref="Q14">INDEX(P13:P$14,ROWS($A13))</f>
        <v>0.28922299929576378</v>
      </c>
      <c r="R14" s="1" cm="1">
        <f t="array" ref="R14">INDEX(Q13:Q$14,ROWS($A13))</f>
        <v>0.36769799886767124</v>
      </c>
      <c r="S14" s="1" cm="1">
        <f t="array" ref="S14">INDEX(R13:R$14,ROWS($A13))</f>
        <v>0.46647258874382574</v>
      </c>
      <c r="T14" s="1" cm="1">
        <f t="array" ref="T14">INDEX(S13:S$14,ROWS($A13))</f>
        <v>0.58093093569752996</v>
      </c>
      <c r="U14" s="1" cm="1">
        <f t="array" ref="U14">INDEX(T13:T$14,ROWS($A13))</f>
        <v>0.7100796661430524</v>
      </c>
      <c r="V14" s="1" cm="1">
        <f t="array" ref="V14">INDEX(U13:U$14,ROWS($A13))</f>
        <v>0.88082043515404318</v>
      </c>
      <c r="W14" s="1" cm="1">
        <f t="array" ref="W14">INDEX(V13:V$14,ROWS($A13))</f>
        <v>1</v>
      </c>
    </row>
    <row r="15" spans="1:23" x14ac:dyDescent="0.3">
      <c r="A15">
        <v>12</v>
      </c>
      <c r="B15">
        <v>1.7120676636892775</v>
      </c>
      <c r="C15">
        <f t="shared" si="0"/>
        <v>6.8052905202450109</v>
      </c>
      <c r="D15">
        <f t="shared" si="1"/>
        <v>6.8052905202450109</v>
      </c>
      <c r="E15">
        <f t="shared" si="2"/>
        <v>1.5230023968431858</v>
      </c>
    </row>
    <row r="16" spans="1:23" x14ac:dyDescent="0.3">
      <c r="A16">
        <v>13</v>
      </c>
      <c r="B16">
        <v>0.60929833848444204</v>
      </c>
      <c r="C16">
        <f t="shared" si="0"/>
        <v>7.7383578201561622</v>
      </c>
      <c r="D16">
        <f t="shared" si="1"/>
        <v>7.7383578201561622</v>
      </c>
      <c r="E16">
        <f t="shared" si="2"/>
        <v>2.4560696967543372</v>
      </c>
      <c r="H16" s="2" t="s">
        <v>7</v>
      </c>
      <c r="I16" t="s">
        <v>8</v>
      </c>
      <c r="J16" t="s">
        <v>6</v>
      </c>
    </row>
    <row r="17" spans="1:10" x14ac:dyDescent="0.3">
      <c r="A17">
        <v>14</v>
      </c>
      <c r="B17">
        <v>1.3595983732371895</v>
      </c>
      <c r="C17">
        <f t="shared" si="0"/>
        <v>8.7940039647558965</v>
      </c>
      <c r="D17">
        <f t="shared" si="1"/>
        <v>8.7940039647558965</v>
      </c>
      <c r="E17">
        <f t="shared" si="2"/>
        <v>3.5117158413540714</v>
      </c>
      <c r="G17">
        <v>1</v>
      </c>
      <c r="H17" s="2" cm="1">
        <f t="array" aca="1" ref="H17" ca="1">INDEX(MMULT(MINVERSE(OFFSET($M$4,0,0,L5,L5)),OFFSET($M$4,1,0,L5,1)),L5)</f>
        <v>0.88082043515404318</v>
      </c>
      <c r="I17">
        <f>1/SQRT(COUNT($B$3:$B$313))</f>
        <v>5.6704797712374272E-2</v>
      </c>
      <c r="J17">
        <f ca="1">H17/I17</f>
        <v>15.533437569460339</v>
      </c>
    </row>
    <row r="18" spans="1:10" x14ac:dyDescent="0.3">
      <c r="A18">
        <v>15</v>
      </c>
      <c r="B18">
        <v>-0.6150073130639786</v>
      </c>
      <c r="C18">
        <f t="shared" si="0"/>
        <v>7.9640352080356145</v>
      </c>
      <c r="D18">
        <f t="shared" si="1"/>
        <v>7.9640352080356145</v>
      </c>
      <c r="E18">
        <f t="shared" si="2"/>
        <v>2.6817470846337894</v>
      </c>
      <c r="G18">
        <v>2</v>
      </c>
      <c r="H18" s="2" cm="1">
        <f t="array" aca="1" ref="H18" ca="1">INDEX(MMULT(MINVERSE(OFFSET($M$4,0,0,L6,L6)),OFFSET($M$4,1,0,L6,1)),L6)</f>
        <v>-0.29339014041021505</v>
      </c>
      <c r="I18">
        <f t="shared" ref="I18:I26" si="6">1/SQRT(COUNT($B$3:$B$313))</f>
        <v>5.6704797712374272E-2</v>
      </c>
      <c r="J18">
        <f t="shared" ref="J18:J26" ca="1" si="7">H18/I18</f>
        <v>-5.1739914830203277</v>
      </c>
    </row>
    <row r="19" spans="1:10" x14ac:dyDescent="0.3">
      <c r="A19">
        <v>16</v>
      </c>
      <c r="B19">
        <v>-1.4654120916430577</v>
      </c>
      <c r="C19">
        <f t="shared" si="0"/>
        <v>5.6598131495598434</v>
      </c>
      <c r="D19">
        <f t="shared" si="1"/>
        <v>5.6598131495598434</v>
      </c>
      <c r="E19">
        <f t="shared" si="2"/>
        <v>0.37752502615801831</v>
      </c>
      <c r="G19">
        <v>3</v>
      </c>
      <c r="H19" s="2" cm="1">
        <f t="array" aca="1" ref="H19" ca="1">INDEX(MMULT(MINVERSE(OFFSET($M$4,0,0,L7,L7)),OFFSET($M$4,1,0,L7,1)),L7)</f>
        <v>0.14839672218171929</v>
      </c>
      <c r="I19">
        <f t="shared" si="6"/>
        <v>5.6704797712374272E-2</v>
      </c>
      <c r="J19">
        <f t="shared" ca="1" si="7"/>
        <v>2.6170047009855706</v>
      </c>
    </row>
    <row r="20" spans="1:10" x14ac:dyDescent="0.3">
      <c r="A20">
        <v>17</v>
      </c>
      <c r="B20">
        <v>0.34780681345918379</v>
      </c>
      <c r="C20">
        <f t="shared" si="0"/>
        <v>5.289492496449836</v>
      </c>
      <c r="D20">
        <f t="shared" si="1"/>
        <v>5.289492496449836</v>
      </c>
      <c r="E20">
        <f t="shared" si="2"/>
        <v>7.2043730480109147E-3</v>
      </c>
      <c r="G20">
        <v>4</v>
      </c>
      <c r="H20" s="2" cm="1">
        <f t="array" aca="1" ref="H20" ca="1">INDEX(MMULT(MINVERSE(OFFSET($M$4,0,0,L8,L8)),OFFSET($M$4,1,0,L8,1)),L8)</f>
        <v>-0.11468343654806246</v>
      </c>
      <c r="I20">
        <f t="shared" si="6"/>
        <v>5.6704797712374272E-2</v>
      </c>
      <c r="J20">
        <f t="shared" ca="1" si="7"/>
        <v>-2.0224644328999331</v>
      </c>
    </row>
    <row r="21" spans="1:10" x14ac:dyDescent="0.3">
      <c r="A21">
        <v>18</v>
      </c>
      <c r="B21">
        <v>0.25333922923769103</v>
      </c>
      <c r="C21">
        <f t="shared" si="0"/>
        <v>5.6240559517812336</v>
      </c>
      <c r="D21">
        <f t="shared" si="1"/>
        <v>5.6240559517812336</v>
      </c>
      <c r="E21">
        <f t="shared" si="2"/>
        <v>0.34176782837940856</v>
      </c>
      <c r="G21">
        <v>5</v>
      </c>
      <c r="H21" s="2" cm="1">
        <f t="array" aca="1" ref="H21" ca="1">INDEX(MMULT(MINVERSE(OFFSET($M$4,0,0,L9,L9)),OFFSET($M$4,1,0,L9,1)),L9)</f>
        <v>3.4433726322301572E-2</v>
      </c>
      <c r="I21">
        <f t="shared" si="6"/>
        <v>5.6704797712374272E-2</v>
      </c>
      <c r="J21">
        <f t="shared" ca="1" si="7"/>
        <v>0.60724537801829337</v>
      </c>
    </row>
    <row r="22" spans="1:10" x14ac:dyDescent="0.3">
      <c r="A22">
        <v>19</v>
      </c>
      <c r="B22">
        <v>1.2278739566922008</v>
      </c>
      <c r="C22">
        <f t="shared" si="0"/>
        <v>6.8284544098122639</v>
      </c>
      <c r="D22">
        <f t="shared" si="1"/>
        <v>6.8284544098122639</v>
      </c>
      <c r="E22">
        <f t="shared" si="2"/>
        <v>1.5461662864104389</v>
      </c>
      <c r="G22">
        <v>6</v>
      </c>
      <c r="H22" s="2" cm="1">
        <f t="array" aca="1" ref="H22" ca="1">INDEX(MMULT(MINVERSE(OFFSET($M$4,0,0,L10,L10)),OFFSET($M$4,1,0,L10,1)),L10)</f>
        <v>-1.6464152258253817E-2</v>
      </c>
      <c r="I22">
        <f t="shared" si="6"/>
        <v>5.6704797712374272E-2</v>
      </c>
      <c r="J22">
        <f t="shared" ca="1" si="7"/>
        <v>-0.29034848764941396</v>
      </c>
    </row>
    <row r="23" spans="1:10" x14ac:dyDescent="0.3">
      <c r="A23">
        <v>20</v>
      </c>
      <c r="B23">
        <v>-2.3203407957002833</v>
      </c>
      <c r="C23">
        <f t="shared" si="0"/>
        <v>4.6335723148264085</v>
      </c>
      <c r="D23">
        <f t="shared" si="1"/>
        <v>4.6335723148264085</v>
      </c>
      <c r="E23">
        <f t="shared" si="2"/>
        <v>-0.64871580857541655</v>
      </c>
      <c r="G23">
        <v>7</v>
      </c>
      <c r="H23" s="2" cm="1">
        <f t="array" aca="1" ref="H23" ca="1">INDEX(MMULT(MINVERSE(OFFSET($M$4,0,0,L11,L11)),OFFSET($M$4,1,0,L11,1)),L11)</f>
        <v>1.8880404623583535E-2</v>
      </c>
      <c r="I23">
        <f t="shared" si="6"/>
        <v>5.6704797712374272E-2</v>
      </c>
      <c r="J23">
        <f t="shared" ca="1" si="7"/>
        <v>0.33295956224641293</v>
      </c>
    </row>
    <row r="24" spans="1:10" x14ac:dyDescent="0.3">
      <c r="A24">
        <v>21</v>
      </c>
      <c r="B24">
        <v>-0.17945014812524038</v>
      </c>
      <c r="C24">
        <f t="shared" si="0"/>
        <v>3.5992713854557734</v>
      </c>
      <c r="D24">
        <f t="shared" si="1"/>
        <v>3.5992713854557734</v>
      </c>
      <c r="E24">
        <f t="shared" si="2"/>
        <v>-1.6830167379460517</v>
      </c>
      <c r="G24">
        <v>8</v>
      </c>
      <c r="H24" s="2" cm="1">
        <f t="array" aca="1" ref="H24" ca="1">INDEX(MMULT(MINVERSE(OFFSET($M$4,0,0,L12,L12)),OFFSET($M$4,1,0,L12,1)),L12)</f>
        <v>3.8874731939365414E-2</v>
      </c>
      <c r="I24">
        <f t="shared" si="6"/>
        <v>5.6704797712374272E-2</v>
      </c>
      <c r="J24">
        <f t="shared" ca="1" si="7"/>
        <v>0.6855633651415366</v>
      </c>
    </row>
    <row r="25" spans="1:10" x14ac:dyDescent="0.3">
      <c r="A25">
        <v>22</v>
      </c>
      <c r="B25">
        <v>-0.20654910859577619</v>
      </c>
      <c r="C25">
        <f t="shared" si="0"/>
        <v>3.6010879405187461</v>
      </c>
      <c r="D25">
        <f t="shared" si="1"/>
        <v>3.6010879405187461</v>
      </c>
      <c r="E25">
        <f t="shared" si="2"/>
        <v>-1.6812001828830789</v>
      </c>
      <c r="G25">
        <v>9</v>
      </c>
      <c r="H25" s="2" cm="1">
        <f t="array" aca="1" ref="H25" ca="1">INDEX(MMULT(MINVERSE(OFFSET($M$4,0,0,L13,L13)),OFFSET($M$4,1,0,L13,1)),L13)</f>
        <v>-5.2945321899542042E-2</v>
      </c>
      <c r="I25">
        <f t="shared" si="6"/>
        <v>5.6704797712374272E-2</v>
      </c>
      <c r="J25">
        <f t="shared" ca="1" si="7"/>
        <v>-0.933700921888452</v>
      </c>
    </row>
    <row r="26" spans="1:10" x14ac:dyDescent="0.3">
      <c r="A26">
        <v>23</v>
      </c>
      <c r="B26">
        <v>-0.1845358536749917</v>
      </c>
      <c r="C26">
        <f t="shared" si="0"/>
        <v>3.6137148553016951</v>
      </c>
      <c r="D26">
        <f t="shared" si="1"/>
        <v>3.6137148553016951</v>
      </c>
      <c r="E26">
        <f t="shared" si="2"/>
        <v>-1.66857326810013</v>
      </c>
      <c r="G26">
        <v>10</v>
      </c>
      <c r="H26" s="2" cm="1">
        <f t="array" aca="1" ref="H26" ca="1">INDEX(MMULT(MINVERSE(OFFSET($M$4,0,0,L14,L14)),OFFSET($M$4,1,0,L14,1)),L14)</f>
        <v>-7.4359213804896518E-3</v>
      </c>
      <c r="I26">
        <f t="shared" si="6"/>
        <v>5.6704797712374272E-2</v>
      </c>
      <c r="J26">
        <f t="shared" ca="1" si="7"/>
        <v>-0.13113390190027899</v>
      </c>
    </row>
    <row r="27" spans="1:10" x14ac:dyDescent="0.3">
      <c r="A27">
        <v>24</v>
      </c>
      <c r="B27">
        <v>-2.3323392012233186</v>
      </c>
      <c r="C27">
        <f t="shared" si="0"/>
        <v>1.4848183415480407</v>
      </c>
      <c r="D27">
        <f t="shared" si="1"/>
        <v>1.4848183415480407</v>
      </c>
      <c r="E27">
        <f t="shared" si="2"/>
        <v>-3.7974697818537844</v>
      </c>
    </row>
    <row r="28" spans="1:10" x14ac:dyDescent="0.3">
      <c r="A28">
        <v>25</v>
      </c>
      <c r="B28">
        <v>-1.5611004146182139</v>
      </c>
      <c r="C28">
        <f t="shared" si="0"/>
        <v>-0.30618142186910879</v>
      </c>
      <c r="D28">
        <f t="shared" si="1"/>
        <v>-0.30618142186910879</v>
      </c>
      <c r="E28">
        <f t="shared" si="2"/>
        <v>-5.5884695452709341</v>
      </c>
    </row>
    <row r="29" spans="1:10" x14ac:dyDescent="0.3">
      <c r="A29">
        <v>26</v>
      </c>
      <c r="B29">
        <v>1.0458670876967213</v>
      </c>
      <c r="C29">
        <f t="shared" si="0"/>
        <v>1.1764817843541486</v>
      </c>
      <c r="D29">
        <f t="shared" si="1"/>
        <v>1.1764817843541486</v>
      </c>
      <c r="E29">
        <f t="shared" si="2"/>
        <v>-4.1058063390476764</v>
      </c>
      <c r="H29" t="s">
        <v>4</v>
      </c>
      <c r="I29" t="s">
        <v>7</v>
      </c>
    </row>
    <row r="30" spans="1:10" x14ac:dyDescent="0.3">
      <c r="A30">
        <v>27</v>
      </c>
      <c r="B30">
        <v>1.6378425631464526</v>
      </c>
      <c r="C30">
        <f t="shared" si="0"/>
        <v>3.99737482570846</v>
      </c>
      <c r="D30">
        <f t="shared" si="1"/>
        <v>3.99737482570846</v>
      </c>
      <c r="E30">
        <f t="shared" si="2"/>
        <v>-1.284913297693365</v>
      </c>
      <c r="G30">
        <v>1</v>
      </c>
      <c r="H30">
        <f>H5</f>
        <v>0.88082043515404318</v>
      </c>
      <c r="I30">
        <f ca="1">H17</f>
        <v>0.88082043515404318</v>
      </c>
    </row>
    <row r="31" spans="1:10" x14ac:dyDescent="0.3">
      <c r="A31">
        <v>28</v>
      </c>
      <c r="B31">
        <v>-0.11161827744072357</v>
      </c>
      <c r="C31">
        <f t="shared" si="0"/>
        <v>4.7414186083846248</v>
      </c>
      <c r="D31">
        <f t="shared" si="1"/>
        <v>4.7414186083846248</v>
      </c>
      <c r="E31">
        <f t="shared" si="2"/>
        <v>-0.54086951501720026</v>
      </c>
      <c r="G31">
        <v>2</v>
      </c>
      <c r="H31">
        <f t="shared" ref="H31:H39" si="8">H6</f>
        <v>0.7100796661430524</v>
      </c>
      <c r="I31">
        <f t="shared" ref="I31:I39" ca="1" si="9">H18</f>
        <v>-0.29339014041021505</v>
      </c>
    </row>
    <row r="32" spans="1:10" x14ac:dyDescent="0.3">
      <c r="A32">
        <v>29</v>
      </c>
      <c r="B32">
        <v>7.8008179122810814E-2</v>
      </c>
      <c r="C32">
        <f t="shared" si="0"/>
        <v>4.8264957548542204</v>
      </c>
      <c r="D32">
        <f t="shared" si="1"/>
        <v>4.8264957548542204</v>
      </c>
      <c r="E32">
        <f t="shared" si="2"/>
        <v>-0.45579236854760463</v>
      </c>
      <c r="G32">
        <v>3</v>
      </c>
      <c r="H32">
        <f t="shared" si="8"/>
        <v>0.58093093569752996</v>
      </c>
      <c r="I32">
        <f t="shared" ca="1" si="9"/>
        <v>0.14839672218171929</v>
      </c>
    </row>
    <row r="33" spans="1:9" x14ac:dyDescent="0.3">
      <c r="A33">
        <v>30</v>
      </c>
      <c r="B33">
        <v>0.91865329174979615</v>
      </c>
      <c r="C33">
        <f t="shared" si="0"/>
        <v>5.8110531672822967</v>
      </c>
      <c r="D33">
        <f t="shared" si="1"/>
        <v>5.8110531672822967</v>
      </c>
      <c r="E33">
        <f t="shared" si="2"/>
        <v>0.52876504388047163</v>
      </c>
      <c r="G33">
        <v>4</v>
      </c>
      <c r="H33">
        <f t="shared" si="8"/>
        <v>0.46647258874382574</v>
      </c>
      <c r="I33">
        <f t="shared" ca="1" si="9"/>
        <v>-0.11468343654806246</v>
      </c>
    </row>
    <row r="34" spans="1:9" x14ac:dyDescent="0.3">
      <c r="A34">
        <v>31</v>
      </c>
      <c r="B34">
        <v>-0.87378571025656027</v>
      </c>
      <c r="C34">
        <f t="shared" si="0"/>
        <v>5.1425181402691962</v>
      </c>
      <c r="D34">
        <f t="shared" si="1"/>
        <v>5.1425181402691962</v>
      </c>
      <c r="E34">
        <f t="shared" si="2"/>
        <v>-0.13976998313262889</v>
      </c>
      <c r="G34">
        <v>5</v>
      </c>
      <c r="H34">
        <f t="shared" si="8"/>
        <v>0.36769799886767124</v>
      </c>
      <c r="I34">
        <f t="shared" ca="1" si="9"/>
        <v>3.4433726322301572E-2</v>
      </c>
    </row>
    <row r="35" spans="1:9" x14ac:dyDescent="0.3">
      <c r="A35">
        <v>32</v>
      </c>
      <c r="B35">
        <v>-0.60531083495675775</v>
      </c>
      <c r="C35">
        <f t="shared" si="0"/>
        <v>4.1591893931559749</v>
      </c>
      <c r="D35">
        <f t="shared" si="1"/>
        <v>4.1591893931559749</v>
      </c>
      <c r="E35">
        <f t="shared" si="2"/>
        <v>-1.1230987302458502</v>
      </c>
      <c r="G35">
        <v>6</v>
      </c>
      <c r="H35">
        <f t="shared" si="8"/>
        <v>0.28922299929576378</v>
      </c>
      <c r="I35">
        <f t="shared" ca="1" si="9"/>
        <v>-1.6464152258253817E-2</v>
      </c>
    </row>
    <row r="36" spans="1:9" x14ac:dyDescent="0.3">
      <c r="A36">
        <v>33</v>
      </c>
      <c r="B36">
        <v>-0.15229236476084509</v>
      </c>
      <c r="C36">
        <f t="shared" si="0"/>
        <v>3.9329348157812318</v>
      </c>
      <c r="D36">
        <f t="shared" si="1"/>
        <v>3.9329348157812318</v>
      </c>
      <c r="E36">
        <f t="shared" si="2"/>
        <v>-1.3493533076205932</v>
      </c>
      <c r="G36">
        <v>7</v>
      </c>
      <c r="H36">
        <f t="shared" si="8"/>
        <v>0.22942977182004543</v>
      </c>
      <c r="I36">
        <f t="shared" ca="1" si="9"/>
        <v>1.8880404623583535E-2</v>
      </c>
    </row>
    <row r="37" spans="1:9" x14ac:dyDescent="0.3">
      <c r="A37">
        <v>34</v>
      </c>
      <c r="B37">
        <v>1.4796909950974004</v>
      </c>
      <c r="C37">
        <f t="shared" si="0"/>
        <v>5.5651219018180491</v>
      </c>
      <c r="D37">
        <f t="shared" si="1"/>
        <v>5.5651219018180491</v>
      </c>
      <c r="E37">
        <f t="shared" si="2"/>
        <v>0.28283377841622404</v>
      </c>
      <c r="G37">
        <v>8</v>
      </c>
      <c r="H37">
        <f t="shared" si="8"/>
        <v>0.19162576056905087</v>
      </c>
      <c r="I37">
        <f t="shared" ca="1" si="9"/>
        <v>3.8874731939365414E-2</v>
      </c>
    </row>
    <row r="38" spans="1:9" x14ac:dyDescent="0.3">
      <c r="A38">
        <v>35</v>
      </c>
      <c r="B38">
        <v>-0.26120621362384677</v>
      </c>
      <c r="C38">
        <f t="shared" si="0"/>
        <v>5.7827677058695528</v>
      </c>
      <c r="D38">
        <f t="shared" si="1"/>
        <v>5.7827677058695528</v>
      </c>
      <c r="E38">
        <f t="shared" si="2"/>
        <v>0.50047958246772772</v>
      </c>
      <c r="G38">
        <v>9</v>
      </c>
      <c r="H38">
        <f t="shared" si="8"/>
        <v>0.15584596026087558</v>
      </c>
      <c r="I38">
        <f t="shared" ca="1" si="9"/>
        <v>-5.2945321899542042E-2</v>
      </c>
    </row>
    <row r="39" spans="1:9" x14ac:dyDescent="0.3">
      <c r="A39">
        <v>36</v>
      </c>
      <c r="B39">
        <v>0.6147249475554164</v>
      </c>
      <c r="C39">
        <f t="shared" si="0"/>
        <v>6.1364566268015199</v>
      </c>
      <c r="D39">
        <f t="shared" si="1"/>
        <v>6.1364566268015199</v>
      </c>
      <c r="E39">
        <f t="shared" si="2"/>
        <v>0.85416850339969486</v>
      </c>
      <c r="G39">
        <v>10</v>
      </c>
      <c r="H39">
        <f t="shared" si="8"/>
        <v>0.11752520249407372</v>
      </c>
      <c r="I39">
        <f t="shared" ca="1" si="9"/>
        <v>-7.4359213804896518E-3</v>
      </c>
    </row>
    <row r="40" spans="1:9" x14ac:dyDescent="0.3">
      <c r="A40">
        <v>37</v>
      </c>
      <c r="B40">
        <v>-0.25165889298568106</v>
      </c>
      <c r="C40">
        <f t="shared" si="0"/>
        <v>5.9033963874777022</v>
      </c>
      <c r="D40">
        <f t="shared" si="1"/>
        <v>5.9033963874777022</v>
      </c>
      <c r="E40">
        <f t="shared" si="2"/>
        <v>0.62110826407587716</v>
      </c>
    </row>
    <row r="41" spans="1:9" x14ac:dyDescent="0.3">
      <c r="A41">
        <v>38</v>
      </c>
      <c r="B41">
        <v>-0.21967574140290874</v>
      </c>
      <c r="C41">
        <f t="shared" si="0"/>
        <v>5.4023778113849819</v>
      </c>
      <c r="D41">
        <f t="shared" si="1"/>
        <v>5.4023778113849819</v>
      </c>
      <c r="E41">
        <f t="shared" si="2"/>
        <v>0.12008968798315678</v>
      </c>
    </row>
    <row r="42" spans="1:9" x14ac:dyDescent="0.3">
      <c r="A42">
        <v>39</v>
      </c>
      <c r="B42">
        <v>-1.8757012902384052</v>
      </c>
      <c r="C42">
        <f t="shared" si="0"/>
        <v>3.3583306623084166</v>
      </c>
      <c r="D42">
        <f t="shared" si="1"/>
        <v>3.3583306623084166</v>
      </c>
      <c r="E42">
        <f t="shared" si="2"/>
        <v>-1.9239574610934085</v>
      </c>
    </row>
    <row r="43" spans="1:9" x14ac:dyDescent="0.3">
      <c r="A43">
        <v>40</v>
      </c>
      <c r="B43">
        <v>-1.472813305559532</v>
      </c>
      <c r="C43">
        <f t="shared" si="0"/>
        <v>1.4635707081918394</v>
      </c>
      <c r="D43">
        <f t="shared" si="1"/>
        <v>1.4635707081918394</v>
      </c>
      <c r="E43">
        <f t="shared" si="2"/>
        <v>-3.8187174152099859</v>
      </c>
    </row>
    <row r="44" spans="1:9" x14ac:dyDescent="0.3">
      <c r="A44">
        <v>41</v>
      </c>
      <c r="B44">
        <v>1.6250625663374323E-3</v>
      </c>
      <c r="C44">
        <f t="shared" si="0"/>
        <v>1.5833563068959959</v>
      </c>
      <c r="D44">
        <f t="shared" si="1"/>
        <v>1.5833563068959959</v>
      </c>
      <c r="E44">
        <f t="shared" si="2"/>
        <v>-3.6989318165058291</v>
      </c>
    </row>
    <row r="45" spans="1:9" x14ac:dyDescent="0.3">
      <c r="A45">
        <v>42</v>
      </c>
      <c r="B45">
        <v>1.145337596853494</v>
      </c>
      <c r="C45">
        <f t="shared" si="0"/>
        <v>3.4126726673968255</v>
      </c>
      <c r="D45">
        <f t="shared" si="1"/>
        <v>3.4126726673968255</v>
      </c>
      <c r="E45">
        <f t="shared" si="2"/>
        <v>-1.8696154560049996</v>
      </c>
    </row>
    <row r="46" spans="1:9" x14ac:dyDescent="0.3">
      <c r="A46">
        <v>43</v>
      </c>
      <c r="B46">
        <v>0.28388868326088568</v>
      </c>
      <c r="C46">
        <f t="shared" si="0"/>
        <v>4.4721618559197438</v>
      </c>
      <c r="D46">
        <f t="shared" si="1"/>
        <v>4.4721618559197438</v>
      </c>
      <c r="E46">
        <f t="shared" si="2"/>
        <v>-0.81012626748208127</v>
      </c>
    </row>
    <row r="47" spans="1:9" x14ac:dyDescent="0.3">
      <c r="A47">
        <v>44</v>
      </c>
      <c r="B47">
        <v>2.6539037747891459</v>
      </c>
      <c r="C47">
        <f t="shared" si="0"/>
        <v>7.3451887328292962</v>
      </c>
      <c r="D47">
        <f t="shared" si="1"/>
        <v>7.3451887328292962</v>
      </c>
      <c r="E47">
        <f t="shared" si="2"/>
        <v>2.0629006094274711</v>
      </c>
    </row>
    <row r="48" spans="1:9" x14ac:dyDescent="0.3">
      <c r="A48">
        <v>45</v>
      </c>
      <c r="B48">
        <v>0.28139141619526714</v>
      </c>
      <c r="C48">
        <f t="shared" si="0"/>
        <v>8.2191039123743632</v>
      </c>
      <c r="D48">
        <f t="shared" si="1"/>
        <v>8.2191039123743632</v>
      </c>
      <c r="E48">
        <f t="shared" si="2"/>
        <v>2.9368157889725381</v>
      </c>
    </row>
    <row r="49" spans="1:5" x14ac:dyDescent="0.3">
      <c r="A49">
        <v>46</v>
      </c>
      <c r="B49">
        <v>-0.82987784797290942</v>
      </c>
      <c r="C49">
        <f t="shared" si="0"/>
        <v>6.8579618484046883</v>
      </c>
      <c r="D49">
        <f t="shared" si="1"/>
        <v>6.8579618484046883</v>
      </c>
      <c r="E49">
        <f t="shared" si="2"/>
        <v>1.5756737250028632</v>
      </c>
    </row>
    <row r="50" spans="1:5" x14ac:dyDescent="0.3">
      <c r="A50">
        <v>47</v>
      </c>
      <c r="B50">
        <v>1.4039720763431256</v>
      </c>
      <c r="C50">
        <f t="shared" si="0"/>
        <v>7.5583904158777138</v>
      </c>
      <c r="D50">
        <f t="shared" si="1"/>
        <v>7.5583904158777138</v>
      </c>
      <c r="E50">
        <f t="shared" si="2"/>
        <v>2.2761022924758887</v>
      </c>
    </row>
    <row r="51" spans="1:5" x14ac:dyDescent="0.3">
      <c r="A51">
        <v>48</v>
      </c>
      <c r="B51">
        <v>-1.3940110615725168</v>
      </c>
      <c r="C51">
        <f t="shared" si="0"/>
        <v>6.2142901016669043</v>
      </c>
      <c r="D51">
        <f t="shared" si="1"/>
        <v>6.2142901016669043</v>
      </c>
      <c r="E51">
        <f t="shared" si="2"/>
        <v>0.93200197826507925</v>
      </c>
    </row>
    <row r="52" spans="1:5" x14ac:dyDescent="0.3">
      <c r="A52">
        <v>49</v>
      </c>
      <c r="B52">
        <v>-0.83619576337722601</v>
      </c>
      <c r="C52">
        <f t="shared" si="0"/>
        <v>4.5776318933272906</v>
      </c>
      <c r="D52">
        <f t="shared" si="1"/>
        <v>4.5776318933272906</v>
      </c>
      <c r="E52">
        <f t="shared" si="2"/>
        <v>-0.70465623007453448</v>
      </c>
    </row>
    <row r="53" spans="1:5" x14ac:dyDescent="0.3">
      <c r="A53">
        <v>50</v>
      </c>
      <c r="B53">
        <v>0.72907888892164296</v>
      </c>
      <c r="C53">
        <f t="shared" si="0"/>
        <v>5.0567060982325858</v>
      </c>
      <c r="D53">
        <f t="shared" si="1"/>
        <v>5.0567060982325858</v>
      </c>
      <c r="E53">
        <f t="shared" si="2"/>
        <v>-0.22558202516923931</v>
      </c>
    </row>
    <row r="54" spans="1:5" x14ac:dyDescent="0.3">
      <c r="A54">
        <v>51</v>
      </c>
      <c r="B54">
        <v>-0.22623745396206588</v>
      </c>
      <c r="C54">
        <f t="shared" si="0"/>
        <v>5.1107589801926609</v>
      </c>
      <c r="D54">
        <f t="shared" si="1"/>
        <v>5.1107589801926609</v>
      </c>
      <c r="E54">
        <f t="shared" si="2"/>
        <v>-0.17152914320916413</v>
      </c>
    </row>
    <row r="55" spans="1:5" x14ac:dyDescent="0.3">
      <c r="A55">
        <v>52</v>
      </c>
      <c r="B55">
        <v>0.4677815931558017</v>
      </c>
      <c r="C55">
        <f t="shared" si="0"/>
        <v>5.4658937957251039</v>
      </c>
      <c r="D55">
        <f t="shared" si="1"/>
        <v>5.4658937957251039</v>
      </c>
      <c r="E55">
        <f t="shared" si="2"/>
        <v>0.18360567232327885</v>
      </c>
    </row>
    <row r="56" spans="1:5" x14ac:dyDescent="0.3">
      <c r="A56">
        <v>53</v>
      </c>
      <c r="B56">
        <v>1.509066446166816</v>
      </c>
      <c r="C56">
        <f t="shared" si="0"/>
        <v>7.0688941200092206</v>
      </c>
      <c r="D56">
        <f t="shared" si="1"/>
        <v>7.0688941200092206</v>
      </c>
      <c r="E56">
        <f t="shared" si="2"/>
        <v>1.7866059966073955</v>
      </c>
    </row>
    <row r="57" spans="1:5" x14ac:dyDescent="0.3">
      <c r="A57">
        <v>54</v>
      </c>
      <c r="B57">
        <v>0.54488146443032504</v>
      </c>
      <c r="C57">
        <f t="shared" si="0"/>
        <v>7.8036233389044281</v>
      </c>
      <c r="D57">
        <f t="shared" si="1"/>
        <v>7.8036233389044281</v>
      </c>
      <c r="E57">
        <f t="shared" si="2"/>
        <v>2.521335215502603</v>
      </c>
    </row>
    <row r="58" spans="1:5" x14ac:dyDescent="0.3">
      <c r="A58">
        <v>55</v>
      </c>
      <c r="B58">
        <v>-0.40734900416807268</v>
      </c>
      <c r="C58">
        <f t="shared" si="0"/>
        <v>7.0535022527275997</v>
      </c>
      <c r="D58">
        <f t="shared" si="1"/>
        <v>7.0535022527275997</v>
      </c>
      <c r="E58">
        <f t="shared" si="2"/>
        <v>1.7712141293257746</v>
      </c>
    </row>
    <row r="59" spans="1:5" x14ac:dyDescent="0.3">
      <c r="A59">
        <v>56</v>
      </c>
      <c r="B59">
        <v>-0.7580011927378405</v>
      </c>
      <c r="C59">
        <f t="shared" si="0"/>
        <v>5.7218610077770116</v>
      </c>
      <c r="D59">
        <f t="shared" si="1"/>
        <v>5.7218610077770116</v>
      </c>
      <c r="E59">
        <f t="shared" si="2"/>
        <v>0.43957288437518649</v>
      </c>
    </row>
    <row r="60" spans="1:5" x14ac:dyDescent="0.3">
      <c r="A60">
        <v>57</v>
      </c>
      <c r="B60">
        <v>0.85096408333721452</v>
      </c>
      <c r="C60">
        <f t="shared" si="0"/>
        <v>6.1252524124636878</v>
      </c>
      <c r="D60">
        <f t="shared" si="1"/>
        <v>6.1252524124636878</v>
      </c>
      <c r="E60">
        <f t="shared" si="2"/>
        <v>0.84296428906186271</v>
      </c>
    </row>
    <row r="61" spans="1:5" x14ac:dyDescent="0.3">
      <c r="A61">
        <v>58</v>
      </c>
      <c r="B61">
        <v>-0.72819085726831867</v>
      </c>
      <c r="C61">
        <f t="shared" si="0"/>
        <v>5.512396706037519</v>
      </c>
      <c r="D61">
        <f t="shared" si="1"/>
        <v>5.512396706037519</v>
      </c>
      <c r="E61">
        <f t="shared" si="2"/>
        <v>0.23010858263569389</v>
      </c>
    </row>
    <row r="62" spans="1:5" x14ac:dyDescent="0.3">
      <c r="A62">
        <v>59</v>
      </c>
      <c r="B62">
        <v>-0.10127008301507193</v>
      </c>
      <c r="C62">
        <f t="shared" si="0"/>
        <v>5.0173709389076162</v>
      </c>
      <c r="D62">
        <f t="shared" si="1"/>
        <v>5.0173709389076162</v>
      </c>
      <c r="E62">
        <f t="shared" si="2"/>
        <v>-0.26491718449420887</v>
      </c>
    </row>
    <row r="63" spans="1:5" x14ac:dyDescent="0.3">
      <c r="A63">
        <v>60</v>
      </c>
      <c r="B63">
        <v>0.99153813409622449</v>
      </c>
      <c r="C63">
        <f t="shared" si="0"/>
        <v>5.9649268520162879</v>
      </c>
      <c r="D63">
        <f t="shared" si="1"/>
        <v>5.9649268520162879</v>
      </c>
      <c r="E63">
        <f t="shared" si="2"/>
        <v>0.68263872861446284</v>
      </c>
    </row>
    <row r="64" spans="1:5" x14ac:dyDescent="0.3">
      <c r="A64">
        <v>61</v>
      </c>
      <c r="B64">
        <v>0.55714833701071198</v>
      </c>
      <c r="C64">
        <f t="shared" si="0"/>
        <v>6.7257050722622314</v>
      </c>
      <c r="D64">
        <f t="shared" si="1"/>
        <v>6.7257050722622314</v>
      </c>
      <c r="E64">
        <f t="shared" si="2"/>
        <v>1.4434169488604063</v>
      </c>
    </row>
    <row r="65" spans="1:5" x14ac:dyDescent="0.3">
      <c r="A65">
        <v>62</v>
      </c>
      <c r="B65">
        <v>-0.6568937890731581</v>
      </c>
      <c r="C65">
        <f t="shared" si="0"/>
        <v>5.9465296035409114</v>
      </c>
      <c r="D65">
        <f t="shared" si="1"/>
        <v>5.9465296035409114</v>
      </c>
      <c r="E65">
        <f t="shared" si="2"/>
        <v>0.66424148013908635</v>
      </c>
    </row>
    <row r="66" spans="1:5" x14ac:dyDescent="0.3">
      <c r="A66">
        <v>63</v>
      </c>
      <c r="B66">
        <v>1.7020733602100699</v>
      </c>
      <c r="C66">
        <f t="shared" si="0"/>
        <v>7.1965395274135364</v>
      </c>
      <c r="D66">
        <f t="shared" si="1"/>
        <v>7.1965395274135364</v>
      </c>
      <c r="E66">
        <f t="shared" si="2"/>
        <v>1.9142514040117113</v>
      </c>
    </row>
    <row r="67" spans="1:5" x14ac:dyDescent="0.3">
      <c r="A67">
        <v>64</v>
      </c>
      <c r="B67">
        <v>1.3174711874507565</v>
      </c>
      <c r="C67">
        <f t="shared" si="0"/>
        <v>8.7555321534656141</v>
      </c>
      <c r="D67">
        <f t="shared" si="1"/>
        <v>8.7555321534656141</v>
      </c>
      <c r="E67">
        <f t="shared" si="2"/>
        <v>3.473244030063789</v>
      </c>
    </row>
    <row r="68" spans="1:5" x14ac:dyDescent="0.3">
      <c r="A68">
        <v>65</v>
      </c>
      <c r="B68">
        <v>0.36896313993173391</v>
      </c>
      <c r="C68">
        <f t="shared" ref="C68:C131" si="10">1+0.8*C67+0.4*B67+B68</f>
        <v>8.9003773376845299</v>
      </c>
      <c r="D68">
        <f t="shared" ref="D68:D131" si="11">C68</f>
        <v>8.9003773376845299</v>
      </c>
      <c r="E68">
        <f t="shared" si="2"/>
        <v>3.6180892142827048</v>
      </c>
    </row>
    <row r="69" spans="1:5" x14ac:dyDescent="0.3">
      <c r="A69">
        <v>66</v>
      </c>
      <c r="B69">
        <v>-6.4340729958274556E-2</v>
      </c>
      <c r="C69">
        <f t="shared" si="10"/>
        <v>8.203546396162043</v>
      </c>
      <c r="D69">
        <f t="shared" si="11"/>
        <v>8.203546396162043</v>
      </c>
      <c r="E69">
        <f t="shared" ref="E69:E132" si="12">D69-AVERAGE($D$4:$D$313)</f>
        <v>2.9212582727602179</v>
      </c>
    </row>
    <row r="70" spans="1:5" x14ac:dyDescent="0.3">
      <c r="A70">
        <v>67</v>
      </c>
      <c r="B70">
        <v>0.14968489522570588</v>
      </c>
      <c r="C70">
        <f t="shared" si="10"/>
        <v>7.6867857201720309</v>
      </c>
      <c r="D70">
        <f t="shared" si="11"/>
        <v>7.6867857201720309</v>
      </c>
      <c r="E70">
        <f t="shared" si="12"/>
        <v>2.4044975967702058</v>
      </c>
    </row>
    <row r="71" spans="1:5" x14ac:dyDescent="0.3">
      <c r="A71">
        <v>68</v>
      </c>
      <c r="B71">
        <v>-0.45715134024581194</v>
      </c>
      <c r="C71">
        <f t="shared" si="10"/>
        <v>6.7521511939820957</v>
      </c>
      <c r="D71">
        <f t="shared" si="11"/>
        <v>6.7521511939820957</v>
      </c>
      <c r="E71">
        <f t="shared" si="12"/>
        <v>1.4698630705802707</v>
      </c>
    </row>
    <row r="72" spans="1:5" x14ac:dyDescent="0.3">
      <c r="A72">
        <v>69</v>
      </c>
      <c r="B72">
        <v>0.35193216420373996</v>
      </c>
      <c r="C72">
        <f t="shared" si="10"/>
        <v>6.5707925832910927</v>
      </c>
      <c r="D72">
        <f t="shared" si="11"/>
        <v>6.5707925832910927</v>
      </c>
      <c r="E72">
        <f t="shared" si="12"/>
        <v>1.2885044598892677</v>
      </c>
    </row>
    <row r="73" spans="1:5" x14ac:dyDescent="0.3">
      <c r="A73">
        <v>70</v>
      </c>
      <c r="B73">
        <v>4.4850482530277361E-2</v>
      </c>
      <c r="C73">
        <f t="shared" si="10"/>
        <v>6.4422574148446481</v>
      </c>
      <c r="D73">
        <f t="shared" si="11"/>
        <v>6.4422574148446481</v>
      </c>
      <c r="E73">
        <f t="shared" si="12"/>
        <v>1.159969291442823</v>
      </c>
    </row>
    <row r="74" spans="1:5" x14ac:dyDescent="0.3">
      <c r="A74">
        <v>71</v>
      </c>
      <c r="B74">
        <v>-2.0734897562014698</v>
      </c>
      <c r="C74">
        <f t="shared" si="10"/>
        <v>4.0982563686863598</v>
      </c>
      <c r="D74">
        <f t="shared" si="11"/>
        <v>4.0982563686863598</v>
      </c>
      <c r="E74">
        <f t="shared" si="12"/>
        <v>-1.1840317547154653</v>
      </c>
    </row>
    <row r="75" spans="1:5" x14ac:dyDescent="0.3">
      <c r="A75">
        <v>72</v>
      </c>
      <c r="B75">
        <v>-2.0378269502919788</v>
      </c>
      <c r="C75">
        <f t="shared" si="10"/>
        <v>1.4113822421765208</v>
      </c>
      <c r="D75">
        <f t="shared" si="11"/>
        <v>1.4113822421765208</v>
      </c>
      <c r="E75">
        <f t="shared" si="12"/>
        <v>-3.8709058812253043</v>
      </c>
    </row>
    <row r="76" spans="1:5" x14ac:dyDescent="0.3">
      <c r="A76">
        <v>73</v>
      </c>
      <c r="B76">
        <v>-0.58913554227918541</v>
      </c>
      <c r="C76">
        <f t="shared" si="10"/>
        <v>0.72483947134523985</v>
      </c>
      <c r="D76">
        <f t="shared" si="11"/>
        <v>0.72483947134523985</v>
      </c>
      <c r="E76">
        <f t="shared" si="12"/>
        <v>-4.5574486520565856</v>
      </c>
    </row>
    <row r="77" spans="1:5" x14ac:dyDescent="0.3">
      <c r="A77">
        <v>74</v>
      </c>
      <c r="B77">
        <v>1.5523147014975189</v>
      </c>
      <c r="C77">
        <f t="shared" si="10"/>
        <v>2.8965320616620369</v>
      </c>
      <c r="D77">
        <f t="shared" si="11"/>
        <v>2.8965320616620369</v>
      </c>
      <c r="E77">
        <f t="shared" si="12"/>
        <v>-2.3857560617397882</v>
      </c>
    </row>
    <row r="78" spans="1:5" x14ac:dyDescent="0.3">
      <c r="A78">
        <v>75</v>
      </c>
      <c r="B78">
        <v>1.4811222837015134</v>
      </c>
      <c r="C78">
        <f t="shared" si="10"/>
        <v>5.4192738136301504</v>
      </c>
      <c r="D78">
        <f t="shared" si="11"/>
        <v>5.4192738136301504</v>
      </c>
      <c r="E78">
        <f t="shared" si="12"/>
        <v>0.1369856902283253</v>
      </c>
    </row>
    <row r="79" spans="1:5" x14ac:dyDescent="0.3">
      <c r="A79">
        <v>76</v>
      </c>
      <c r="B79">
        <v>-1.1178318875392652</v>
      </c>
      <c r="C79">
        <f t="shared" si="10"/>
        <v>4.8100360768454609</v>
      </c>
      <c r="D79">
        <f t="shared" si="11"/>
        <v>4.8100360768454609</v>
      </c>
      <c r="E79">
        <f t="shared" si="12"/>
        <v>-0.47225204655636421</v>
      </c>
    </row>
    <row r="80" spans="1:5" x14ac:dyDescent="0.3">
      <c r="A80">
        <v>77</v>
      </c>
      <c r="B80">
        <v>0.14525235253527144</v>
      </c>
      <c r="C80">
        <f t="shared" si="10"/>
        <v>4.5461484589959342</v>
      </c>
      <c r="D80">
        <f t="shared" si="11"/>
        <v>4.5461484589959342</v>
      </c>
      <c r="E80">
        <f t="shared" si="12"/>
        <v>-0.73613966440589085</v>
      </c>
    </row>
    <row r="81" spans="1:5" x14ac:dyDescent="0.3">
      <c r="A81">
        <v>78</v>
      </c>
      <c r="B81">
        <v>-1.2206203397033368</v>
      </c>
      <c r="C81">
        <f t="shared" si="10"/>
        <v>3.4743993685075196</v>
      </c>
      <c r="D81">
        <f t="shared" si="11"/>
        <v>3.4743993685075196</v>
      </c>
      <c r="E81">
        <f t="shared" si="12"/>
        <v>-1.8078887548943054</v>
      </c>
    </row>
    <row r="82" spans="1:5" x14ac:dyDescent="0.3">
      <c r="A82">
        <v>79</v>
      </c>
      <c r="B82">
        <v>1.1778713953344104</v>
      </c>
      <c r="C82">
        <f t="shared" si="10"/>
        <v>4.4691427542590914</v>
      </c>
      <c r="D82">
        <f t="shared" si="11"/>
        <v>4.4691427542590914</v>
      </c>
      <c r="E82">
        <f t="shared" si="12"/>
        <v>-0.81314536914273372</v>
      </c>
    </row>
    <row r="83" spans="1:5" x14ac:dyDescent="0.3">
      <c r="A83">
        <v>80</v>
      </c>
      <c r="B83">
        <v>4.311548948192559E-2</v>
      </c>
      <c r="C83">
        <f t="shared" si="10"/>
        <v>5.0895782510229637</v>
      </c>
      <c r="D83">
        <f t="shared" si="11"/>
        <v>5.0895782510229637</v>
      </c>
      <c r="E83">
        <f t="shared" si="12"/>
        <v>-0.19270987237886139</v>
      </c>
    </row>
    <row r="84" spans="1:5" x14ac:dyDescent="0.3">
      <c r="A84">
        <v>81</v>
      </c>
      <c r="B84">
        <v>0.40557839652325789</v>
      </c>
      <c r="C84">
        <f t="shared" si="10"/>
        <v>5.4944871931343995</v>
      </c>
      <c r="D84">
        <f t="shared" si="11"/>
        <v>5.4944871931343995</v>
      </c>
      <c r="E84">
        <f t="shared" si="12"/>
        <v>0.21219906973257441</v>
      </c>
    </row>
    <row r="85" spans="1:5" x14ac:dyDescent="0.3">
      <c r="A85">
        <v>82</v>
      </c>
      <c r="B85">
        <v>1.9318330554000553</v>
      </c>
      <c r="C85">
        <f t="shared" si="10"/>
        <v>7.4896541685168785</v>
      </c>
      <c r="D85">
        <f t="shared" si="11"/>
        <v>7.4896541685168785</v>
      </c>
      <c r="E85">
        <f t="shared" si="12"/>
        <v>2.2073660451150534</v>
      </c>
    </row>
    <row r="86" spans="1:5" x14ac:dyDescent="0.3">
      <c r="A86">
        <v>83</v>
      </c>
      <c r="B86">
        <v>-0.64093428207531788</v>
      </c>
      <c r="C86">
        <f t="shared" si="10"/>
        <v>7.1235222748982086</v>
      </c>
      <c r="D86">
        <f t="shared" si="11"/>
        <v>7.1235222748982086</v>
      </c>
      <c r="E86">
        <f t="shared" si="12"/>
        <v>1.8412341514963835</v>
      </c>
    </row>
    <row r="87" spans="1:5" x14ac:dyDescent="0.3">
      <c r="A87">
        <v>84</v>
      </c>
      <c r="B87">
        <v>0.8466672095664155</v>
      </c>
      <c r="C87">
        <f t="shared" si="10"/>
        <v>7.2891113166548553</v>
      </c>
      <c r="D87">
        <f t="shared" si="11"/>
        <v>7.2891113166548553</v>
      </c>
      <c r="E87">
        <f t="shared" si="12"/>
        <v>2.0068231932530303</v>
      </c>
    </row>
    <row r="88" spans="1:5" x14ac:dyDescent="0.3">
      <c r="A88">
        <v>85</v>
      </c>
      <c r="B88">
        <v>1.2895919488957863</v>
      </c>
      <c r="C88">
        <f t="shared" si="10"/>
        <v>8.4595478860462379</v>
      </c>
      <c r="D88">
        <f t="shared" si="11"/>
        <v>8.4595478860462379</v>
      </c>
      <c r="E88">
        <f t="shared" si="12"/>
        <v>3.1772597626444128</v>
      </c>
    </row>
    <row r="89" spans="1:5" x14ac:dyDescent="0.3">
      <c r="A89">
        <v>86</v>
      </c>
      <c r="B89">
        <v>1.0918815722489319</v>
      </c>
      <c r="C89">
        <f t="shared" si="10"/>
        <v>9.3753566606442362</v>
      </c>
      <c r="D89">
        <f t="shared" si="11"/>
        <v>9.3753566606442362</v>
      </c>
      <c r="E89">
        <f t="shared" si="12"/>
        <v>4.0930685372424112</v>
      </c>
    </row>
    <row r="90" spans="1:5" x14ac:dyDescent="0.3">
      <c r="A90">
        <v>87</v>
      </c>
      <c r="B90">
        <v>-1.9593743040495417</v>
      </c>
      <c r="C90">
        <f t="shared" si="10"/>
        <v>6.9776636533654202</v>
      </c>
      <c r="D90">
        <f t="shared" si="11"/>
        <v>6.9776636533654202</v>
      </c>
      <c r="E90">
        <f t="shared" si="12"/>
        <v>1.6953755299635951</v>
      </c>
    </row>
    <row r="91" spans="1:5" x14ac:dyDescent="0.3">
      <c r="A91">
        <v>88</v>
      </c>
      <c r="B91">
        <v>-0.42855497706235102</v>
      </c>
      <c r="C91">
        <f t="shared" si="10"/>
        <v>5.3698262240101684</v>
      </c>
      <c r="D91">
        <f t="shared" si="11"/>
        <v>5.3698262240101684</v>
      </c>
      <c r="E91">
        <f t="shared" si="12"/>
        <v>8.7538100608343328E-2</v>
      </c>
    </row>
    <row r="92" spans="1:5" x14ac:dyDescent="0.3">
      <c r="A92">
        <v>89</v>
      </c>
      <c r="B92">
        <v>0.99244223498167872</v>
      </c>
      <c r="C92">
        <f t="shared" si="10"/>
        <v>6.1168812233648735</v>
      </c>
      <c r="D92">
        <f t="shared" si="11"/>
        <v>6.1168812233648735</v>
      </c>
      <c r="E92">
        <f t="shared" si="12"/>
        <v>0.83459309996304842</v>
      </c>
    </row>
    <row r="93" spans="1:5" x14ac:dyDescent="0.3">
      <c r="A93">
        <v>90</v>
      </c>
      <c r="B93">
        <v>-0.2507981447648</v>
      </c>
      <c r="C93">
        <f t="shared" si="10"/>
        <v>6.0396837279197708</v>
      </c>
      <c r="D93">
        <f t="shared" si="11"/>
        <v>6.0396837279197708</v>
      </c>
      <c r="E93">
        <f t="shared" si="12"/>
        <v>0.75739560451794574</v>
      </c>
    </row>
    <row r="94" spans="1:5" x14ac:dyDescent="0.3">
      <c r="A94">
        <v>91</v>
      </c>
      <c r="B94">
        <v>0.3464662655971073</v>
      </c>
      <c r="C94">
        <f t="shared" si="10"/>
        <v>6.0778939900270048</v>
      </c>
      <c r="D94">
        <f t="shared" si="11"/>
        <v>6.0778939900270048</v>
      </c>
      <c r="E94">
        <f t="shared" si="12"/>
        <v>0.79560586662517974</v>
      </c>
    </row>
    <row r="95" spans="1:5" x14ac:dyDescent="0.3">
      <c r="A95">
        <v>92</v>
      </c>
      <c r="B95">
        <v>-0.54246930163924134</v>
      </c>
      <c r="C95">
        <f t="shared" si="10"/>
        <v>5.4584323966212063</v>
      </c>
      <c r="D95">
        <f t="shared" si="11"/>
        <v>5.4584323966212063</v>
      </c>
      <c r="E95">
        <f t="shared" si="12"/>
        <v>0.1761442732193812</v>
      </c>
    </row>
    <row r="96" spans="1:5" x14ac:dyDescent="0.3">
      <c r="A96">
        <v>93</v>
      </c>
      <c r="B96">
        <v>0.37404195586889588</v>
      </c>
      <c r="C96">
        <f t="shared" si="10"/>
        <v>5.523800152510165</v>
      </c>
      <c r="D96">
        <f t="shared" si="11"/>
        <v>5.523800152510165</v>
      </c>
      <c r="E96">
        <f t="shared" si="12"/>
        <v>0.24151202910833991</v>
      </c>
    </row>
    <row r="97" spans="1:5" x14ac:dyDescent="0.3">
      <c r="A97">
        <v>94</v>
      </c>
      <c r="B97">
        <v>1.9549524396197144</v>
      </c>
      <c r="C97">
        <f t="shared" si="10"/>
        <v>7.523609343975405</v>
      </c>
      <c r="D97">
        <f t="shared" si="11"/>
        <v>7.523609343975405</v>
      </c>
      <c r="E97">
        <f t="shared" si="12"/>
        <v>2.24132122057358</v>
      </c>
    </row>
    <row r="98" spans="1:5" x14ac:dyDescent="0.3">
      <c r="A98">
        <v>95</v>
      </c>
      <c r="B98">
        <v>0.79786714271553949</v>
      </c>
      <c r="C98">
        <f t="shared" si="10"/>
        <v>8.5987355937437506</v>
      </c>
      <c r="D98">
        <f t="shared" si="11"/>
        <v>8.5987355937437506</v>
      </c>
      <c r="E98">
        <f t="shared" si="12"/>
        <v>3.3164474703419256</v>
      </c>
    </row>
    <row r="99" spans="1:5" x14ac:dyDescent="0.3">
      <c r="A99">
        <v>96</v>
      </c>
      <c r="B99">
        <v>-6.6016733342399395E-2</v>
      </c>
      <c r="C99">
        <f t="shared" si="10"/>
        <v>8.1321185987388169</v>
      </c>
      <c r="D99">
        <f t="shared" si="11"/>
        <v>8.1321185987388169</v>
      </c>
      <c r="E99">
        <f t="shared" si="12"/>
        <v>2.8498304753369919</v>
      </c>
    </row>
    <row r="100" spans="1:5" x14ac:dyDescent="0.3">
      <c r="A100">
        <v>97</v>
      </c>
      <c r="B100">
        <v>0.18933995642148407</v>
      </c>
      <c r="C100">
        <f t="shared" si="10"/>
        <v>7.668628142075578</v>
      </c>
      <c r="D100">
        <f t="shared" si="11"/>
        <v>7.668628142075578</v>
      </c>
      <c r="E100">
        <f t="shared" si="12"/>
        <v>2.3863400186737529</v>
      </c>
    </row>
    <row r="101" spans="1:5" x14ac:dyDescent="0.3">
      <c r="A101">
        <v>98</v>
      </c>
      <c r="B101">
        <v>0.11186057345848158</v>
      </c>
      <c r="C101">
        <f t="shared" si="10"/>
        <v>7.3224990696875381</v>
      </c>
      <c r="D101">
        <f t="shared" si="11"/>
        <v>7.3224990696875381</v>
      </c>
      <c r="E101">
        <f t="shared" si="12"/>
        <v>2.040210946285713</v>
      </c>
    </row>
    <row r="102" spans="1:5" x14ac:dyDescent="0.3">
      <c r="A102">
        <v>99</v>
      </c>
      <c r="B102">
        <v>-0.9260540103017012</v>
      </c>
      <c r="C102">
        <f t="shared" si="10"/>
        <v>5.9766894748317219</v>
      </c>
      <c r="D102">
        <f t="shared" si="11"/>
        <v>5.9766894748317219</v>
      </c>
      <c r="E102">
        <f t="shared" si="12"/>
        <v>0.69440135142989678</v>
      </c>
    </row>
    <row r="103" spans="1:5" x14ac:dyDescent="0.3">
      <c r="A103">
        <v>100</v>
      </c>
      <c r="B103">
        <v>-0.66921417875902067</v>
      </c>
      <c r="C103">
        <f t="shared" si="10"/>
        <v>4.7417157969856767</v>
      </c>
      <c r="D103">
        <f t="shared" si="11"/>
        <v>4.7417157969856767</v>
      </c>
      <c r="E103">
        <f t="shared" si="12"/>
        <v>-0.54057232641614839</v>
      </c>
    </row>
    <row r="104" spans="1:5" x14ac:dyDescent="0.3">
      <c r="A104">
        <v>101</v>
      </c>
      <c r="B104">
        <v>0.12176911853998118</v>
      </c>
      <c r="C104">
        <f t="shared" si="10"/>
        <v>4.6474560846249142</v>
      </c>
      <c r="D104">
        <f t="shared" si="11"/>
        <v>4.6474560846249142</v>
      </c>
      <c r="E104">
        <f t="shared" si="12"/>
        <v>-0.63483203877691086</v>
      </c>
    </row>
    <row r="105" spans="1:5" x14ac:dyDescent="0.3">
      <c r="A105">
        <v>102</v>
      </c>
      <c r="B105">
        <v>0.61259300718053566</v>
      </c>
      <c r="C105">
        <f t="shared" si="10"/>
        <v>5.3792655222964596</v>
      </c>
      <c r="D105">
        <f t="shared" si="11"/>
        <v>5.3792655222964596</v>
      </c>
      <c r="E105">
        <f t="shared" si="12"/>
        <v>9.6977398894634526E-2</v>
      </c>
    </row>
    <row r="106" spans="1:5" x14ac:dyDescent="0.3">
      <c r="A106">
        <v>103</v>
      </c>
      <c r="B106">
        <v>0.35428788403075306</v>
      </c>
      <c r="C106">
        <f t="shared" si="10"/>
        <v>5.9027375047401351</v>
      </c>
      <c r="D106">
        <f t="shared" si="11"/>
        <v>5.9027375047401351</v>
      </c>
      <c r="E106">
        <f t="shared" si="12"/>
        <v>0.62044938133831007</v>
      </c>
    </row>
    <row r="107" spans="1:5" x14ac:dyDescent="0.3">
      <c r="A107">
        <v>104</v>
      </c>
      <c r="B107">
        <v>-0.34911343168551545</v>
      </c>
      <c r="C107">
        <f t="shared" si="10"/>
        <v>5.5147917257188936</v>
      </c>
      <c r="D107">
        <f t="shared" si="11"/>
        <v>5.5147917257188936</v>
      </c>
      <c r="E107">
        <f t="shared" si="12"/>
        <v>0.23250360231706857</v>
      </c>
    </row>
    <row r="108" spans="1:5" x14ac:dyDescent="0.3">
      <c r="A108">
        <v>105</v>
      </c>
      <c r="B108">
        <v>1.0221661105392406</v>
      </c>
      <c r="C108">
        <f t="shared" si="10"/>
        <v>6.2943541184401495</v>
      </c>
      <c r="D108">
        <f t="shared" si="11"/>
        <v>6.2943541184401495</v>
      </c>
      <c r="E108">
        <f t="shared" si="12"/>
        <v>1.0120659950383244</v>
      </c>
    </row>
    <row r="109" spans="1:5" x14ac:dyDescent="0.3">
      <c r="A109">
        <v>106</v>
      </c>
      <c r="B109">
        <v>-0.12950059662554569</v>
      </c>
      <c r="C109">
        <f t="shared" si="10"/>
        <v>6.3148491423422701</v>
      </c>
      <c r="D109">
        <f t="shared" si="11"/>
        <v>6.3148491423422701</v>
      </c>
      <c r="E109">
        <f t="shared" si="12"/>
        <v>1.0325610189404451</v>
      </c>
    </row>
    <row r="110" spans="1:5" x14ac:dyDescent="0.3">
      <c r="A110">
        <v>107</v>
      </c>
      <c r="B110">
        <v>0.36911727892334806</v>
      </c>
      <c r="C110">
        <f t="shared" si="10"/>
        <v>6.3691963541469461</v>
      </c>
      <c r="D110">
        <f t="shared" si="11"/>
        <v>6.3691963541469461</v>
      </c>
      <c r="E110">
        <f t="shared" si="12"/>
        <v>1.086908230745121</v>
      </c>
    </row>
    <row r="111" spans="1:5" x14ac:dyDescent="0.3">
      <c r="A111">
        <v>108</v>
      </c>
      <c r="B111">
        <v>0.97486785782757324</v>
      </c>
      <c r="C111">
        <f t="shared" si="10"/>
        <v>7.2178718527144694</v>
      </c>
      <c r="D111">
        <f t="shared" si="11"/>
        <v>7.2178718527144694</v>
      </c>
      <c r="E111">
        <f t="shared" si="12"/>
        <v>1.9355837293126443</v>
      </c>
    </row>
    <row r="112" spans="1:5" x14ac:dyDescent="0.3">
      <c r="A112">
        <v>109</v>
      </c>
      <c r="B112">
        <v>0.66353439089079103</v>
      </c>
      <c r="C112">
        <f t="shared" si="10"/>
        <v>7.8277790161933964</v>
      </c>
      <c r="D112">
        <f t="shared" si="11"/>
        <v>7.8277790161933964</v>
      </c>
      <c r="E112">
        <f t="shared" si="12"/>
        <v>2.5454908927915714</v>
      </c>
    </row>
    <row r="113" spans="1:5" x14ac:dyDescent="0.3">
      <c r="A113">
        <v>110</v>
      </c>
      <c r="B113">
        <v>0.97863475566239277</v>
      </c>
      <c r="C113">
        <f t="shared" si="10"/>
        <v>8.506271724973427</v>
      </c>
      <c r="D113">
        <f t="shared" si="11"/>
        <v>8.506271724973427</v>
      </c>
      <c r="E113">
        <f t="shared" si="12"/>
        <v>3.2239836015716019</v>
      </c>
    </row>
    <row r="114" spans="1:5" x14ac:dyDescent="0.3">
      <c r="A114">
        <v>111</v>
      </c>
      <c r="B114">
        <v>-0.99661982974582608</v>
      </c>
      <c r="C114">
        <f t="shared" si="10"/>
        <v>7.1998514524978736</v>
      </c>
      <c r="D114">
        <f t="shared" si="11"/>
        <v>7.1998514524978736</v>
      </c>
      <c r="E114">
        <f t="shared" si="12"/>
        <v>1.9175633290960485</v>
      </c>
    </row>
    <row r="115" spans="1:5" x14ac:dyDescent="0.3">
      <c r="A115">
        <v>112</v>
      </c>
      <c r="B115">
        <v>6.094849792146851E-2</v>
      </c>
      <c r="C115">
        <f t="shared" si="10"/>
        <v>6.4221817280214371</v>
      </c>
      <c r="D115">
        <f t="shared" si="11"/>
        <v>6.4221817280214371</v>
      </c>
      <c r="E115">
        <f t="shared" si="12"/>
        <v>1.139893604619612</v>
      </c>
    </row>
    <row r="116" spans="1:5" x14ac:dyDescent="0.3">
      <c r="A116">
        <v>113</v>
      </c>
      <c r="B116">
        <v>0.31499973275176085</v>
      </c>
      <c r="C116">
        <f t="shared" si="10"/>
        <v>6.4771245143374987</v>
      </c>
      <c r="D116">
        <f t="shared" si="11"/>
        <v>6.4771245143374987</v>
      </c>
      <c r="E116">
        <f t="shared" si="12"/>
        <v>1.1948363909356736</v>
      </c>
    </row>
    <row r="117" spans="1:5" x14ac:dyDescent="0.3">
      <c r="A117">
        <v>114</v>
      </c>
      <c r="B117">
        <v>-0.42747336348001519</v>
      </c>
      <c r="C117">
        <f t="shared" si="10"/>
        <v>5.8802261410906889</v>
      </c>
      <c r="D117">
        <f t="shared" si="11"/>
        <v>5.8802261410906889</v>
      </c>
      <c r="E117">
        <f t="shared" si="12"/>
        <v>0.59793801768886379</v>
      </c>
    </row>
    <row r="118" spans="1:5" x14ac:dyDescent="0.3">
      <c r="A118">
        <v>115</v>
      </c>
      <c r="B118">
        <v>-1.0631537919838692</v>
      </c>
      <c r="C118">
        <f t="shared" si="10"/>
        <v>4.4700377754966754</v>
      </c>
      <c r="D118">
        <f t="shared" si="11"/>
        <v>4.4700377754966754</v>
      </c>
      <c r="E118">
        <f t="shared" si="12"/>
        <v>-0.81225034790514972</v>
      </c>
    </row>
    <row r="119" spans="1:5" x14ac:dyDescent="0.3">
      <c r="A119">
        <v>116</v>
      </c>
      <c r="B119">
        <v>-1.9971136064079358</v>
      </c>
      <c r="C119">
        <f t="shared" si="10"/>
        <v>2.1536550971958572</v>
      </c>
      <c r="D119">
        <f t="shared" si="11"/>
        <v>2.1536550971958572</v>
      </c>
      <c r="E119">
        <f t="shared" si="12"/>
        <v>-3.1286330262059678</v>
      </c>
    </row>
    <row r="120" spans="1:5" x14ac:dyDescent="0.3">
      <c r="A120">
        <v>117</v>
      </c>
      <c r="B120">
        <v>1.4724747408595431</v>
      </c>
      <c r="C120">
        <f t="shared" si="10"/>
        <v>3.3965533760530544</v>
      </c>
      <c r="D120">
        <f t="shared" si="11"/>
        <v>3.3965533760530544</v>
      </c>
      <c r="E120">
        <f t="shared" si="12"/>
        <v>-1.8857347473487707</v>
      </c>
    </row>
    <row r="121" spans="1:5" x14ac:dyDescent="0.3">
      <c r="A121">
        <v>118</v>
      </c>
      <c r="B121">
        <v>-0.11923848929857675</v>
      </c>
      <c r="C121">
        <f t="shared" si="10"/>
        <v>4.186994107887684</v>
      </c>
      <c r="D121">
        <f t="shared" si="11"/>
        <v>4.186994107887684</v>
      </c>
      <c r="E121">
        <f t="shared" si="12"/>
        <v>-1.0952940155141411</v>
      </c>
    </row>
    <row r="122" spans="1:5" x14ac:dyDescent="0.3">
      <c r="A122">
        <v>119</v>
      </c>
      <c r="B122">
        <v>-1.569974255487725</v>
      </c>
      <c r="C122">
        <f t="shared" si="10"/>
        <v>2.7319256351029924</v>
      </c>
      <c r="D122">
        <f t="shared" si="11"/>
        <v>2.7319256351029924</v>
      </c>
      <c r="E122">
        <f t="shared" si="12"/>
        <v>-2.5503624882988327</v>
      </c>
    </row>
    <row r="123" spans="1:5" x14ac:dyDescent="0.3">
      <c r="A123">
        <v>120</v>
      </c>
      <c r="B123">
        <v>0.60958414405934569</v>
      </c>
      <c r="C123">
        <f t="shared" si="10"/>
        <v>3.1671349499466497</v>
      </c>
      <c r="D123">
        <f t="shared" si="11"/>
        <v>3.1671349499466497</v>
      </c>
      <c r="E123">
        <f t="shared" si="12"/>
        <v>-2.1151531734551754</v>
      </c>
    </row>
    <row r="124" spans="1:5" x14ac:dyDescent="0.3">
      <c r="A124">
        <v>121</v>
      </c>
      <c r="B124">
        <v>1.1096350862187501</v>
      </c>
      <c r="C124">
        <f t="shared" si="10"/>
        <v>4.887176703799808</v>
      </c>
      <c r="D124">
        <f t="shared" si="11"/>
        <v>4.887176703799808</v>
      </c>
      <c r="E124">
        <f t="shared" si="12"/>
        <v>-0.39511141960201712</v>
      </c>
    </row>
    <row r="125" spans="1:5" x14ac:dyDescent="0.3">
      <c r="A125">
        <v>122</v>
      </c>
      <c r="B125">
        <v>-0.11092370014975929</v>
      </c>
      <c r="C125">
        <f t="shared" si="10"/>
        <v>5.2426716973775873</v>
      </c>
      <c r="D125">
        <f t="shared" si="11"/>
        <v>5.2426716973775873</v>
      </c>
      <c r="E125">
        <f t="shared" si="12"/>
        <v>-3.9616426024237761E-2</v>
      </c>
    </row>
    <row r="126" spans="1:5" x14ac:dyDescent="0.3">
      <c r="A126">
        <v>123</v>
      </c>
      <c r="B126">
        <v>-0.50353375098581232</v>
      </c>
      <c r="C126">
        <f t="shared" si="10"/>
        <v>4.6462341268563545</v>
      </c>
      <c r="D126">
        <f t="shared" si="11"/>
        <v>4.6462341268563545</v>
      </c>
      <c r="E126">
        <f t="shared" si="12"/>
        <v>-0.63605399654547057</v>
      </c>
    </row>
    <row r="127" spans="1:5" x14ac:dyDescent="0.3">
      <c r="A127">
        <v>124</v>
      </c>
      <c r="B127">
        <v>0.81260190960599421</v>
      </c>
      <c r="C127">
        <f t="shared" si="10"/>
        <v>5.3281757106967529</v>
      </c>
      <c r="D127">
        <f t="shared" si="11"/>
        <v>5.3281757106967529</v>
      </c>
      <c r="E127">
        <f t="shared" si="12"/>
        <v>4.5887587294927812E-2</v>
      </c>
    </row>
    <row r="128" spans="1:5" x14ac:dyDescent="0.3">
      <c r="A128">
        <v>125</v>
      </c>
      <c r="B128">
        <v>-8.6139714522430341E-2</v>
      </c>
      <c r="C128">
        <f t="shared" si="10"/>
        <v>5.5014416178773695</v>
      </c>
      <c r="D128">
        <f t="shared" si="11"/>
        <v>5.5014416178773695</v>
      </c>
      <c r="E128">
        <f t="shared" si="12"/>
        <v>0.21915349447554444</v>
      </c>
    </row>
    <row r="129" spans="1:5" x14ac:dyDescent="0.3">
      <c r="A129">
        <v>126</v>
      </c>
      <c r="B129">
        <v>0.22372441754072014</v>
      </c>
      <c r="C129">
        <f t="shared" si="10"/>
        <v>5.5904218260336433</v>
      </c>
      <c r="D129">
        <f t="shared" si="11"/>
        <v>5.5904218260336433</v>
      </c>
      <c r="E129">
        <f t="shared" si="12"/>
        <v>0.30813370263181827</v>
      </c>
    </row>
    <row r="130" spans="1:5" x14ac:dyDescent="0.3">
      <c r="A130">
        <v>127</v>
      </c>
      <c r="B130">
        <v>-1.1188630608165888</v>
      </c>
      <c r="C130">
        <f t="shared" si="10"/>
        <v>4.4429641670266147</v>
      </c>
      <c r="D130">
        <f t="shared" si="11"/>
        <v>4.4429641670266147</v>
      </c>
      <c r="E130">
        <f t="shared" si="12"/>
        <v>-0.8393239563752104</v>
      </c>
    </row>
    <row r="131" spans="1:5" x14ac:dyDescent="0.3">
      <c r="A131">
        <v>128</v>
      </c>
      <c r="B131">
        <v>3.7895991899128977E-2</v>
      </c>
      <c r="C131">
        <f t="shared" si="10"/>
        <v>4.1447221011937856</v>
      </c>
      <c r="D131">
        <f t="shared" si="11"/>
        <v>4.1447221011937856</v>
      </c>
      <c r="E131">
        <f t="shared" si="12"/>
        <v>-1.1375660222080395</v>
      </c>
    </row>
    <row r="132" spans="1:5" x14ac:dyDescent="0.3">
      <c r="A132">
        <v>129</v>
      </c>
      <c r="B132">
        <v>-0.75949368114836746</v>
      </c>
      <c r="C132">
        <f t="shared" ref="C132:C195" si="13">1+0.8*C131+0.4*B131+B132</f>
        <v>3.571442396566312</v>
      </c>
      <c r="D132">
        <f t="shared" ref="D132:D195" si="14">C132</f>
        <v>3.571442396566312</v>
      </c>
      <c r="E132">
        <f t="shared" si="12"/>
        <v>-1.7108457268355131</v>
      </c>
    </row>
    <row r="133" spans="1:5" x14ac:dyDescent="0.3">
      <c r="A133">
        <v>130</v>
      </c>
      <c r="B133">
        <v>-1.815048525324964</v>
      </c>
      <c r="C133">
        <f t="shared" si="13"/>
        <v>1.7383079194687387</v>
      </c>
      <c r="D133">
        <f t="shared" si="14"/>
        <v>1.7383079194687387</v>
      </c>
      <c r="E133">
        <f t="shared" ref="E133:E196" si="15">D133-AVERAGE($D$4:$D$313)</f>
        <v>-3.5439802039330863</v>
      </c>
    </row>
    <row r="134" spans="1:5" x14ac:dyDescent="0.3">
      <c r="A134">
        <v>131</v>
      </c>
      <c r="B134">
        <v>0.1685770987442585</v>
      </c>
      <c r="C134">
        <f t="shared" si="13"/>
        <v>1.8332040241892642</v>
      </c>
      <c r="D134">
        <f t="shared" si="14"/>
        <v>1.8332040241892642</v>
      </c>
      <c r="E134">
        <f t="shared" si="15"/>
        <v>-3.4490840992125609</v>
      </c>
    </row>
    <row r="135" spans="1:5" x14ac:dyDescent="0.3">
      <c r="A135">
        <v>132</v>
      </c>
      <c r="B135">
        <v>0.27000856670203088</v>
      </c>
      <c r="C135">
        <f t="shared" si="13"/>
        <v>2.8040026255511457</v>
      </c>
      <c r="D135">
        <f t="shared" si="14"/>
        <v>2.8040026255511457</v>
      </c>
      <c r="E135">
        <f t="shared" si="15"/>
        <v>-2.4782854978506794</v>
      </c>
    </row>
    <row r="136" spans="1:5" x14ac:dyDescent="0.3">
      <c r="A136">
        <v>133</v>
      </c>
      <c r="B136">
        <v>-0.70625932299550265</v>
      </c>
      <c r="C136">
        <f t="shared" si="13"/>
        <v>2.6449462041262266</v>
      </c>
      <c r="D136">
        <f t="shared" si="14"/>
        <v>2.6449462041262266</v>
      </c>
      <c r="E136">
        <f t="shared" si="15"/>
        <v>-2.6373419192755985</v>
      </c>
    </row>
    <row r="137" spans="1:5" x14ac:dyDescent="0.3">
      <c r="A137">
        <v>134</v>
      </c>
      <c r="B137">
        <v>-0.47996763907048146</v>
      </c>
      <c r="C137">
        <f t="shared" si="13"/>
        <v>2.353485595032299</v>
      </c>
      <c r="D137">
        <f t="shared" si="14"/>
        <v>2.353485595032299</v>
      </c>
      <c r="E137">
        <f t="shared" si="15"/>
        <v>-2.928802528369526</v>
      </c>
    </row>
    <row r="138" spans="1:5" x14ac:dyDescent="0.3">
      <c r="A138">
        <v>135</v>
      </c>
      <c r="B138">
        <v>-0.9309732508352222</v>
      </c>
      <c r="C138">
        <f t="shared" si="13"/>
        <v>1.7598281695624247</v>
      </c>
      <c r="D138">
        <f t="shared" si="14"/>
        <v>1.7598281695624247</v>
      </c>
      <c r="E138">
        <f t="shared" si="15"/>
        <v>-3.5224599538394004</v>
      </c>
    </row>
    <row r="139" spans="1:5" x14ac:dyDescent="0.3">
      <c r="A139">
        <v>136</v>
      </c>
      <c r="B139">
        <v>1.0560385279121416</v>
      </c>
      <c r="C139">
        <f t="shared" si="13"/>
        <v>3.0915117632279929</v>
      </c>
      <c r="D139">
        <f t="shared" si="14"/>
        <v>3.0915117632279929</v>
      </c>
      <c r="E139">
        <f t="shared" si="15"/>
        <v>-2.1907763601738321</v>
      </c>
    </row>
    <row r="140" spans="1:5" x14ac:dyDescent="0.3">
      <c r="A140">
        <v>137</v>
      </c>
      <c r="B140">
        <v>0.21280335134531025</v>
      </c>
      <c r="C140">
        <f t="shared" si="13"/>
        <v>4.1084281730925616</v>
      </c>
      <c r="D140">
        <f t="shared" si="14"/>
        <v>4.1084281730925616</v>
      </c>
      <c r="E140">
        <f t="shared" si="15"/>
        <v>-1.1738599503092635</v>
      </c>
    </row>
    <row r="141" spans="1:5" x14ac:dyDescent="0.3">
      <c r="A141">
        <v>138</v>
      </c>
      <c r="B141">
        <v>-0.82489068415061939</v>
      </c>
      <c r="C141">
        <f t="shared" si="13"/>
        <v>3.5469731948615539</v>
      </c>
      <c r="D141">
        <f t="shared" si="14"/>
        <v>3.5469731948615539</v>
      </c>
      <c r="E141">
        <f t="shared" si="15"/>
        <v>-1.7353149285402711</v>
      </c>
    </row>
    <row r="142" spans="1:5" x14ac:dyDescent="0.3">
      <c r="A142">
        <v>139</v>
      </c>
      <c r="B142">
        <v>0.17492633940922328</v>
      </c>
      <c r="C142">
        <f t="shared" si="13"/>
        <v>3.6825486216382184</v>
      </c>
      <c r="D142">
        <f t="shared" si="14"/>
        <v>3.6825486216382184</v>
      </c>
      <c r="E142">
        <f t="shared" si="15"/>
        <v>-1.5997395017636067</v>
      </c>
    </row>
    <row r="143" spans="1:5" x14ac:dyDescent="0.3">
      <c r="A143">
        <v>140</v>
      </c>
      <c r="B143">
        <v>0.66080538908642028</v>
      </c>
      <c r="C143">
        <f t="shared" si="13"/>
        <v>4.6768148221606847</v>
      </c>
      <c r="D143">
        <f t="shared" si="14"/>
        <v>4.6768148221606847</v>
      </c>
      <c r="E143">
        <f t="shared" si="15"/>
        <v>-0.6054733012411404</v>
      </c>
    </row>
    <row r="144" spans="1:5" x14ac:dyDescent="0.3">
      <c r="A144">
        <v>141</v>
      </c>
      <c r="B144">
        <v>0.33296658371090676</v>
      </c>
      <c r="C144">
        <f t="shared" si="13"/>
        <v>5.3387405970740227</v>
      </c>
      <c r="D144">
        <f t="shared" si="14"/>
        <v>5.3387405970740227</v>
      </c>
      <c r="E144">
        <f t="shared" si="15"/>
        <v>5.6452473672197634E-2</v>
      </c>
    </row>
    <row r="145" spans="1:5" x14ac:dyDescent="0.3">
      <c r="A145">
        <v>142</v>
      </c>
      <c r="B145">
        <v>0.41588279045359883</v>
      </c>
      <c r="C145">
        <f t="shared" si="13"/>
        <v>5.82006190159718</v>
      </c>
      <c r="D145">
        <f t="shared" si="14"/>
        <v>5.82006190159718</v>
      </c>
      <c r="E145">
        <f t="shared" si="15"/>
        <v>0.53777377819535488</v>
      </c>
    </row>
    <row r="146" spans="1:5" x14ac:dyDescent="0.3">
      <c r="A146">
        <v>143</v>
      </c>
      <c r="B146">
        <v>-0.56526460179091209</v>
      </c>
      <c r="C146">
        <f t="shared" si="13"/>
        <v>5.2571380356682713</v>
      </c>
      <c r="D146">
        <f t="shared" si="14"/>
        <v>5.2571380356682713</v>
      </c>
      <c r="E146">
        <f t="shared" si="15"/>
        <v>-2.5150087733553761E-2</v>
      </c>
    </row>
    <row r="147" spans="1:5" x14ac:dyDescent="0.3">
      <c r="A147">
        <v>144</v>
      </c>
      <c r="B147">
        <v>5.2009965141526428E-2</v>
      </c>
      <c r="C147">
        <f t="shared" si="13"/>
        <v>5.0316145529597796</v>
      </c>
      <c r="D147">
        <f t="shared" si="14"/>
        <v>5.0316145529597796</v>
      </c>
      <c r="E147">
        <f t="shared" si="15"/>
        <v>-0.25067357044204552</v>
      </c>
    </row>
    <row r="148" spans="1:5" x14ac:dyDescent="0.3">
      <c r="A148">
        <v>145</v>
      </c>
      <c r="B148">
        <v>1.3236877419696351</v>
      </c>
      <c r="C148">
        <f t="shared" si="13"/>
        <v>6.3697833703940692</v>
      </c>
      <c r="D148">
        <f t="shared" si="14"/>
        <v>6.3697833703940692</v>
      </c>
      <c r="E148">
        <f t="shared" si="15"/>
        <v>1.0874952469922441</v>
      </c>
    </row>
    <row r="149" spans="1:5" x14ac:dyDescent="0.3">
      <c r="A149">
        <v>146</v>
      </c>
      <c r="B149">
        <v>0.24052514460503785</v>
      </c>
      <c r="C149">
        <f t="shared" si="13"/>
        <v>6.8658269377081478</v>
      </c>
      <c r="D149">
        <f t="shared" si="14"/>
        <v>6.8658269377081478</v>
      </c>
      <c r="E149">
        <f t="shared" si="15"/>
        <v>1.5835388143063227</v>
      </c>
    </row>
    <row r="150" spans="1:5" x14ac:dyDescent="0.3">
      <c r="A150">
        <v>147</v>
      </c>
      <c r="B150">
        <v>0.8512142784953175</v>
      </c>
      <c r="C150">
        <f t="shared" si="13"/>
        <v>7.4400858865038506</v>
      </c>
      <c r="D150">
        <f t="shared" si="14"/>
        <v>7.4400858865038506</v>
      </c>
      <c r="E150">
        <f t="shared" si="15"/>
        <v>2.1577977631020255</v>
      </c>
    </row>
    <row r="151" spans="1:5" x14ac:dyDescent="0.3">
      <c r="A151">
        <v>148</v>
      </c>
      <c r="B151">
        <v>1.1261338849418001</v>
      </c>
      <c r="C151">
        <f t="shared" si="13"/>
        <v>8.4186883055430073</v>
      </c>
      <c r="D151">
        <f t="shared" si="14"/>
        <v>8.4186883055430073</v>
      </c>
      <c r="E151">
        <f t="shared" si="15"/>
        <v>3.1364001821411822</v>
      </c>
    </row>
    <row r="152" spans="1:5" x14ac:dyDescent="0.3">
      <c r="A152">
        <v>149</v>
      </c>
      <c r="B152">
        <v>0.97373543791851436</v>
      </c>
      <c r="C152">
        <f t="shared" si="13"/>
        <v>9.1591396363296411</v>
      </c>
      <c r="D152">
        <f t="shared" si="14"/>
        <v>9.1591396363296411</v>
      </c>
      <c r="E152">
        <f t="shared" si="15"/>
        <v>3.876851512927816</v>
      </c>
    </row>
    <row r="153" spans="1:5" x14ac:dyDescent="0.3">
      <c r="A153">
        <v>150</v>
      </c>
      <c r="B153">
        <v>-0.31310946058668421</v>
      </c>
      <c r="C153">
        <f t="shared" si="13"/>
        <v>8.4036964236444351</v>
      </c>
      <c r="D153">
        <f t="shared" si="14"/>
        <v>8.4036964236444351</v>
      </c>
      <c r="E153">
        <f t="shared" si="15"/>
        <v>3.1214083002426101</v>
      </c>
    </row>
    <row r="154" spans="1:5" x14ac:dyDescent="0.3">
      <c r="A154">
        <v>151</v>
      </c>
      <c r="B154">
        <v>0.39156646384786314</v>
      </c>
      <c r="C154">
        <f t="shared" si="13"/>
        <v>7.9892798185287379</v>
      </c>
      <c r="D154">
        <f t="shared" si="14"/>
        <v>7.9892798185287379</v>
      </c>
      <c r="E154">
        <f t="shared" si="15"/>
        <v>2.7069916951269128</v>
      </c>
    </row>
    <row r="155" spans="1:5" x14ac:dyDescent="0.3">
      <c r="A155">
        <v>152</v>
      </c>
      <c r="B155">
        <v>-0.54102759001290812</v>
      </c>
      <c r="C155">
        <f t="shared" si="13"/>
        <v>7.0070228503492276</v>
      </c>
      <c r="D155">
        <f t="shared" si="14"/>
        <v>7.0070228503492276</v>
      </c>
      <c r="E155">
        <f t="shared" si="15"/>
        <v>1.7247347269474025</v>
      </c>
    </row>
    <row r="156" spans="1:5" x14ac:dyDescent="0.3">
      <c r="A156">
        <v>153</v>
      </c>
      <c r="B156">
        <v>-0.17126537819073184</v>
      </c>
      <c r="C156">
        <f t="shared" si="13"/>
        <v>6.2179418660834873</v>
      </c>
      <c r="D156">
        <f t="shared" si="14"/>
        <v>6.2179418660834873</v>
      </c>
      <c r="E156">
        <f t="shared" si="15"/>
        <v>0.93565374268166224</v>
      </c>
    </row>
    <row r="157" spans="1:5" x14ac:dyDescent="0.3">
      <c r="A157">
        <v>154</v>
      </c>
      <c r="B157">
        <v>-0.10495664223456184</v>
      </c>
      <c r="C157">
        <f t="shared" si="13"/>
        <v>5.8008906993559348</v>
      </c>
      <c r="D157">
        <f t="shared" si="14"/>
        <v>5.8008906993559348</v>
      </c>
      <c r="E157">
        <f t="shared" si="15"/>
        <v>0.51860257595410975</v>
      </c>
    </row>
    <row r="158" spans="1:5" x14ac:dyDescent="0.3">
      <c r="A158">
        <v>155</v>
      </c>
      <c r="B158">
        <v>5.4077897897310608E-2</v>
      </c>
      <c r="C158">
        <f t="shared" si="13"/>
        <v>5.6528078004882341</v>
      </c>
      <c r="D158">
        <f t="shared" si="14"/>
        <v>5.6528078004882341</v>
      </c>
      <c r="E158">
        <f t="shared" si="15"/>
        <v>0.37051967708640898</v>
      </c>
    </row>
    <row r="159" spans="1:5" x14ac:dyDescent="0.3">
      <c r="A159">
        <v>156</v>
      </c>
      <c r="B159">
        <v>-1.1728667129455665</v>
      </c>
      <c r="C159">
        <f t="shared" si="13"/>
        <v>4.3710106866039453</v>
      </c>
      <c r="D159">
        <f t="shared" si="14"/>
        <v>4.3710106866039453</v>
      </c>
      <c r="E159">
        <f t="shared" si="15"/>
        <v>-0.91127743679787976</v>
      </c>
    </row>
    <row r="160" spans="1:5" x14ac:dyDescent="0.3">
      <c r="A160">
        <v>157</v>
      </c>
      <c r="B160">
        <v>-0.59089090872463912</v>
      </c>
      <c r="C160">
        <f t="shared" si="13"/>
        <v>3.436770955380291</v>
      </c>
      <c r="D160">
        <f t="shared" si="14"/>
        <v>3.436770955380291</v>
      </c>
      <c r="E160">
        <f t="shared" si="15"/>
        <v>-1.8455171680215341</v>
      </c>
    </row>
    <row r="161" spans="1:5" x14ac:dyDescent="0.3">
      <c r="A161">
        <v>158</v>
      </c>
      <c r="B161">
        <v>-0.76702881584278138</v>
      </c>
      <c r="C161">
        <f t="shared" si="13"/>
        <v>2.7460315849715959</v>
      </c>
      <c r="D161">
        <f t="shared" si="14"/>
        <v>2.7460315849715959</v>
      </c>
      <c r="E161">
        <f t="shared" si="15"/>
        <v>-2.5362565384302291</v>
      </c>
    </row>
    <row r="162" spans="1:5" x14ac:dyDescent="0.3">
      <c r="A162">
        <v>159</v>
      </c>
      <c r="B162">
        <v>-0.44800486255354433</v>
      </c>
      <c r="C162">
        <f t="shared" si="13"/>
        <v>2.4420088790866199</v>
      </c>
      <c r="D162">
        <f t="shared" si="14"/>
        <v>2.4420088790866199</v>
      </c>
      <c r="E162">
        <f t="shared" si="15"/>
        <v>-2.8402792443152052</v>
      </c>
    </row>
    <row r="163" spans="1:5" x14ac:dyDescent="0.3">
      <c r="A163">
        <v>160</v>
      </c>
      <c r="B163">
        <v>-7.8638983435305065E-2</v>
      </c>
      <c r="C163">
        <f t="shared" si="13"/>
        <v>2.6957661748125736</v>
      </c>
      <c r="D163">
        <f t="shared" si="14"/>
        <v>2.6957661748125736</v>
      </c>
      <c r="E163">
        <f t="shared" si="15"/>
        <v>-2.5865219485892514</v>
      </c>
    </row>
    <row r="164" spans="1:5" x14ac:dyDescent="0.3">
      <c r="A164">
        <v>161</v>
      </c>
      <c r="B164">
        <v>0.1402821329294153</v>
      </c>
      <c r="C164">
        <f t="shared" si="13"/>
        <v>3.2654394794053525</v>
      </c>
      <c r="D164">
        <f t="shared" si="14"/>
        <v>3.2654394794053525</v>
      </c>
      <c r="E164">
        <f t="shared" si="15"/>
        <v>-2.0168486439964726</v>
      </c>
    </row>
    <row r="165" spans="1:5" x14ac:dyDescent="0.3">
      <c r="A165">
        <v>162</v>
      </c>
      <c r="B165">
        <v>-0.9216680171586521</v>
      </c>
      <c r="C165">
        <f t="shared" si="13"/>
        <v>2.7467964195373962</v>
      </c>
      <c r="D165">
        <f t="shared" si="14"/>
        <v>2.7467964195373962</v>
      </c>
      <c r="E165">
        <f t="shared" si="15"/>
        <v>-2.5354917038644289</v>
      </c>
    </row>
    <row r="166" spans="1:5" x14ac:dyDescent="0.3">
      <c r="A166">
        <v>163</v>
      </c>
      <c r="B166">
        <v>-0.50830310347839969</v>
      </c>
      <c r="C166">
        <f t="shared" si="13"/>
        <v>2.3204668252880563</v>
      </c>
      <c r="D166">
        <f t="shared" si="14"/>
        <v>2.3204668252880563</v>
      </c>
      <c r="E166">
        <f t="shared" si="15"/>
        <v>-2.9618212981137688</v>
      </c>
    </row>
    <row r="167" spans="1:5" x14ac:dyDescent="0.3">
      <c r="A167">
        <v>164</v>
      </c>
      <c r="B167">
        <v>-1.0073917166863529</v>
      </c>
      <c r="C167">
        <f t="shared" si="13"/>
        <v>1.6456605021527324</v>
      </c>
      <c r="D167">
        <f t="shared" si="14"/>
        <v>1.6456605021527324</v>
      </c>
      <c r="E167">
        <f t="shared" si="15"/>
        <v>-3.6366276212490929</v>
      </c>
    </row>
    <row r="168" spans="1:5" x14ac:dyDescent="0.3">
      <c r="A168">
        <v>165</v>
      </c>
      <c r="B168">
        <v>-1.0370386501942679</v>
      </c>
      <c r="C168">
        <f t="shared" si="13"/>
        <v>0.87653306485337712</v>
      </c>
      <c r="D168">
        <f t="shared" si="14"/>
        <v>0.87653306485337712</v>
      </c>
      <c r="E168">
        <f t="shared" si="15"/>
        <v>-4.405755058548448</v>
      </c>
    </row>
    <row r="169" spans="1:5" x14ac:dyDescent="0.3">
      <c r="A169">
        <v>166</v>
      </c>
      <c r="B169">
        <v>-0.43461959761876912</v>
      </c>
      <c r="C169">
        <f t="shared" si="13"/>
        <v>0.85179139418622529</v>
      </c>
      <c r="D169">
        <f t="shared" si="14"/>
        <v>0.85179139418622529</v>
      </c>
      <c r="E169">
        <f t="shared" si="15"/>
        <v>-4.4304967292155997</v>
      </c>
    </row>
    <row r="170" spans="1:5" x14ac:dyDescent="0.3">
      <c r="A170">
        <v>167</v>
      </c>
      <c r="B170">
        <v>-0.30089298620366778</v>
      </c>
      <c r="C170">
        <f t="shared" si="13"/>
        <v>1.2066922900978048</v>
      </c>
      <c r="D170">
        <f t="shared" si="14"/>
        <v>1.2066922900978048</v>
      </c>
      <c r="E170">
        <f t="shared" si="15"/>
        <v>-4.0755958333040203</v>
      </c>
    </row>
    <row r="171" spans="1:5" x14ac:dyDescent="0.3">
      <c r="A171">
        <v>168</v>
      </c>
      <c r="B171">
        <v>-0.7017548965431305</v>
      </c>
      <c r="C171">
        <f t="shared" si="13"/>
        <v>1.1432417410536462</v>
      </c>
      <c r="D171">
        <f t="shared" si="14"/>
        <v>1.1432417410536462</v>
      </c>
      <c r="E171">
        <f t="shared" si="15"/>
        <v>-4.1390463823481785</v>
      </c>
    </row>
    <row r="172" spans="1:5" x14ac:dyDescent="0.3">
      <c r="A172">
        <v>169</v>
      </c>
      <c r="B172">
        <v>-0.84940995141652698</v>
      </c>
      <c r="C172">
        <f t="shared" si="13"/>
        <v>0.78448148280913754</v>
      </c>
      <c r="D172">
        <f t="shared" si="14"/>
        <v>0.78448148280913754</v>
      </c>
      <c r="E172">
        <f t="shared" si="15"/>
        <v>-4.4978066405926871</v>
      </c>
    </row>
    <row r="173" spans="1:5" x14ac:dyDescent="0.3">
      <c r="A173">
        <v>170</v>
      </c>
      <c r="B173">
        <v>0.81851087516155696</v>
      </c>
      <c r="C173">
        <f t="shared" si="13"/>
        <v>2.1063320808422561</v>
      </c>
      <c r="D173">
        <f t="shared" si="14"/>
        <v>2.1063320808422561</v>
      </c>
      <c r="E173">
        <f t="shared" si="15"/>
        <v>-3.175956042559569</v>
      </c>
    </row>
    <row r="174" spans="1:5" x14ac:dyDescent="0.3">
      <c r="A174">
        <v>171</v>
      </c>
      <c r="B174">
        <v>-0.37546892562396222</v>
      </c>
      <c r="C174">
        <f t="shared" si="13"/>
        <v>2.6370010891144653</v>
      </c>
      <c r="D174">
        <f t="shared" si="14"/>
        <v>2.6370010891144653</v>
      </c>
      <c r="E174">
        <f t="shared" si="15"/>
        <v>-2.6452870342873598</v>
      </c>
    </row>
    <row r="175" spans="1:5" x14ac:dyDescent="0.3">
      <c r="A175">
        <v>172</v>
      </c>
      <c r="B175">
        <v>-0.5609387356135378</v>
      </c>
      <c r="C175">
        <f t="shared" si="13"/>
        <v>2.3984745654284496</v>
      </c>
      <c r="D175">
        <f t="shared" si="14"/>
        <v>2.3984745654284496</v>
      </c>
      <c r="E175">
        <f t="shared" si="15"/>
        <v>-2.8838135579733755</v>
      </c>
    </row>
    <row r="176" spans="1:5" x14ac:dyDescent="0.3">
      <c r="A176">
        <v>173</v>
      </c>
      <c r="B176">
        <v>-4.796704717865697E-2</v>
      </c>
      <c r="C176">
        <f t="shared" si="13"/>
        <v>2.6464371109186882</v>
      </c>
      <c r="D176">
        <f t="shared" si="14"/>
        <v>2.6464371109186882</v>
      </c>
      <c r="E176">
        <f t="shared" si="15"/>
        <v>-2.6358510124831369</v>
      </c>
    </row>
    <row r="177" spans="1:5" x14ac:dyDescent="0.3">
      <c r="A177">
        <v>174</v>
      </c>
      <c r="B177">
        <v>-0.79123028871479129</v>
      </c>
      <c r="C177">
        <f t="shared" si="13"/>
        <v>2.3067325811486965</v>
      </c>
      <c r="D177">
        <f t="shared" si="14"/>
        <v>2.3067325811486965</v>
      </c>
      <c r="E177">
        <f t="shared" si="15"/>
        <v>-2.9755555422531286</v>
      </c>
    </row>
    <row r="178" spans="1:5" x14ac:dyDescent="0.3">
      <c r="A178">
        <v>175</v>
      </c>
      <c r="B178">
        <v>-0.74049821445041974</v>
      </c>
      <c r="C178">
        <f t="shared" si="13"/>
        <v>1.7883957349826209</v>
      </c>
      <c r="D178">
        <f t="shared" si="14"/>
        <v>1.7883957349826209</v>
      </c>
      <c r="E178">
        <f t="shared" si="15"/>
        <v>-3.4938923884192041</v>
      </c>
    </row>
    <row r="179" spans="1:5" x14ac:dyDescent="0.3">
      <c r="A179">
        <v>176</v>
      </c>
      <c r="B179">
        <v>0.54731574176219433</v>
      </c>
      <c r="C179">
        <f t="shared" si="13"/>
        <v>2.6818330439681226</v>
      </c>
      <c r="D179">
        <f t="shared" si="14"/>
        <v>2.6818330439681226</v>
      </c>
      <c r="E179">
        <f t="shared" si="15"/>
        <v>-2.6004550794337025</v>
      </c>
    </row>
    <row r="180" spans="1:5" x14ac:dyDescent="0.3">
      <c r="A180">
        <v>177</v>
      </c>
      <c r="B180">
        <v>-5.9144766925988993E-3</v>
      </c>
      <c r="C180">
        <f t="shared" si="13"/>
        <v>3.3584782551867769</v>
      </c>
      <c r="D180">
        <f t="shared" si="14"/>
        <v>3.3584782551867769</v>
      </c>
      <c r="E180">
        <f t="shared" si="15"/>
        <v>-1.9238098682150482</v>
      </c>
    </row>
    <row r="181" spans="1:5" x14ac:dyDescent="0.3">
      <c r="A181">
        <v>178</v>
      </c>
      <c r="B181">
        <v>-0.57608112230029396</v>
      </c>
      <c r="C181">
        <f t="shared" si="13"/>
        <v>3.1083356911720879</v>
      </c>
      <c r="D181">
        <f t="shared" si="14"/>
        <v>3.1083356911720879</v>
      </c>
      <c r="E181">
        <f t="shared" si="15"/>
        <v>-2.1739524322297372</v>
      </c>
    </row>
    <row r="182" spans="1:5" x14ac:dyDescent="0.3">
      <c r="A182">
        <v>179</v>
      </c>
      <c r="B182">
        <v>-0.17492378324373778</v>
      </c>
      <c r="C182">
        <f t="shared" si="13"/>
        <v>3.0813123207738156</v>
      </c>
      <c r="D182">
        <f t="shared" si="14"/>
        <v>3.0813123207738156</v>
      </c>
      <c r="E182">
        <f t="shared" si="15"/>
        <v>-2.2009758026280095</v>
      </c>
    </row>
    <row r="183" spans="1:5" x14ac:dyDescent="0.3">
      <c r="A183">
        <v>180</v>
      </c>
      <c r="B183">
        <v>9.4789347921171968E-2</v>
      </c>
      <c r="C183">
        <f t="shared" si="13"/>
        <v>3.4898696912427294</v>
      </c>
      <c r="D183">
        <f t="shared" si="14"/>
        <v>3.4898696912427294</v>
      </c>
      <c r="E183">
        <f t="shared" si="15"/>
        <v>-1.7924184321590957</v>
      </c>
    </row>
    <row r="184" spans="1:5" x14ac:dyDescent="0.3">
      <c r="A184">
        <v>181</v>
      </c>
      <c r="B184">
        <v>0.39536404166510186</v>
      </c>
      <c r="C184">
        <f t="shared" si="13"/>
        <v>4.2251755338277537</v>
      </c>
      <c r="D184">
        <f t="shared" si="14"/>
        <v>4.2251755338277537</v>
      </c>
      <c r="E184">
        <f t="shared" si="15"/>
        <v>-1.0571125895740714</v>
      </c>
    </row>
    <row r="185" spans="1:5" x14ac:dyDescent="0.3">
      <c r="A185">
        <v>182</v>
      </c>
      <c r="B185">
        <v>-0.54444881818934177</v>
      </c>
      <c r="C185">
        <f t="shared" si="13"/>
        <v>3.9938372255389027</v>
      </c>
      <c r="D185">
        <f t="shared" si="14"/>
        <v>3.9938372255389027</v>
      </c>
      <c r="E185">
        <f t="shared" si="15"/>
        <v>-1.2884508978629223</v>
      </c>
    </row>
    <row r="186" spans="1:5" x14ac:dyDescent="0.3">
      <c r="A186">
        <v>183</v>
      </c>
      <c r="B186">
        <v>-0.58799287563773794</v>
      </c>
      <c r="C186">
        <f t="shared" si="13"/>
        <v>3.3892973775176483</v>
      </c>
      <c r="D186">
        <f t="shared" si="14"/>
        <v>3.3892973775176483</v>
      </c>
      <c r="E186">
        <f t="shared" si="15"/>
        <v>-1.8929907458841768</v>
      </c>
    </row>
    <row r="187" spans="1:5" x14ac:dyDescent="0.3">
      <c r="A187">
        <v>184</v>
      </c>
      <c r="B187">
        <v>2.0474347275526874</v>
      </c>
      <c r="C187">
        <f t="shared" si="13"/>
        <v>5.5236754793117111</v>
      </c>
      <c r="D187">
        <f t="shared" si="14"/>
        <v>5.5236754793117111</v>
      </c>
      <c r="E187">
        <f t="shared" si="15"/>
        <v>0.24138735590988603</v>
      </c>
    </row>
    <row r="188" spans="1:5" x14ac:dyDescent="0.3">
      <c r="A188">
        <v>185</v>
      </c>
      <c r="B188">
        <v>1.0593065885047848</v>
      </c>
      <c r="C188">
        <f t="shared" si="13"/>
        <v>7.2972208629752293</v>
      </c>
      <c r="D188">
        <f t="shared" si="14"/>
        <v>7.2972208629752293</v>
      </c>
      <c r="E188">
        <f t="shared" si="15"/>
        <v>2.0149327395734042</v>
      </c>
    </row>
    <row r="189" spans="1:5" x14ac:dyDescent="0.3">
      <c r="A189">
        <v>186</v>
      </c>
      <c r="B189">
        <v>-1.7109624016619667</v>
      </c>
      <c r="C189">
        <f t="shared" si="13"/>
        <v>5.5505369241201308</v>
      </c>
      <c r="D189">
        <f t="shared" si="14"/>
        <v>5.5505369241201308</v>
      </c>
      <c r="E189">
        <f t="shared" si="15"/>
        <v>0.2682488007183057</v>
      </c>
    </row>
    <row r="190" spans="1:5" x14ac:dyDescent="0.3">
      <c r="A190">
        <v>187</v>
      </c>
      <c r="B190">
        <v>-0.29374137988182508</v>
      </c>
      <c r="C190">
        <f t="shared" si="13"/>
        <v>4.4623031987494928</v>
      </c>
      <c r="D190">
        <f t="shared" si="14"/>
        <v>4.4623031987494928</v>
      </c>
      <c r="E190">
        <f t="shared" si="15"/>
        <v>-0.8199849246523323</v>
      </c>
    </row>
    <row r="191" spans="1:5" x14ac:dyDescent="0.3">
      <c r="A191">
        <v>188</v>
      </c>
      <c r="B191">
        <v>0.24868058180843405</v>
      </c>
      <c r="C191">
        <f t="shared" si="13"/>
        <v>4.7010265888552984</v>
      </c>
      <c r="D191">
        <f t="shared" si="14"/>
        <v>4.7010265888552984</v>
      </c>
      <c r="E191">
        <f t="shared" si="15"/>
        <v>-0.58126153454652663</v>
      </c>
    </row>
    <row r="192" spans="1:5" x14ac:dyDescent="0.3">
      <c r="A192">
        <v>189</v>
      </c>
      <c r="B192">
        <v>-8.0169646687878501E-2</v>
      </c>
      <c r="C192">
        <f t="shared" si="13"/>
        <v>4.7801238571197349</v>
      </c>
      <c r="D192">
        <f t="shared" si="14"/>
        <v>4.7801238571197349</v>
      </c>
      <c r="E192">
        <f t="shared" si="15"/>
        <v>-0.50216426628209021</v>
      </c>
    </row>
    <row r="193" spans="1:5" x14ac:dyDescent="0.3">
      <c r="A193">
        <v>190</v>
      </c>
      <c r="B193">
        <v>-1.2370909248718243</v>
      </c>
      <c r="C193">
        <f t="shared" si="13"/>
        <v>3.5549403021488133</v>
      </c>
      <c r="D193">
        <f t="shared" si="14"/>
        <v>3.5549403021488133</v>
      </c>
      <c r="E193">
        <f t="shared" si="15"/>
        <v>-1.7273478212530118</v>
      </c>
    </row>
    <row r="194" spans="1:5" x14ac:dyDescent="0.3">
      <c r="A194">
        <v>191</v>
      </c>
      <c r="B194">
        <v>-0.8274213540014308</v>
      </c>
      <c r="C194">
        <f t="shared" si="13"/>
        <v>2.5216945177688901</v>
      </c>
      <c r="D194">
        <f t="shared" si="14"/>
        <v>2.5216945177688901</v>
      </c>
      <c r="E194">
        <f t="shared" si="15"/>
        <v>-2.760593605632935</v>
      </c>
    </row>
    <row r="195" spans="1:5" x14ac:dyDescent="0.3">
      <c r="A195">
        <v>192</v>
      </c>
      <c r="B195">
        <v>-0.35306378361459423</v>
      </c>
      <c r="C195">
        <f t="shared" si="13"/>
        <v>2.3333232889999458</v>
      </c>
      <c r="D195">
        <f t="shared" si="14"/>
        <v>2.3333232889999458</v>
      </c>
      <c r="E195">
        <f t="shared" si="15"/>
        <v>-2.9489648344018793</v>
      </c>
    </row>
    <row r="196" spans="1:5" x14ac:dyDescent="0.3">
      <c r="A196">
        <v>193</v>
      </c>
      <c r="B196">
        <v>0.2765830503051982</v>
      </c>
      <c r="C196">
        <f t="shared" ref="C196:C259" si="16">1+0.8*C195+0.4*B195+B196</f>
        <v>3.0020161680593169</v>
      </c>
      <c r="D196">
        <f t="shared" ref="D196:D259" si="17">C196</f>
        <v>3.0020161680593169</v>
      </c>
      <c r="E196">
        <f t="shared" si="15"/>
        <v>-2.2802719553425082</v>
      </c>
    </row>
    <row r="197" spans="1:5" x14ac:dyDescent="0.3">
      <c r="A197">
        <v>194</v>
      </c>
      <c r="B197">
        <v>0.77856598996416881</v>
      </c>
      <c r="C197">
        <f t="shared" si="16"/>
        <v>4.2908121445337013</v>
      </c>
      <c r="D197">
        <f t="shared" si="17"/>
        <v>4.2908121445337013</v>
      </c>
      <c r="E197">
        <f t="shared" ref="E197:E260" si="18">D197-AVERAGE($D$4:$D$313)</f>
        <v>-0.99147597886812378</v>
      </c>
    </row>
    <row r="198" spans="1:5" x14ac:dyDescent="0.3">
      <c r="A198">
        <v>195</v>
      </c>
      <c r="B198">
        <v>-0.76231195405917107</v>
      </c>
      <c r="C198">
        <f t="shared" si="16"/>
        <v>3.9817641575534579</v>
      </c>
      <c r="D198">
        <f t="shared" si="17"/>
        <v>3.9817641575534579</v>
      </c>
      <c r="E198">
        <f t="shared" si="18"/>
        <v>-1.3005239658483672</v>
      </c>
    </row>
    <row r="199" spans="1:5" x14ac:dyDescent="0.3">
      <c r="A199">
        <v>196</v>
      </c>
      <c r="B199">
        <v>1.0942831795290195</v>
      </c>
      <c r="C199">
        <f t="shared" si="16"/>
        <v>4.9747697239481177</v>
      </c>
      <c r="D199">
        <f t="shared" si="17"/>
        <v>4.9747697239481177</v>
      </c>
      <c r="E199">
        <f t="shared" si="18"/>
        <v>-0.3075183994537074</v>
      </c>
    </row>
    <row r="200" spans="1:5" x14ac:dyDescent="0.3">
      <c r="A200">
        <v>197</v>
      </c>
      <c r="B200">
        <v>-6.9028855731290084E-2</v>
      </c>
      <c r="C200">
        <f t="shared" si="16"/>
        <v>5.3485001952388123</v>
      </c>
      <c r="D200">
        <f t="shared" si="17"/>
        <v>5.3485001952388123</v>
      </c>
      <c r="E200">
        <f t="shared" si="18"/>
        <v>6.6212071836987185E-2</v>
      </c>
    </row>
    <row r="201" spans="1:5" x14ac:dyDescent="0.3">
      <c r="A201">
        <v>198</v>
      </c>
      <c r="B201">
        <v>-0.90935148321350379</v>
      </c>
      <c r="C201">
        <f t="shared" si="16"/>
        <v>4.3418371306850299</v>
      </c>
      <c r="D201">
        <f t="shared" si="17"/>
        <v>4.3418371306850299</v>
      </c>
      <c r="E201">
        <f t="shared" si="18"/>
        <v>-0.94045099271679522</v>
      </c>
    </row>
    <row r="202" spans="1:5" x14ac:dyDescent="0.3">
      <c r="A202">
        <v>199</v>
      </c>
      <c r="B202">
        <v>-1.3834171543906844</v>
      </c>
      <c r="C202">
        <f t="shared" si="16"/>
        <v>2.7263119568719385</v>
      </c>
      <c r="D202">
        <f t="shared" si="17"/>
        <v>2.7263119568719385</v>
      </c>
      <c r="E202">
        <f t="shared" si="18"/>
        <v>-2.5559761665298866</v>
      </c>
    </row>
    <row r="203" spans="1:5" x14ac:dyDescent="0.3">
      <c r="A203">
        <v>200</v>
      </c>
      <c r="B203">
        <v>-0.86066003207752106</v>
      </c>
      <c r="C203">
        <f t="shared" si="16"/>
        <v>1.7670226716637558</v>
      </c>
      <c r="D203">
        <f t="shared" si="17"/>
        <v>1.7670226716637558</v>
      </c>
      <c r="E203">
        <f t="shared" si="18"/>
        <v>-3.5152654517380695</v>
      </c>
    </row>
    <row r="204" spans="1:5" x14ac:dyDescent="0.3">
      <c r="A204">
        <v>201</v>
      </c>
      <c r="B204">
        <v>0.74198536378199476</v>
      </c>
      <c r="C204">
        <f t="shared" si="16"/>
        <v>2.8113394882819911</v>
      </c>
      <c r="D204">
        <f t="shared" si="17"/>
        <v>2.8113394882819911</v>
      </c>
      <c r="E204">
        <f t="shared" si="18"/>
        <v>-2.470948635119834</v>
      </c>
    </row>
    <row r="205" spans="1:5" x14ac:dyDescent="0.3">
      <c r="A205">
        <v>202</v>
      </c>
      <c r="B205">
        <v>0.23508715607823341</v>
      </c>
      <c r="C205">
        <f t="shared" si="16"/>
        <v>3.7809528922166247</v>
      </c>
      <c r="D205">
        <f t="shared" si="17"/>
        <v>3.7809528922166247</v>
      </c>
      <c r="E205">
        <f t="shared" si="18"/>
        <v>-1.5013352311852004</v>
      </c>
    </row>
    <row r="206" spans="1:5" x14ac:dyDescent="0.3">
      <c r="A206">
        <v>203</v>
      </c>
      <c r="B206">
        <v>0.27797824308388597</v>
      </c>
      <c r="C206">
        <f t="shared" si="16"/>
        <v>4.3967754192884794</v>
      </c>
      <c r="D206">
        <f t="shared" si="17"/>
        <v>4.3967754192884794</v>
      </c>
      <c r="E206">
        <f t="shared" si="18"/>
        <v>-0.88551270411334571</v>
      </c>
    </row>
    <row r="207" spans="1:5" x14ac:dyDescent="0.3">
      <c r="A207">
        <v>204</v>
      </c>
      <c r="B207">
        <v>0.58882228342471288</v>
      </c>
      <c r="C207">
        <f t="shared" si="16"/>
        <v>5.2174339160890497</v>
      </c>
      <c r="D207">
        <f t="shared" si="17"/>
        <v>5.2174339160890497</v>
      </c>
      <c r="E207">
        <f t="shared" si="18"/>
        <v>-6.4854207312775358E-2</v>
      </c>
    </row>
    <row r="208" spans="1:5" x14ac:dyDescent="0.3">
      <c r="A208">
        <v>205</v>
      </c>
      <c r="B208">
        <v>-0.84915469267441435</v>
      </c>
      <c r="C208">
        <f t="shared" si="16"/>
        <v>4.5603213535667111</v>
      </c>
      <c r="D208">
        <f t="shared" si="17"/>
        <v>4.5603213535667111</v>
      </c>
      <c r="E208">
        <f t="shared" si="18"/>
        <v>-0.72196676983511399</v>
      </c>
    </row>
    <row r="209" spans="1:5" x14ac:dyDescent="0.3">
      <c r="A209">
        <v>206</v>
      </c>
      <c r="B209">
        <v>0.35711621869112481</v>
      </c>
      <c r="C209">
        <f t="shared" si="16"/>
        <v>4.6657114244747291</v>
      </c>
      <c r="D209">
        <f t="shared" si="17"/>
        <v>4.6657114244747291</v>
      </c>
      <c r="E209">
        <f t="shared" si="18"/>
        <v>-0.61657669892709599</v>
      </c>
    </row>
    <row r="210" spans="1:5" x14ac:dyDescent="0.3">
      <c r="A210">
        <v>207</v>
      </c>
      <c r="B210">
        <v>0.1713740264143446</v>
      </c>
      <c r="C210">
        <f t="shared" si="16"/>
        <v>5.0467896534705785</v>
      </c>
      <c r="D210">
        <f t="shared" si="17"/>
        <v>5.0467896534705785</v>
      </c>
      <c r="E210">
        <f t="shared" si="18"/>
        <v>-0.23549846993124657</v>
      </c>
    </row>
    <row r="211" spans="1:5" x14ac:dyDescent="0.3">
      <c r="A211">
        <v>208</v>
      </c>
      <c r="B211">
        <v>0.18333744482903808</v>
      </c>
      <c r="C211">
        <f t="shared" si="16"/>
        <v>5.2893187781712392</v>
      </c>
      <c r="D211">
        <f t="shared" si="17"/>
        <v>5.2893187781712392</v>
      </c>
      <c r="E211">
        <f t="shared" si="18"/>
        <v>7.030654769414113E-3</v>
      </c>
    </row>
    <row r="212" spans="1:5" x14ac:dyDescent="0.3">
      <c r="A212">
        <v>209</v>
      </c>
      <c r="B212">
        <v>-0.27366863712399953</v>
      </c>
      <c r="C212">
        <f t="shared" si="16"/>
        <v>5.0311213633446066</v>
      </c>
      <c r="D212">
        <f t="shared" si="17"/>
        <v>5.0311213633446066</v>
      </c>
      <c r="E212">
        <f t="shared" si="18"/>
        <v>-0.2511667600572185</v>
      </c>
    </row>
    <row r="213" spans="1:5" x14ac:dyDescent="0.3">
      <c r="A213">
        <v>210</v>
      </c>
      <c r="B213">
        <v>0.58140980969071954</v>
      </c>
      <c r="C213">
        <f t="shared" si="16"/>
        <v>5.4968394455168053</v>
      </c>
      <c r="D213">
        <f t="shared" si="17"/>
        <v>5.4968394455168053</v>
      </c>
      <c r="E213">
        <f t="shared" si="18"/>
        <v>0.21455132211498018</v>
      </c>
    </row>
    <row r="214" spans="1:5" x14ac:dyDescent="0.3">
      <c r="A214">
        <v>211</v>
      </c>
      <c r="B214">
        <v>4.9528519952075231E-2</v>
      </c>
      <c r="C214">
        <f t="shared" si="16"/>
        <v>5.6795640002418084</v>
      </c>
      <c r="D214">
        <f t="shared" si="17"/>
        <v>5.6795640002418084</v>
      </c>
      <c r="E214">
        <f t="shared" si="18"/>
        <v>0.39727587683998333</v>
      </c>
    </row>
    <row r="215" spans="1:5" x14ac:dyDescent="0.3">
      <c r="A215">
        <v>212</v>
      </c>
      <c r="B215">
        <v>2.8482931692963315E-2</v>
      </c>
      <c r="C215">
        <f t="shared" si="16"/>
        <v>5.5919455398672406</v>
      </c>
      <c r="D215">
        <f t="shared" si="17"/>
        <v>5.5919455398672406</v>
      </c>
      <c r="E215">
        <f t="shared" si="18"/>
        <v>0.30965741646541556</v>
      </c>
    </row>
    <row r="216" spans="1:5" x14ac:dyDescent="0.3">
      <c r="A216">
        <v>213</v>
      </c>
      <c r="B216">
        <v>0.56538967514310767</v>
      </c>
      <c r="C216">
        <f t="shared" si="16"/>
        <v>6.0503392797140858</v>
      </c>
      <c r="D216">
        <f t="shared" si="17"/>
        <v>6.0503392797140858</v>
      </c>
      <c r="E216">
        <f t="shared" si="18"/>
        <v>0.76805115631226073</v>
      </c>
    </row>
    <row r="217" spans="1:5" x14ac:dyDescent="0.3">
      <c r="A217">
        <v>214</v>
      </c>
      <c r="B217">
        <v>0.50598760939535559</v>
      </c>
      <c r="C217">
        <f t="shared" si="16"/>
        <v>6.5724149032238683</v>
      </c>
      <c r="D217">
        <f t="shared" si="17"/>
        <v>6.5724149032238683</v>
      </c>
      <c r="E217">
        <f t="shared" si="18"/>
        <v>1.2901267798220433</v>
      </c>
    </row>
    <row r="218" spans="1:5" x14ac:dyDescent="0.3">
      <c r="A218">
        <v>215</v>
      </c>
      <c r="B218">
        <v>1.8721653892037755</v>
      </c>
      <c r="C218">
        <f t="shared" si="16"/>
        <v>8.332492355541012</v>
      </c>
      <c r="D218">
        <f t="shared" si="17"/>
        <v>8.332492355541012</v>
      </c>
      <c r="E218">
        <f t="shared" si="18"/>
        <v>3.0502042321391869</v>
      </c>
    </row>
    <row r="219" spans="1:5" x14ac:dyDescent="0.3">
      <c r="A219">
        <v>216</v>
      </c>
      <c r="B219">
        <v>-0.53660208659717346</v>
      </c>
      <c r="C219">
        <f t="shared" si="16"/>
        <v>7.8782579535171466</v>
      </c>
      <c r="D219">
        <f t="shared" si="17"/>
        <v>7.8782579535171466</v>
      </c>
      <c r="E219">
        <f t="shared" si="18"/>
        <v>2.5959698301153216</v>
      </c>
    </row>
    <row r="220" spans="1:5" x14ac:dyDescent="0.3">
      <c r="A220">
        <v>217</v>
      </c>
      <c r="B220">
        <v>0.2343926569871238</v>
      </c>
      <c r="C220">
        <f t="shared" si="16"/>
        <v>7.3223581851619723</v>
      </c>
      <c r="D220">
        <f t="shared" si="17"/>
        <v>7.3223581851619723</v>
      </c>
      <c r="E220">
        <f t="shared" si="18"/>
        <v>2.0400700617601473</v>
      </c>
    </row>
    <row r="221" spans="1:5" x14ac:dyDescent="0.3">
      <c r="A221">
        <v>218</v>
      </c>
      <c r="B221">
        <v>-0.13465893934315959</v>
      </c>
      <c r="C221">
        <f t="shared" si="16"/>
        <v>6.8169846715812676</v>
      </c>
      <c r="D221">
        <f t="shared" si="17"/>
        <v>6.8169846715812676</v>
      </c>
      <c r="E221">
        <f t="shared" si="18"/>
        <v>1.5346965481794426</v>
      </c>
    </row>
    <row r="222" spans="1:5" x14ac:dyDescent="0.3">
      <c r="A222">
        <v>219</v>
      </c>
      <c r="B222">
        <v>0.3510689305863105</v>
      </c>
      <c r="C222">
        <f t="shared" si="16"/>
        <v>6.7507930921140611</v>
      </c>
      <c r="D222">
        <f t="shared" si="17"/>
        <v>6.7507930921140611</v>
      </c>
      <c r="E222">
        <f t="shared" si="18"/>
        <v>1.468504968712236</v>
      </c>
    </row>
    <row r="223" spans="1:5" x14ac:dyDescent="0.3">
      <c r="A223">
        <v>220</v>
      </c>
      <c r="B223">
        <v>1.3899002500867301</v>
      </c>
      <c r="C223">
        <f t="shared" si="16"/>
        <v>7.9309622960125035</v>
      </c>
      <c r="D223">
        <f t="shared" si="17"/>
        <v>7.9309622960125035</v>
      </c>
      <c r="E223">
        <f t="shared" si="18"/>
        <v>2.6486741726106784</v>
      </c>
    </row>
    <row r="224" spans="1:5" x14ac:dyDescent="0.3">
      <c r="A224">
        <v>221</v>
      </c>
      <c r="B224">
        <v>0.48283008863188021</v>
      </c>
      <c r="C224">
        <f t="shared" si="16"/>
        <v>8.3835600254765748</v>
      </c>
      <c r="D224">
        <f t="shared" si="17"/>
        <v>8.3835600254765748</v>
      </c>
      <c r="E224">
        <f t="shared" si="18"/>
        <v>3.1012719020747497</v>
      </c>
    </row>
    <row r="225" spans="1:5" x14ac:dyDescent="0.3">
      <c r="A225">
        <v>222</v>
      </c>
      <c r="B225">
        <v>-6.6411136131636864E-2</v>
      </c>
      <c r="C225">
        <f t="shared" si="16"/>
        <v>7.8335689197023752</v>
      </c>
      <c r="D225">
        <f t="shared" si="17"/>
        <v>7.8335689197023752</v>
      </c>
      <c r="E225">
        <f t="shared" si="18"/>
        <v>2.5512807963005502</v>
      </c>
    </row>
    <row r="226" spans="1:5" x14ac:dyDescent="0.3">
      <c r="A226">
        <v>223</v>
      </c>
      <c r="B226">
        <v>-0.9813271121615238</v>
      </c>
      <c r="C226">
        <f t="shared" si="16"/>
        <v>6.2589635691477223</v>
      </c>
      <c r="D226">
        <f t="shared" si="17"/>
        <v>6.2589635691477223</v>
      </c>
      <c r="E226">
        <f t="shared" si="18"/>
        <v>0.97667544574589726</v>
      </c>
    </row>
    <row r="227" spans="1:5" x14ac:dyDescent="0.3">
      <c r="A227">
        <v>224</v>
      </c>
      <c r="B227">
        <v>0.46534966714863607</v>
      </c>
      <c r="C227">
        <f t="shared" si="16"/>
        <v>6.0799896776022049</v>
      </c>
      <c r="D227">
        <f t="shared" si="17"/>
        <v>6.0799896776022049</v>
      </c>
      <c r="E227">
        <f t="shared" si="18"/>
        <v>0.7977015542003798</v>
      </c>
    </row>
    <row r="228" spans="1:5" x14ac:dyDescent="0.3">
      <c r="A228">
        <v>225</v>
      </c>
      <c r="B228">
        <v>-1.0555799397561763</v>
      </c>
      <c r="C228">
        <f t="shared" si="16"/>
        <v>4.9945516691850429</v>
      </c>
      <c r="D228">
        <f t="shared" si="17"/>
        <v>4.9945516691850429</v>
      </c>
      <c r="E228">
        <f t="shared" si="18"/>
        <v>-0.28773645421678218</v>
      </c>
    </row>
    <row r="229" spans="1:5" x14ac:dyDescent="0.3">
      <c r="A229">
        <v>226</v>
      </c>
      <c r="B229">
        <v>1.054666132527355</v>
      </c>
      <c r="C229">
        <f t="shared" si="16"/>
        <v>5.6280754919729183</v>
      </c>
      <c r="D229">
        <f t="shared" si="17"/>
        <v>5.6280754919729183</v>
      </c>
      <c r="E229">
        <f t="shared" si="18"/>
        <v>0.34578736857109327</v>
      </c>
    </row>
    <row r="230" spans="1:5" x14ac:dyDescent="0.3">
      <c r="A230">
        <v>227</v>
      </c>
      <c r="B230">
        <v>-0.80188277085781023</v>
      </c>
      <c r="C230">
        <f t="shared" si="16"/>
        <v>5.1224440757314662</v>
      </c>
      <c r="D230">
        <f t="shared" si="17"/>
        <v>5.1224440757314662</v>
      </c>
      <c r="E230">
        <f t="shared" si="18"/>
        <v>-0.15984404767035887</v>
      </c>
    </row>
    <row r="231" spans="1:5" x14ac:dyDescent="0.3">
      <c r="A231">
        <v>228</v>
      </c>
      <c r="B231">
        <v>-1.6633573082135826</v>
      </c>
      <c r="C231">
        <f t="shared" si="16"/>
        <v>3.1138448440284665</v>
      </c>
      <c r="D231">
        <f t="shared" si="17"/>
        <v>3.1138448440284665</v>
      </c>
      <c r="E231">
        <f t="shared" si="18"/>
        <v>-2.1684432793733586</v>
      </c>
    </row>
    <row r="232" spans="1:5" x14ac:dyDescent="0.3">
      <c r="A232">
        <v>229</v>
      </c>
      <c r="B232">
        <v>-0.32320315161861818</v>
      </c>
      <c r="C232">
        <f t="shared" si="16"/>
        <v>2.502529800318722</v>
      </c>
      <c r="D232">
        <f t="shared" si="17"/>
        <v>2.502529800318722</v>
      </c>
      <c r="E232">
        <f t="shared" si="18"/>
        <v>-2.7797583230831031</v>
      </c>
    </row>
    <row r="233" spans="1:5" x14ac:dyDescent="0.3">
      <c r="A233">
        <v>230</v>
      </c>
      <c r="B233">
        <v>-0.86642623677463726</v>
      </c>
      <c r="C233">
        <f t="shared" si="16"/>
        <v>2.0063163428328927</v>
      </c>
      <c r="D233">
        <f t="shared" si="17"/>
        <v>2.0063163428328927</v>
      </c>
      <c r="E233">
        <f t="shared" si="18"/>
        <v>-3.2759717805689323</v>
      </c>
    </row>
    <row r="234" spans="1:5" x14ac:dyDescent="0.3">
      <c r="A234">
        <v>231</v>
      </c>
      <c r="B234">
        <v>1.9155781574703457</v>
      </c>
      <c r="C234">
        <f t="shared" si="16"/>
        <v>4.1740607370268048</v>
      </c>
      <c r="D234">
        <f t="shared" si="17"/>
        <v>4.1740607370268048</v>
      </c>
      <c r="E234">
        <f t="shared" si="18"/>
        <v>-1.1082273863750203</v>
      </c>
    </row>
    <row r="235" spans="1:5" x14ac:dyDescent="0.3">
      <c r="A235">
        <v>232</v>
      </c>
      <c r="B235">
        <v>0.64301013843697219</v>
      </c>
      <c r="C235">
        <f t="shared" si="16"/>
        <v>5.7484899910465552</v>
      </c>
      <c r="D235">
        <f t="shared" si="17"/>
        <v>5.7484899910465552</v>
      </c>
      <c r="E235">
        <f t="shared" si="18"/>
        <v>0.46620186764473015</v>
      </c>
    </row>
    <row r="236" spans="1:5" x14ac:dyDescent="0.3">
      <c r="A236">
        <v>233</v>
      </c>
      <c r="B236">
        <v>-0.80392840525394715</v>
      </c>
      <c r="C236">
        <f t="shared" si="16"/>
        <v>5.0520676429580869</v>
      </c>
      <c r="D236">
        <f t="shared" si="17"/>
        <v>5.0520676429580869</v>
      </c>
      <c r="E236">
        <f t="shared" si="18"/>
        <v>-0.23022048044373822</v>
      </c>
    </row>
    <row r="237" spans="1:5" x14ac:dyDescent="0.3">
      <c r="A237">
        <v>234</v>
      </c>
      <c r="B237">
        <v>2.2966608116446898</v>
      </c>
      <c r="C237">
        <f t="shared" si="16"/>
        <v>7.0167435639095803</v>
      </c>
      <c r="D237">
        <f t="shared" si="17"/>
        <v>7.0167435639095803</v>
      </c>
      <c r="E237">
        <f t="shared" si="18"/>
        <v>1.7344554405077552</v>
      </c>
    </row>
    <row r="238" spans="1:5" x14ac:dyDescent="0.3">
      <c r="A238">
        <v>235</v>
      </c>
      <c r="B238">
        <v>-0.60463971214568546</v>
      </c>
      <c r="C238">
        <f t="shared" si="16"/>
        <v>6.9274194636398558</v>
      </c>
      <c r="D238">
        <f t="shared" si="17"/>
        <v>6.9274194636398558</v>
      </c>
      <c r="E238">
        <f t="shared" si="18"/>
        <v>1.6451313402380308</v>
      </c>
    </row>
    <row r="239" spans="1:5" x14ac:dyDescent="0.3">
      <c r="A239">
        <v>236</v>
      </c>
      <c r="B239">
        <v>1.8395721282300654</v>
      </c>
      <c r="C239">
        <f t="shared" si="16"/>
        <v>8.1396518142836776</v>
      </c>
      <c r="D239">
        <f t="shared" si="17"/>
        <v>8.1396518142836776</v>
      </c>
      <c r="E239">
        <f t="shared" si="18"/>
        <v>2.8573636908818525</v>
      </c>
    </row>
    <row r="240" spans="1:5" x14ac:dyDescent="0.3">
      <c r="A240">
        <v>237</v>
      </c>
      <c r="B240">
        <v>1.9446661677519319</v>
      </c>
      <c r="C240">
        <f t="shared" si="16"/>
        <v>10.1922164704709</v>
      </c>
      <c r="D240">
        <f t="shared" si="17"/>
        <v>10.1922164704709</v>
      </c>
      <c r="E240">
        <f t="shared" si="18"/>
        <v>4.9099283470690747</v>
      </c>
    </row>
    <row r="241" spans="1:5" x14ac:dyDescent="0.3">
      <c r="A241">
        <v>238</v>
      </c>
      <c r="B241">
        <v>-0.66177219482539773</v>
      </c>
      <c r="C241">
        <f t="shared" si="16"/>
        <v>9.2698674486520964</v>
      </c>
      <c r="D241">
        <f t="shared" si="17"/>
        <v>9.2698674486520964</v>
      </c>
      <c r="E241">
        <f t="shared" si="18"/>
        <v>3.9875793252502714</v>
      </c>
    </row>
    <row r="242" spans="1:5" x14ac:dyDescent="0.3">
      <c r="A242">
        <v>239</v>
      </c>
      <c r="B242">
        <v>-0.92335521054918845</v>
      </c>
      <c r="C242">
        <f t="shared" si="16"/>
        <v>7.2278298704423305</v>
      </c>
      <c r="D242">
        <f t="shared" si="17"/>
        <v>7.2278298704423305</v>
      </c>
      <c r="E242">
        <f t="shared" si="18"/>
        <v>1.9455417470405054</v>
      </c>
    </row>
    <row r="243" spans="1:5" x14ac:dyDescent="0.3">
      <c r="A243">
        <v>240</v>
      </c>
      <c r="B243">
        <v>1.4008079297202924</v>
      </c>
      <c r="C243">
        <f t="shared" si="16"/>
        <v>7.8137297418544813</v>
      </c>
      <c r="D243">
        <f t="shared" si="17"/>
        <v>7.8137297418544813</v>
      </c>
      <c r="E243">
        <f t="shared" si="18"/>
        <v>2.5314416184526563</v>
      </c>
    </row>
    <row r="244" spans="1:5" x14ac:dyDescent="0.3">
      <c r="A244">
        <v>241</v>
      </c>
      <c r="B244">
        <v>0.60821689780363464</v>
      </c>
      <c r="C244">
        <f t="shared" si="16"/>
        <v>8.4195238631753373</v>
      </c>
      <c r="D244">
        <f t="shared" si="17"/>
        <v>8.4195238631753373</v>
      </c>
      <c r="E244">
        <f t="shared" si="18"/>
        <v>3.1372357397735122</v>
      </c>
    </row>
    <row r="245" spans="1:5" x14ac:dyDescent="0.3">
      <c r="A245">
        <v>242</v>
      </c>
      <c r="B245">
        <v>1.5682245068236313</v>
      </c>
      <c r="C245">
        <f t="shared" si="16"/>
        <v>9.547130356485356</v>
      </c>
      <c r="D245">
        <f t="shared" si="17"/>
        <v>9.547130356485356</v>
      </c>
      <c r="E245">
        <f t="shared" si="18"/>
        <v>4.2648422330835309</v>
      </c>
    </row>
    <row r="246" spans="1:5" x14ac:dyDescent="0.3">
      <c r="A246">
        <v>243</v>
      </c>
      <c r="B246">
        <v>-0.82314244123835156</v>
      </c>
      <c r="C246">
        <f t="shared" si="16"/>
        <v>8.4418516466793854</v>
      </c>
      <c r="D246">
        <f t="shared" si="17"/>
        <v>8.4418516466793854</v>
      </c>
      <c r="E246">
        <f t="shared" si="18"/>
        <v>3.1595635232775603</v>
      </c>
    </row>
    <row r="247" spans="1:5" x14ac:dyDescent="0.3">
      <c r="A247">
        <v>244</v>
      </c>
      <c r="B247">
        <v>0.7192356863606717</v>
      </c>
      <c r="C247">
        <f t="shared" si="16"/>
        <v>8.1434600272088389</v>
      </c>
      <c r="D247">
        <f t="shared" si="17"/>
        <v>8.1434600272088389</v>
      </c>
      <c r="E247">
        <f t="shared" si="18"/>
        <v>2.8611719038070138</v>
      </c>
    </row>
    <row r="248" spans="1:5" x14ac:dyDescent="0.3">
      <c r="A248">
        <v>245</v>
      </c>
      <c r="B248">
        <v>1.0605732970363591</v>
      </c>
      <c r="C248">
        <f t="shared" si="16"/>
        <v>8.8630355933476999</v>
      </c>
      <c r="D248">
        <f t="shared" si="17"/>
        <v>8.8630355933476999</v>
      </c>
      <c r="E248">
        <f t="shared" si="18"/>
        <v>3.5807474699458748</v>
      </c>
    </row>
    <row r="249" spans="1:5" x14ac:dyDescent="0.3">
      <c r="A249">
        <v>246</v>
      </c>
      <c r="B249">
        <v>1.5337681101058902</v>
      </c>
      <c r="C249">
        <f t="shared" si="16"/>
        <v>10.048425903598593</v>
      </c>
      <c r="D249">
        <f t="shared" si="17"/>
        <v>10.048425903598593</v>
      </c>
      <c r="E249">
        <f t="shared" si="18"/>
        <v>4.7661377801967681</v>
      </c>
    </row>
    <row r="250" spans="1:5" x14ac:dyDescent="0.3">
      <c r="A250">
        <v>247</v>
      </c>
      <c r="B250">
        <v>1.0699048087970349</v>
      </c>
      <c r="C250">
        <f t="shared" si="16"/>
        <v>10.722152775718268</v>
      </c>
      <c r="D250">
        <f t="shared" si="17"/>
        <v>10.722152775718268</v>
      </c>
      <c r="E250">
        <f t="shared" si="18"/>
        <v>5.4398646523164427</v>
      </c>
    </row>
    <row r="251" spans="1:5" x14ac:dyDescent="0.3">
      <c r="A251">
        <v>248</v>
      </c>
      <c r="B251">
        <v>0.76805308748836576</v>
      </c>
      <c r="C251">
        <f t="shared" si="16"/>
        <v>10.773737231581793</v>
      </c>
      <c r="D251">
        <f t="shared" si="17"/>
        <v>10.773737231581793</v>
      </c>
      <c r="E251">
        <f t="shared" si="18"/>
        <v>5.4914491081799675</v>
      </c>
    </row>
    <row r="252" spans="1:5" x14ac:dyDescent="0.3">
      <c r="A252">
        <v>249</v>
      </c>
      <c r="B252">
        <v>0.16686674470796126</v>
      </c>
      <c r="C252">
        <f t="shared" si="16"/>
        <v>10.093077764968742</v>
      </c>
      <c r="D252">
        <f t="shared" si="17"/>
        <v>10.093077764968742</v>
      </c>
      <c r="E252">
        <f t="shared" si="18"/>
        <v>4.8107896415669167</v>
      </c>
    </row>
    <row r="253" spans="1:5" x14ac:dyDescent="0.3">
      <c r="A253">
        <v>250</v>
      </c>
      <c r="B253">
        <v>-0.22862072727190003</v>
      </c>
      <c r="C253">
        <f t="shared" si="16"/>
        <v>8.9125881825862781</v>
      </c>
      <c r="D253">
        <f t="shared" si="17"/>
        <v>8.9125881825862781</v>
      </c>
      <c r="E253">
        <f t="shared" si="18"/>
        <v>3.630300059184453</v>
      </c>
    </row>
    <row r="254" spans="1:5" x14ac:dyDescent="0.3">
      <c r="A254">
        <v>251</v>
      </c>
      <c r="B254">
        <v>-0.69288603877643618</v>
      </c>
      <c r="C254">
        <f t="shared" si="16"/>
        <v>7.3457362163838269</v>
      </c>
      <c r="D254">
        <f t="shared" si="17"/>
        <v>7.3457362163838269</v>
      </c>
      <c r="E254">
        <f t="shared" si="18"/>
        <v>2.0634480929820018</v>
      </c>
    </row>
    <row r="255" spans="1:5" x14ac:dyDescent="0.3">
      <c r="A255">
        <v>252</v>
      </c>
      <c r="B255">
        <v>0.66258601463307598</v>
      </c>
      <c r="C255">
        <f t="shared" si="16"/>
        <v>7.262020572229563</v>
      </c>
      <c r="D255">
        <f t="shared" si="17"/>
        <v>7.262020572229563</v>
      </c>
      <c r="E255">
        <f t="shared" si="18"/>
        <v>1.9797324488277379</v>
      </c>
    </row>
    <row r="256" spans="1:5" x14ac:dyDescent="0.3">
      <c r="A256">
        <v>253</v>
      </c>
      <c r="B256">
        <v>-0.97428881138357515</v>
      </c>
      <c r="C256">
        <f t="shared" si="16"/>
        <v>6.1003620522533062</v>
      </c>
      <c r="D256">
        <f t="shared" si="17"/>
        <v>6.1003620522533062</v>
      </c>
      <c r="E256">
        <f t="shared" si="18"/>
        <v>0.81807392885148111</v>
      </c>
    </row>
    <row r="257" spans="1:5" x14ac:dyDescent="0.3">
      <c r="A257">
        <v>254</v>
      </c>
      <c r="B257">
        <v>0.76918757003541238</v>
      </c>
      <c r="C257">
        <f t="shared" si="16"/>
        <v>6.2597616872846276</v>
      </c>
      <c r="D257">
        <f t="shared" si="17"/>
        <v>6.2597616872846276</v>
      </c>
      <c r="E257">
        <f t="shared" si="18"/>
        <v>0.97747356388280249</v>
      </c>
    </row>
    <row r="258" spans="1:5" x14ac:dyDescent="0.3">
      <c r="A258">
        <v>255</v>
      </c>
      <c r="B258">
        <v>1.9002907292981233</v>
      </c>
      <c r="C258">
        <f t="shared" si="16"/>
        <v>8.21577510713999</v>
      </c>
      <c r="D258">
        <f t="shared" si="17"/>
        <v>8.21577510713999</v>
      </c>
      <c r="E258">
        <f t="shared" si="18"/>
        <v>2.933486983738165</v>
      </c>
    </row>
    <row r="259" spans="1:5" x14ac:dyDescent="0.3">
      <c r="A259">
        <v>256</v>
      </c>
      <c r="B259">
        <v>1.2988758135159881</v>
      </c>
      <c r="C259">
        <f t="shared" si="16"/>
        <v>9.6316121909472301</v>
      </c>
      <c r="D259">
        <f t="shared" si="17"/>
        <v>9.6316121909472301</v>
      </c>
      <c r="E259">
        <f t="shared" si="18"/>
        <v>4.349324067545405</v>
      </c>
    </row>
    <row r="260" spans="1:5" x14ac:dyDescent="0.3">
      <c r="A260">
        <v>257</v>
      </c>
      <c r="B260">
        <v>-0.51366447916583857</v>
      </c>
      <c r="C260">
        <f t="shared" ref="C260:C313" si="19">1+0.8*C259+0.4*B259+B260</f>
        <v>8.7111755989983433</v>
      </c>
      <c r="D260">
        <f t="shared" ref="D260:D313" si="20">C260</f>
        <v>8.7111755989983433</v>
      </c>
      <c r="E260">
        <f t="shared" si="18"/>
        <v>3.4288874755965182</v>
      </c>
    </row>
    <row r="261" spans="1:5" x14ac:dyDescent="0.3">
      <c r="A261">
        <v>258</v>
      </c>
      <c r="B261">
        <v>0.30059601218094889</v>
      </c>
      <c r="C261">
        <f t="shared" si="19"/>
        <v>8.0640706997132892</v>
      </c>
      <c r="D261">
        <f t="shared" si="20"/>
        <v>8.0640706997132892</v>
      </c>
      <c r="E261">
        <f t="shared" ref="E261:E313" si="21">D261-AVERAGE($D$4:$D$313)</f>
        <v>2.7817825763114641</v>
      </c>
    </row>
    <row r="262" spans="1:5" x14ac:dyDescent="0.3">
      <c r="A262">
        <v>259</v>
      </c>
      <c r="B262">
        <v>0.25912992201311247</v>
      </c>
      <c r="C262">
        <f t="shared" si="19"/>
        <v>7.8306248866561239</v>
      </c>
      <c r="D262">
        <f t="shared" si="20"/>
        <v>7.8306248866561239</v>
      </c>
      <c r="E262">
        <f t="shared" si="21"/>
        <v>2.5483367632542988</v>
      </c>
    </row>
    <row r="263" spans="1:5" x14ac:dyDescent="0.3">
      <c r="A263">
        <v>260</v>
      </c>
      <c r="B263">
        <v>-0.22813036779863358</v>
      </c>
      <c r="C263">
        <f t="shared" si="19"/>
        <v>7.1400215103315112</v>
      </c>
      <c r="D263">
        <f t="shared" si="20"/>
        <v>7.1400215103315112</v>
      </c>
      <c r="E263">
        <f t="shared" si="21"/>
        <v>1.8577333869296861</v>
      </c>
    </row>
    <row r="264" spans="1:5" x14ac:dyDescent="0.3">
      <c r="A264">
        <v>261</v>
      </c>
      <c r="B264">
        <v>0.259188252074527</v>
      </c>
      <c r="C264">
        <f t="shared" si="19"/>
        <v>6.8799533132202821</v>
      </c>
      <c r="D264">
        <f t="shared" si="20"/>
        <v>6.8799533132202821</v>
      </c>
      <c r="E264">
        <f t="shared" si="21"/>
        <v>1.5976651898184571</v>
      </c>
    </row>
    <row r="265" spans="1:5" x14ac:dyDescent="0.3">
      <c r="A265">
        <v>262</v>
      </c>
      <c r="B265">
        <v>0.32432480693208549</v>
      </c>
      <c r="C265">
        <f t="shared" si="19"/>
        <v>6.9319627583381225</v>
      </c>
      <c r="D265">
        <f t="shared" si="20"/>
        <v>6.9319627583381225</v>
      </c>
      <c r="E265">
        <f t="shared" si="21"/>
        <v>1.6496746349362974</v>
      </c>
    </row>
    <row r="266" spans="1:5" x14ac:dyDescent="0.3">
      <c r="A266">
        <v>263</v>
      </c>
      <c r="B266">
        <v>-0.92767253693252949</v>
      </c>
      <c r="C266">
        <f t="shared" si="19"/>
        <v>5.7476275925108027</v>
      </c>
      <c r="D266">
        <f t="shared" si="20"/>
        <v>5.7476275925108027</v>
      </c>
      <c r="E266">
        <f t="shared" si="21"/>
        <v>0.46533946910897761</v>
      </c>
    </row>
    <row r="267" spans="1:5" x14ac:dyDescent="0.3">
      <c r="A267">
        <v>264</v>
      </c>
      <c r="B267">
        <v>0.64729496518570939</v>
      </c>
      <c r="C267">
        <f t="shared" si="19"/>
        <v>5.8743280244213407</v>
      </c>
      <c r="D267">
        <f t="shared" si="20"/>
        <v>5.8743280244213407</v>
      </c>
      <c r="E267">
        <f t="shared" si="21"/>
        <v>0.59203990101951565</v>
      </c>
    </row>
    <row r="268" spans="1:5" x14ac:dyDescent="0.3">
      <c r="A268">
        <v>265</v>
      </c>
      <c r="B268">
        <v>0.3523893703649712</v>
      </c>
      <c r="C268">
        <f t="shared" si="19"/>
        <v>6.3107697759763282</v>
      </c>
      <c r="D268">
        <f t="shared" si="20"/>
        <v>6.3107697759763282</v>
      </c>
      <c r="E268">
        <f t="shared" si="21"/>
        <v>1.0284816525745031</v>
      </c>
    </row>
    <row r="269" spans="1:5" x14ac:dyDescent="0.3">
      <c r="A269">
        <v>266</v>
      </c>
      <c r="B269">
        <v>-0.52517139162272819</v>
      </c>
      <c r="C269">
        <f t="shared" si="19"/>
        <v>5.6644001773043229</v>
      </c>
      <c r="D269">
        <f t="shared" si="20"/>
        <v>5.6644001773043229</v>
      </c>
      <c r="E269">
        <f t="shared" si="21"/>
        <v>0.38211205390249781</v>
      </c>
    </row>
    <row r="270" spans="1:5" x14ac:dyDescent="0.3">
      <c r="A270">
        <v>267</v>
      </c>
      <c r="B270">
        <v>-1.3911984356219327</v>
      </c>
      <c r="C270">
        <f t="shared" si="19"/>
        <v>3.9302531495724349</v>
      </c>
      <c r="D270">
        <f t="shared" si="20"/>
        <v>3.9302531495724349</v>
      </c>
      <c r="E270">
        <f t="shared" si="21"/>
        <v>-1.3520349738293902</v>
      </c>
    </row>
    <row r="271" spans="1:5" x14ac:dyDescent="0.3">
      <c r="A271">
        <v>268</v>
      </c>
      <c r="B271">
        <v>0.28420075922135285</v>
      </c>
      <c r="C271">
        <f t="shared" si="19"/>
        <v>3.871923904630528</v>
      </c>
      <c r="D271">
        <f t="shared" si="20"/>
        <v>3.871923904630528</v>
      </c>
      <c r="E271">
        <f t="shared" si="21"/>
        <v>-1.410364218771297</v>
      </c>
    </row>
    <row r="272" spans="1:5" x14ac:dyDescent="0.3">
      <c r="A272">
        <v>269</v>
      </c>
      <c r="B272">
        <v>0.37398176347706835</v>
      </c>
      <c r="C272">
        <f t="shared" si="19"/>
        <v>4.5852011908700323</v>
      </c>
      <c r="D272">
        <f t="shared" si="20"/>
        <v>4.5852011908700323</v>
      </c>
      <c r="E272">
        <f t="shared" si="21"/>
        <v>-0.69708693253179277</v>
      </c>
    </row>
    <row r="273" spans="1:5" x14ac:dyDescent="0.3">
      <c r="A273">
        <v>270</v>
      </c>
      <c r="B273">
        <v>-0.99845160441067515</v>
      </c>
      <c r="C273">
        <f t="shared" si="19"/>
        <v>3.8193020536761781</v>
      </c>
      <c r="D273">
        <f t="shared" si="20"/>
        <v>3.8193020536761781</v>
      </c>
      <c r="E273">
        <f t="shared" si="21"/>
        <v>-1.4629860697256469</v>
      </c>
    </row>
    <row r="274" spans="1:5" x14ac:dyDescent="0.3">
      <c r="A274">
        <v>271</v>
      </c>
      <c r="B274">
        <v>1.6465916440372332</v>
      </c>
      <c r="C274">
        <f t="shared" si="19"/>
        <v>5.3026526452139064</v>
      </c>
      <c r="D274">
        <f t="shared" si="20"/>
        <v>5.3026526452139064</v>
      </c>
      <c r="E274">
        <f t="shared" si="21"/>
        <v>2.0364521812081371E-2</v>
      </c>
    </row>
    <row r="275" spans="1:5" x14ac:dyDescent="0.3">
      <c r="A275">
        <v>272</v>
      </c>
      <c r="B275">
        <v>0.31527143633714111</v>
      </c>
      <c r="C275">
        <f t="shared" si="19"/>
        <v>6.2160302101231597</v>
      </c>
      <c r="D275">
        <f t="shared" si="20"/>
        <v>6.2160302101231597</v>
      </c>
      <c r="E275">
        <f t="shared" si="21"/>
        <v>0.93374208672133463</v>
      </c>
    </row>
    <row r="276" spans="1:5" x14ac:dyDescent="0.3">
      <c r="A276">
        <v>273</v>
      </c>
      <c r="B276">
        <v>-0.46484483237371604</v>
      </c>
      <c r="C276">
        <f t="shared" si="19"/>
        <v>5.6340879102596686</v>
      </c>
      <c r="D276">
        <f t="shared" si="20"/>
        <v>5.6340879102596686</v>
      </c>
      <c r="E276">
        <f t="shared" si="21"/>
        <v>0.35179978685784352</v>
      </c>
    </row>
    <row r="277" spans="1:5" x14ac:dyDescent="0.3">
      <c r="A277">
        <v>274</v>
      </c>
      <c r="B277">
        <v>-0.62422150885853067</v>
      </c>
      <c r="C277">
        <f t="shared" si="19"/>
        <v>4.6971108863997175</v>
      </c>
      <c r="D277">
        <f t="shared" si="20"/>
        <v>4.6971108863997175</v>
      </c>
      <c r="E277">
        <f t="shared" si="21"/>
        <v>-0.58517723700210755</v>
      </c>
    </row>
    <row r="278" spans="1:5" x14ac:dyDescent="0.3">
      <c r="A278">
        <v>275</v>
      </c>
      <c r="B278">
        <v>1.1323316609390848</v>
      </c>
      <c r="C278">
        <f t="shared" si="19"/>
        <v>5.6403317665154464</v>
      </c>
      <c r="D278">
        <f t="shared" si="20"/>
        <v>5.6403317665154464</v>
      </c>
      <c r="E278">
        <f t="shared" si="21"/>
        <v>0.35804364311362136</v>
      </c>
    </row>
    <row r="279" spans="1:5" x14ac:dyDescent="0.3">
      <c r="A279">
        <v>276</v>
      </c>
      <c r="B279">
        <v>-0.39786018629550618</v>
      </c>
      <c r="C279">
        <f t="shared" si="19"/>
        <v>5.5673378912924854</v>
      </c>
      <c r="D279">
        <f t="shared" si="20"/>
        <v>5.5673378912924854</v>
      </c>
      <c r="E279">
        <f t="shared" si="21"/>
        <v>0.28504976789066028</v>
      </c>
    </row>
    <row r="280" spans="1:5" x14ac:dyDescent="0.3">
      <c r="A280">
        <v>277</v>
      </c>
      <c r="B280">
        <v>0.67899989167026931</v>
      </c>
      <c r="C280">
        <f t="shared" si="19"/>
        <v>5.9737261301860549</v>
      </c>
      <c r="D280">
        <f t="shared" si="20"/>
        <v>5.9737261301860549</v>
      </c>
      <c r="E280">
        <f t="shared" si="21"/>
        <v>0.69143800678422984</v>
      </c>
    </row>
    <row r="281" spans="1:5" x14ac:dyDescent="0.3">
      <c r="A281">
        <v>278</v>
      </c>
      <c r="B281">
        <v>-0.12959229006494971</v>
      </c>
      <c r="C281">
        <f t="shared" si="19"/>
        <v>5.9209885707520025</v>
      </c>
      <c r="D281">
        <f t="shared" si="20"/>
        <v>5.9209885707520025</v>
      </c>
      <c r="E281">
        <f t="shared" si="21"/>
        <v>0.63870044735017739</v>
      </c>
    </row>
    <row r="282" spans="1:5" x14ac:dyDescent="0.3">
      <c r="A282">
        <v>279</v>
      </c>
      <c r="B282">
        <v>-1.7080637832989531</v>
      </c>
      <c r="C282">
        <f t="shared" si="19"/>
        <v>3.9768901572766691</v>
      </c>
      <c r="D282">
        <f t="shared" si="20"/>
        <v>3.9768901572766691</v>
      </c>
      <c r="E282">
        <f t="shared" si="21"/>
        <v>-1.305397966125156</v>
      </c>
    </row>
    <row r="283" spans="1:5" x14ac:dyDescent="0.3">
      <c r="A283">
        <v>280</v>
      </c>
      <c r="B283">
        <v>0.66789908649726759</v>
      </c>
      <c r="C283">
        <f t="shared" si="19"/>
        <v>4.1661856989990218</v>
      </c>
      <c r="D283">
        <f t="shared" si="20"/>
        <v>4.1661856989990218</v>
      </c>
      <c r="E283">
        <f t="shared" si="21"/>
        <v>-1.1161024244028033</v>
      </c>
    </row>
    <row r="284" spans="1:5" x14ac:dyDescent="0.3">
      <c r="A284">
        <v>281</v>
      </c>
      <c r="B284">
        <v>-0.77096218231935476</v>
      </c>
      <c r="C284">
        <f t="shared" si="19"/>
        <v>3.8291460114787701</v>
      </c>
      <c r="D284">
        <f t="shared" si="20"/>
        <v>3.8291460114787701</v>
      </c>
      <c r="E284">
        <f t="shared" si="21"/>
        <v>-1.453142111923055</v>
      </c>
    </row>
    <row r="285" spans="1:5" x14ac:dyDescent="0.3">
      <c r="A285">
        <v>282</v>
      </c>
      <c r="B285">
        <v>-0.58828040144844196</v>
      </c>
      <c r="C285">
        <f t="shared" si="19"/>
        <v>3.1666515348068325</v>
      </c>
      <c r="D285">
        <f t="shared" si="20"/>
        <v>3.1666515348068325</v>
      </c>
      <c r="E285">
        <f t="shared" si="21"/>
        <v>-2.1156365885949926</v>
      </c>
    </row>
    <row r="286" spans="1:5" x14ac:dyDescent="0.3">
      <c r="A286">
        <v>283</v>
      </c>
      <c r="B286">
        <v>-0.14406946742305846</v>
      </c>
      <c r="C286">
        <f t="shared" si="19"/>
        <v>3.1539395998430306</v>
      </c>
      <c r="D286">
        <f t="shared" si="20"/>
        <v>3.1539395998430306</v>
      </c>
      <c r="E286">
        <f t="shared" si="21"/>
        <v>-2.1283485235587944</v>
      </c>
    </row>
    <row r="287" spans="1:5" x14ac:dyDescent="0.3">
      <c r="A287">
        <v>284</v>
      </c>
      <c r="B287">
        <v>-0.41536256007414279</v>
      </c>
      <c r="C287">
        <f t="shared" si="19"/>
        <v>3.0501613328310588</v>
      </c>
      <c r="D287">
        <f t="shared" si="20"/>
        <v>3.0501613328310588</v>
      </c>
      <c r="E287">
        <f t="shared" si="21"/>
        <v>-2.2321267905707662</v>
      </c>
    </row>
    <row r="288" spans="1:5" x14ac:dyDescent="0.3">
      <c r="A288">
        <v>285</v>
      </c>
      <c r="B288">
        <v>0.12174892372373709</v>
      </c>
      <c r="C288">
        <f t="shared" si="19"/>
        <v>3.3957329659589273</v>
      </c>
      <c r="D288">
        <f t="shared" si="20"/>
        <v>3.3957329659589273</v>
      </c>
      <c r="E288">
        <f t="shared" si="21"/>
        <v>-1.8865551574428978</v>
      </c>
    </row>
    <row r="289" spans="1:5" x14ac:dyDescent="0.3">
      <c r="A289">
        <v>286</v>
      </c>
      <c r="B289">
        <v>1.7914824716294624</v>
      </c>
      <c r="C289">
        <f t="shared" si="19"/>
        <v>5.5567684138860987</v>
      </c>
      <c r="D289">
        <f t="shared" si="20"/>
        <v>5.5567684138860987</v>
      </c>
      <c r="E289">
        <f t="shared" si="21"/>
        <v>0.27448029048427358</v>
      </c>
    </row>
    <row r="290" spans="1:5" x14ac:dyDescent="0.3">
      <c r="A290">
        <v>287</v>
      </c>
      <c r="B290">
        <v>1.0813688558753745</v>
      </c>
      <c r="C290">
        <f t="shared" si="19"/>
        <v>7.243376575636038</v>
      </c>
      <c r="D290">
        <f t="shared" si="20"/>
        <v>7.243376575636038</v>
      </c>
      <c r="E290">
        <f t="shared" si="21"/>
        <v>1.9610884522342129</v>
      </c>
    </row>
    <row r="291" spans="1:5" x14ac:dyDescent="0.3">
      <c r="A291">
        <v>288</v>
      </c>
      <c r="B291">
        <v>0.4288947981742281</v>
      </c>
      <c r="C291">
        <f t="shared" si="19"/>
        <v>7.6561436010332082</v>
      </c>
      <c r="D291">
        <f t="shared" si="20"/>
        <v>7.6561436010332082</v>
      </c>
      <c r="E291">
        <f t="shared" si="21"/>
        <v>2.3738554776313832</v>
      </c>
    </row>
    <row r="292" spans="1:5" x14ac:dyDescent="0.3">
      <c r="A292">
        <v>289</v>
      </c>
      <c r="B292">
        <v>0.98920516839229333</v>
      </c>
      <c r="C292">
        <f t="shared" si="19"/>
        <v>8.2856779684885513</v>
      </c>
      <c r="D292">
        <f t="shared" si="20"/>
        <v>8.2856779684885513</v>
      </c>
      <c r="E292">
        <f t="shared" si="21"/>
        <v>3.0033898450867262</v>
      </c>
    </row>
    <row r="293" spans="1:5" x14ac:dyDescent="0.3">
      <c r="A293">
        <v>290</v>
      </c>
      <c r="B293">
        <v>-2.881179331894905E-2</v>
      </c>
      <c r="C293">
        <f t="shared" si="19"/>
        <v>7.9954126488288093</v>
      </c>
      <c r="D293">
        <f t="shared" si="20"/>
        <v>7.9954126488288093</v>
      </c>
      <c r="E293">
        <f t="shared" si="21"/>
        <v>2.7131245254269842</v>
      </c>
    </row>
    <row r="294" spans="1:5" x14ac:dyDescent="0.3">
      <c r="A294">
        <v>291</v>
      </c>
      <c r="B294">
        <v>1.4869033660059807</v>
      </c>
      <c r="C294">
        <f t="shared" si="19"/>
        <v>8.871708767741449</v>
      </c>
      <c r="D294">
        <f t="shared" si="20"/>
        <v>8.871708767741449</v>
      </c>
      <c r="E294">
        <f t="shared" si="21"/>
        <v>3.5894206443396239</v>
      </c>
    </row>
    <row r="295" spans="1:5" x14ac:dyDescent="0.3">
      <c r="A295">
        <v>292</v>
      </c>
      <c r="B295">
        <v>-0.56262512435418099</v>
      </c>
      <c r="C295">
        <f t="shared" si="19"/>
        <v>8.1295032362413728</v>
      </c>
      <c r="D295">
        <f t="shared" si="20"/>
        <v>8.1295032362413728</v>
      </c>
      <c r="E295">
        <f t="shared" si="21"/>
        <v>2.8472151128395478</v>
      </c>
    </row>
    <row r="296" spans="1:5" x14ac:dyDescent="0.3">
      <c r="A296">
        <v>293</v>
      </c>
      <c r="B296">
        <v>0.93284656745727734</v>
      </c>
      <c r="C296">
        <f t="shared" si="19"/>
        <v>8.2113991067087042</v>
      </c>
      <c r="D296">
        <f t="shared" si="20"/>
        <v>8.2113991067087042</v>
      </c>
      <c r="E296">
        <f t="shared" si="21"/>
        <v>2.9291109833068791</v>
      </c>
    </row>
    <row r="297" spans="1:5" x14ac:dyDescent="0.3">
      <c r="A297">
        <v>294</v>
      </c>
      <c r="B297">
        <v>-0.40636768718418537</v>
      </c>
      <c r="C297">
        <f t="shared" si="19"/>
        <v>7.535890225165689</v>
      </c>
      <c r="D297">
        <f t="shared" si="20"/>
        <v>7.535890225165689</v>
      </c>
      <c r="E297">
        <f t="shared" si="21"/>
        <v>2.2536021017638639</v>
      </c>
    </row>
    <row r="298" spans="1:5" x14ac:dyDescent="0.3">
      <c r="A298">
        <v>295</v>
      </c>
      <c r="B298">
        <v>-0.49477481236403276</v>
      </c>
      <c r="C298">
        <f t="shared" si="19"/>
        <v>6.3713902928948443</v>
      </c>
      <c r="D298">
        <f t="shared" si="20"/>
        <v>6.3713902928948443</v>
      </c>
      <c r="E298">
        <f t="shared" si="21"/>
        <v>1.0891021694930192</v>
      </c>
    </row>
    <row r="299" spans="1:5" x14ac:dyDescent="0.3">
      <c r="A299">
        <v>296</v>
      </c>
      <c r="B299">
        <v>5.1977599989832528E-2</v>
      </c>
      <c r="C299">
        <f t="shared" si="19"/>
        <v>5.9511799093600963</v>
      </c>
      <c r="D299">
        <f t="shared" si="20"/>
        <v>5.9511799093600963</v>
      </c>
      <c r="E299">
        <f t="shared" si="21"/>
        <v>0.66889178595827126</v>
      </c>
    </row>
    <row r="300" spans="1:5" x14ac:dyDescent="0.3">
      <c r="A300">
        <v>297</v>
      </c>
      <c r="B300">
        <v>-0.75058550051946038</v>
      </c>
      <c r="C300">
        <f t="shared" si="19"/>
        <v>5.0311494669645498</v>
      </c>
      <c r="D300">
        <f t="shared" si="20"/>
        <v>5.0311494669645498</v>
      </c>
      <c r="E300">
        <f t="shared" si="21"/>
        <v>-0.25113865643727529</v>
      </c>
    </row>
    <row r="301" spans="1:5" x14ac:dyDescent="0.3">
      <c r="A301">
        <v>298</v>
      </c>
      <c r="B301">
        <v>-0.78406546666831423</v>
      </c>
      <c r="C301">
        <f t="shared" si="19"/>
        <v>3.9406199066955412</v>
      </c>
      <c r="D301">
        <f t="shared" si="20"/>
        <v>3.9406199066955412</v>
      </c>
      <c r="E301">
        <f t="shared" si="21"/>
        <v>-1.3416682167062839</v>
      </c>
    </row>
    <row r="302" spans="1:5" x14ac:dyDescent="0.3">
      <c r="A302">
        <v>299</v>
      </c>
      <c r="B302">
        <v>1.7708749922927685</v>
      </c>
      <c r="C302">
        <f t="shared" si="19"/>
        <v>5.609744730981876</v>
      </c>
      <c r="D302">
        <f t="shared" si="20"/>
        <v>5.609744730981876</v>
      </c>
      <c r="E302">
        <f t="shared" si="21"/>
        <v>0.32745660758005091</v>
      </c>
    </row>
    <row r="303" spans="1:5" x14ac:dyDescent="0.3">
      <c r="A303">
        <v>300</v>
      </c>
      <c r="B303">
        <v>-2.1012227150901448</v>
      </c>
      <c r="C303">
        <f t="shared" si="19"/>
        <v>4.0949230666124627</v>
      </c>
      <c r="D303">
        <f t="shared" si="20"/>
        <v>4.0949230666124627</v>
      </c>
      <c r="E303">
        <f t="shared" si="21"/>
        <v>-1.1873650567893623</v>
      </c>
    </row>
    <row r="304" spans="1:5" x14ac:dyDescent="0.3">
      <c r="A304">
        <v>301</v>
      </c>
      <c r="B304">
        <v>1.1390081473710001</v>
      </c>
      <c r="C304">
        <f t="shared" si="19"/>
        <v>4.5744575146249131</v>
      </c>
      <c r="D304">
        <f t="shared" si="20"/>
        <v>4.5744575146249131</v>
      </c>
      <c r="E304">
        <f t="shared" si="21"/>
        <v>-0.70783060877691195</v>
      </c>
    </row>
    <row r="305" spans="1:5" x14ac:dyDescent="0.3">
      <c r="A305">
        <v>302</v>
      </c>
      <c r="B305">
        <v>-0.35529526330786193</v>
      </c>
      <c r="C305">
        <f t="shared" si="19"/>
        <v>4.7598740073404686</v>
      </c>
      <c r="D305">
        <f t="shared" si="20"/>
        <v>4.7598740073404686</v>
      </c>
      <c r="E305">
        <f t="shared" si="21"/>
        <v>-0.52241411606135646</v>
      </c>
    </row>
    <row r="306" spans="1:5" x14ac:dyDescent="0.3">
      <c r="A306">
        <v>303</v>
      </c>
      <c r="B306">
        <v>-0.40606139579809164</v>
      </c>
      <c r="C306">
        <f t="shared" si="19"/>
        <v>4.2597197047511388</v>
      </c>
      <c r="D306">
        <f t="shared" si="20"/>
        <v>4.2597197047511388</v>
      </c>
      <c r="E306">
        <f t="shared" si="21"/>
        <v>-1.0225684186506863</v>
      </c>
    </row>
    <row r="307" spans="1:5" x14ac:dyDescent="0.3">
      <c r="A307">
        <v>304</v>
      </c>
      <c r="B307">
        <v>-1.4263082012103008</v>
      </c>
      <c r="C307">
        <f t="shared" si="19"/>
        <v>2.8190430042713741</v>
      </c>
      <c r="D307">
        <f t="shared" si="20"/>
        <v>2.8190430042713741</v>
      </c>
      <c r="E307">
        <f t="shared" si="21"/>
        <v>-2.463245119130451</v>
      </c>
    </row>
    <row r="308" spans="1:5" x14ac:dyDescent="0.3">
      <c r="A308">
        <v>305</v>
      </c>
      <c r="B308">
        <v>0.7528119173326665</v>
      </c>
      <c r="C308">
        <f t="shared" si="19"/>
        <v>3.4375230402656456</v>
      </c>
      <c r="D308">
        <f t="shared" si="20"/>
        <v>3.4375230402656456</v>
      </c>
      <c r="E308">
        <f t="shared" si="21"/>
        <v>-1.8447650831361795</v>
      </c>
    </row>
    <row r="309" spans="1:5" x14ac:dyDescent="0.3">
      <c r="A309">
        <v>306</v>
      </c>
      <c r="B309">
        <v>-0.65630831691382896</v>
      </c>
      <c r="C309">
        <f t="shared" si="19"/>
        <v>3.3948348822317542</v>
      </c>
      <c r="D309">
        <f t="shared" si="20"/>
        <v>3.3948348822317542</v>
      </c>
      <c r="E309">
        <f t="shared" si="21"/>
        <v>-1.8874532411700709</v>
      </c>
    </row>
    <row r="310" spans="1:5" x14ac:dyDescent="0.3">
      <c r="A310">
        <v>307</v>
      </c>
      <c r="B310">
        <v>1.0142114945430385</v>
      </c>
      <c r="C310">
        <f t="shared" si="19"/>
        <v>4.4675560735629105</v>
      </c>
      <c r="D310">
        <f t="shared" si="20"/>
        <v>4.4675560735629105</v>
      </c>
      <c r="E310">
        <f t="shared" si="21"/>
        <v>-0.81473204983891456</v>
      </c>
    </row>
    <row r="311" spans="1:5" x14ac:dyDescent="0.3">
      <c r="A311">
        <v>308</v>
      </c>
      <c r="B311">
        <v>-3.3496135870576038E-2</v>
      </c>
      <c r="C311">
        <f t="shared" si="19"/>
        <v>4.946233320796968</v>
      </c>
      <c r="D311">
        <f t="shared" si="20"/>
        <v>4.946233320796968</v>
      </c>
      <c r="E311">
        <f t="shared" si="21"/>
        <v>-0.33605480260485709</v>
      </c>
    </row>
    <row r="312" spans="1:5" x14ac:dyDescent="0.3">
      <c r="A312">
        <v>309</v>
      </c>
      <c r="B312">
        <v>-1.7446729276834168</v>
      </c>
      <c r="C312">
        <f t="shared" si="19"/>
        <v>3.1989152746059277</v>
      </c>
      <c r="D312">
        <f t="shared" si="20"/>
        <v>3.1989152746059277</v>
      </c>
      <c r="E312">
        <f t="shared" si="21"/>
        <v>-2.0833728487958973</v>
      </c>
    </row>
    <row r="313" spans="1:5" x14ac:dyDescent="0.3">
      <c r="A313">
        <v>310</v>
      </c>
      <c r="B313">
        <v>1.1880212709670641</v>
      </c>
      <c r="C313">
        <f t="shared" si="19"/>
        <v>4.0492843195784394</v>
      </c>
      <c r="D313">
        <f t="shared" si="20"/>
        <v>4.0492843195784394</v>
      </c>
      <c r="E313">
        <f t="shared" si="21"/>
        <v>-1.2330038038233857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1B69-251D-430F-9532-A3ACA492AF10}">
  <dimension ref="A1:W312"/>
  <sheetViews>
    <sheetView workbookViewId="0">
      <selection activeCell="F7" sqref="F7"/>
    </sheetView>
  </sheetViews>
  <sheetFormatPr defaultRowHeight="14.4" x14ac:dyDescent="0.3"/>
  <cols>
    <col min="1" max="2" width="9" bestFit="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</row>
    <row r="2" spans="1:23" x14ac:dyDescent="0.3">
      <c r="A2">
        <v>0</v>
      </c>
      <c r="B2">
        <v>15.3</v>
      </c>
      <c r="C2">
        <f>LN(B2)</f>
        <v>2.7278528283983898</v>
      </c>
      <c r="M2">
        <v>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</row>
    <row r="3" spans="1:23" x14ac:dyDescent="0.3">
      <c r="A3">
        <v>1</v>
      </c>
      <c r="B3">
        <v>15.17</v>
      </c>
      <c r="C3">
        <f t="shared" ref="C3:C66" si="0">LN(B3)</f>
        <v>2.7193197933604409</v>
      </c>
      <c r="D3">
        <f>C3-C2</f>
        <v>-8.5330350379488884E-3</v>
      </c>
      <c r="E3">
        <f>D3-AVERAGE(D$3:D$312)</f>
        <v>-2.7498772142370186E-2</v>
      </c>
      <c r="H3" t="s">
        <v>4</v>
      </c>
      <c r="I3" t="s">
        <v>5</v>
      </c>
      <c r="J3" t="s">
        <v>6</v>
      </c>
      <c r="L3">
        <v>0</v>
      </c>
      <c r="M3" s="1">
        <v>1</v>
      </c>
      <c r="N3" s="1">
        <f>M4</f>
        <v>4.3051628489873109E-2</v>
      </c>
      <c r="O3" s="1">
        <f>M5</f>
        <v>-3.6013974148841686E-2</v>
      </c>
      <c r="P3" s="1">
        <f>M6</f>
        <v>-3.165211522652752E-2</v>
      </c>
      <c r="Q3" s="1">
        <f>M7</f>
        <v>-3.1727176586868418E-2</v>
      </c>
      <c r="R3" s="1">
        <f>M8</f>
        <v>3.8771011355063618E-2</v>
      </c>
      <c r="S3" s="1">
        <f>M9</f>
        <v>-5.9527614758717533E-2</v>
      </c>
      <c r="T3" s="1">
        <f>M10</f>
        <v>-0.15877937034851031</v>
      </c>
      <c r="U3" s="1">
        <f>M11</f>
        <v>-2.2759453147208546E-2</v>
      </c>
      <c r="V3" s="1">
        <f>M12</f>
        <v>8.3310379198043311E-3</v>
      </c>
      <c r="W3" s="1">
        <f>M13</f>
        <v>5.8105416030241969E-2</v>
      </c>
    </row>
    <row r="4" spans="1:23" x14ac:dyDescent="0.3">
      <c r="A4">
        <v>2</v>
      </c>
      <c r="B4">
        <v>15.21</v>
      </c>
      <c r="C4">
        <f t="shared" si="0"/>
        <v>2.7219531062712017</v>
      </c>
      <c r="D4">
        <f t="shared" ref="D4:D67" si="1">C4-C3</f>
        <v>2.6333129107607434E-3</v>
      </c>
      <c r="E4">
        <f t="shared" ref="E4:E67" si="2">D4-AVERAGE(D$3:D$312)</f>
        <v>-1.6332424193660555E-2</v>
      </c>
      <c r="G4">
        <v>1</v>
      </c>
      <c r="H4" s="2">
        <f>SUMPRODUCT($E$3:INDEX($E$3:$E$312,ROWS(E4:E$312)),$E4:E$312)/DEVSQ($E$3:$E$312)</f>
        <v>4.3051628489873109E-2</v>
      </c>
      <c r="I4">
        <f>SQRT((1/COUNT($E$3:$E$312))*((COUNT($E$3:$E$312)-A3)/(COUNT($E$3:$E$312)+2)))</f>
        <v>5.6522465284927693E-2</v>
      </c>
      <c r="J4">
        <f>H4/I4</f>
        <v>0.76167287242075188</v>
      </c>
      <c r="L4">
        <v>1</v>
      </c>
      <c r="M4" s="1">
        <f>H4</f>
        <v>4.3051628489873109E-2</v>
      </c>
      <c r="N4" s="1" cm="1">
        <f t="array" ref="N4">INDEX(M3:M$13,ROWS($A3))</f>
        <v>1</v>
      </c>
      <c r="O4" s="1" cm="1">
        <f t="array" ref="O4">INDEX(N3:N$13,ROWS($A3))</f>
        <v>4.3051628489873109E-2</v>
      </c>
      <c r="P4" s="1" cm="1">
        <f t="array" ref="P4">INDEX(O3:O$13,ROWS($A3))</f>
        <v>-3.6013974148841686E-2</v>
      </c>
      <c r="Q4" s="1" cm="1">
        <f t="array" ref="Q4">INDEX(P3:P$13,ROWS($A3))</f>
        <v>-3.165211522652752E-2</v>
      </c>
      <c r="R4" s="1" cm="1">
        <f t="array" ref="R4">INDEX(Q3:Q$13,ROWS($A3))</f>
        <v>-3.1727176586868418E-2</v>
      </c>
      <c r="S4" s="1" cm="1">
        <f t="array" ref="S4">INDEX(R3:R$13,ROWS($A3))</f>
        <v>3.8771011355063618E-2</v>
      </c>
      <c r="T4" s="1" cm="1">
        <f t="array" ref="T4">INDEX(S3:S$13,ROWS($A3))</f>
        <v>-5.9527614758717533E-2</v>
      </c>
      <c r="U4" s="1" cm="1">
        <f t="array" ref="U4">INDEX(T3:T$13,ROWS($A3))</f>
        <v>-0.15877937034851031</v>
      </c>
      <c r="V4" s="1" cm="1">
        <f t="array" ref="V4">INDEX(U3:U$13,ROWS($A3))</f>
        <v>-2.2759453147208546E-2</v>
      </c>
      <c r="W4" s="1" cm="1">
        <f t="array" ref="W4">INDEX(V3:V$13,ROWS($A3))</f>
        <v>8.3310379198043311E-3</v>
      </c>
    </row>
    <row r="5" spans="1:23" x14ac:dyDescent="0.3">
      <c r="A5">
        <v>3</v>
      </c>
      <c r="B5">
        <v>15.11</v>
      </c>
      <c r="C5">
        <f t="shared" si="0"/>
        <v>2.715356776284648</v>
      </c>
      <c r="D5">
        <f t="shared" si="1"/>
        <v>-6.596329986553684E-3</v>
      </c>
      <c r="E5">
        <f t="shared" si="2"/>
        <v>-2.5562067090974982E-2</v>
      </c>
      <c r="G5">
        <v>2</v>
      </c>
      <c r="H5" s="2">
        <f>SUMPRODUCT($E$3:INDEX($E$3:$E$312,ROWS(E5:E$312)),$E5:E$312)/DEVSQ($E$3:$E$312)</f>
        <v>-3.6013974148841686E-2</v>
      </c>
      <c r="I5">
        <f t="shared" ref="I5:I13" si="3">SQRT((1/COUNT($E$3:$E$312))*((COUNT($E$3:$E$312)-A4)/(COUNT($E$3:$E$312)+2)))</f>
        <v>5.643093086812858E-2</v>
      </c>
      <c r="J5">
        <f t="shared" ref="J5:J13" si="4">H5/I5</f>
        <v>-0.63819564190782985</v>
      </c>
      <c r="L5">
        <v>2</v>
      </c>
      <c r="M5" s="1">
        <f t="shared" ref="M5:M13" si="5">H5</f>
        <v>-3.6013974148841686E-2</v>
      </c>
      <c r="N5" s="1" cm="1">
        <f t="array" ref="N5">INDEX(M4:M$13,ROWS($A4))</f>
        <v>4.3051628489873109E-2</v>
      </c>
      <c r="O5" s="1" cm="1">
        <f t="array" ref="O5">INDEX(N4:N$13,ROWS($A4))</f>
        <v>1</v>
      </c>
      <c r="P5" s="1" cm="1">
        <f t="array" ref="P5">INDEX(O4:O$13,ROWS($A4))</f>
        <v>4.3051628489873109E-2</v>
      </c>
      <c r="Q5" s="1" cm="1">
        <f t="array" ref="Q5">INDEX(P4:P$13,ROWS($A4))</f>
        <v>-3.6013974148841686E-2</v>
      </c>
      <c r="R5" s="1" cm="1">
        <f t="array" ref="R5">INDEX(Q4:Q$13,ROWS($A4))</f>
        <v>-3.165211522652752E-2</v>
      </c>
      <c r="S5" s="1" cm="1">
        <f t="array" ref="S5">INDEX(R4:R$13,ROWS($A4))</f>
        <v>-3.1727176586868418E-2</v>
      </c>
      <c r="T5" s="1" cm="1">
        <f t="array" ref="T5">INDEX(S4:S$13,ROWS($A4))</f>
        <v>3.8771011355063618E-2</v>
      </c>
      <c r="U5" s="1" cm="1">
        <f t="array" ref="U5">INDEX(T4:T$13,ROWS($A4))</f>
        <v>-5.9527614758717533E-2</v>
      </c>
      <c r="V5" s="1" cm="1">
        <f t="array" ref="V5">INDEX(U4:U$13,ROWS($A4))</f>
        <v>-0.15877937034851031</v>
      </c>
      <c r="W5" s="1" cm="1">
        <f t="array" ref="W5">INDEX(V4:V$13,ROWS($A4))</f>
        <v>-2.2759453147208546E-2</v>
      </c>
    </row>
    <row r="6" spans="1:23" x14ac:dyDescent="0.3">
      <c r="A6">
        <v>4</v>
      </c>
      <c r="B6">
        <v>15.3</v>
      </c>
      <c r="C6">
        <f t="shared" si="0"/>
        <v>2.7278528283983898</v>
      </c>
      <c r="D6">
        <f t="shared" si="1"/>
        <v>1.2496052113741829E-2</v>
      </c>
      <c r="E6">
        <f t="shared" si="2"/>
        <v>-6.4696849906794689E-3</v>
      </c>
      <c r="G6">
        <v>3</v>
      </c>
      <c r="H6" s="2">
        <f>SUMPRODUCT($E$3:INDEX($E$3:$E$312,ROWS(E6:E$312)),$E6:E$312)/DEVSQ($E$3:$E$312)</f>
        <v>-3.165211522652752E-2</v>
      </c>
      <c r="I6">
        <f t="shared" si="3"/>
        <v>5.6339247735492155E-2</v>
      </c>
      <c r="J6">
        <f t="shared" si="4"/>
        <v>-0.56181288353602865</v>
      </c>
      <c r="L6">
        <v>3</v>
      </c>
      <c r="M6" s="1">
        <f t="shared" si="5"/>
        <v>-3.165211522652752E-2</v>
      </c>
      <c r="N6" s="1" cm="1">
        <f t="array" ref="N6">INDEX(M5:M$13,ROWS($A5))</f>
        <v>-3.6013974148841686E-2</v>
      </c>
      <c r="O6" s="1" cm="1">
        <f t="array" ref="O6">INDEX(N5:N$13,ROWS($A5))</f>
        <v>4.3051628489873109E-2</v>
      </c>
      <c r="P6" s="1" cm="1">
        <f t="array" ref="P6">INDEX(O5:O$13,ROWS($A5))</f>
        <v>1</v>
      </c>
      <c r="Q6" s="1" cm="1">
        <f t="array" ref="Q6">INDEX(P5:P$13,ROWS($A5))</f>
        <v>4.3051628489873109E-2</v>
      </c>
      <c r="R6" s="1" cm="1">
        <f t="array" ref="R6">INDEX(Q5:Q$13,ROWS($A5))</f>
        <v>-3.6013974148841686E-2</v>
      </c>
      <c r="S6" s="1" cm="1">
        <f t="array" ref="S6">INDEX(R5:R$13,ROWS($A5))</f>
        <v>-3.165211522652752E-2</v>
      </c>
      <c r="T6" s="1" cm="1">
        <f t="array" ref="T6">INDEX(S5:S$13,ROWS($A5))</f>
        <v>-3.1727176586868418E-2</v>
      </c>
      <c r="U6" s="1" cm="1">
        <f t="array" ref="U6">INDEX(T5:T$13,ROWS($A5))</f>
        <v>3.8771011355063618E-2</v>
      </c>
      <c r="V6" s="1" cm="1">
        <f t="array" ref="V6">INDEX(U5:U$13,ROWS($A5))</f>
        <v>-5.9527614758717533E-2</v>
      </c>
      <c r="W6" s="1" cm="1">
        <f t="array" ref="W6">INDEX(V5:V$13,ROWS($A5))</f>
        <v>-0.15877937034851031</v>
      </c>
    </row>
    <row r="7" spans="1:23" x14ac:dyDescent="0.3">
      <c r="A7">
        <v>5</v>
      </c>
      <c r="B7">
        <v>15.08</v>
      </c>
      <c r="C7">
        <f t="shared" si="0"/>
        <v>2.7133693625798099</v>
      </c>
      <c r="D7">
        <f t="shared" si="1"/>
        <v>-1.4483465818579955E-2</v>
      </c>
      <c r="E7">
        <f t="shared" si="2"/>
        <v>-3.3449202923001256E-2</v>
      </c>
      <c r="G7">
        <v>4</v>
      </c>
      <c r="H7" s="2">
        <f>SUMPRODUCT($E$3:INDEX($E$3:$E$312,ROWS(E7:E$312)),$E7:E$312)/DEVSQ($E$3:$E$312)</f>
        <v>-3.1727176586868418E-2</v>
      </c>
      <c r="I7">
        <f t="shared" si="3"/>
        <v>5.6247415159799197E-2</v>
      </c>
      <c r="J7">
        <f t="shared" si="4"/>
        <v>-0.56406461517798367</v>
      </c>
      <c r="L7">
        <v>4</v>
      </c>
      <c r="M7" s="1">
        <f t="shared" si="5"/>
        <v>-3.1727176586868418E-2</v>
      </c>
      <c r="N7" s="1" cm="1">
        <f t="array" ref="N7">INDEX(M6:M$13,ROWS($A6))</f>
        <v>-3.165211522652752E-2</v>
      </c>
      <c r="O7" s="1" cm="1">
        <f t="array" ref="O7">INDEX(N6:N$13,ROWS($A6))</f>
        <v>-3.6013974148841686E-2</v>
      </c>
      <c r="P7" s="1" cm="1">
        <f t="array" ref="P7">INDEX(O6:O$13,ROWS($A6))</f>
        <v>4.3051628489873109E-2</v>
      </c>
      <c r="Q7" s="1" cm="1">
        <f t="array" ref="Q7">INDEX(P6:P$13,ROWS($A6))</f>
        <v>1</v>
      </c>
      <c r="R7" s="1" cm="1">
        <f t="array" ref="R7">INDEX(Q6:Q$13,ROWS($A6))</f>
        <v>4.3051628489873109E-2</v>
      </c>
      <c r="S7" s="1" cm="1">
        <f t="array" ref="S7">INDEX(R6:R$13,ROWS($A6))</f>
        <v>-3.6013974148841686E-2</v>
      </c>
      <c r="T7" s="1" cm="1">
        <f t="array" ref="T7">INDEX(S6:S$13,ROWS($A6))</f>
        <v>-3.165211522652752E-2</v>
      </c>
      <c r="U7" s="1" cm="1">
        <f t="array" ref="U7">INDEX(T6:T$13,ROWS($A6))</f>
        <v>-3.1727176586868418E-2</v>
      </c>
      <c r="V7" s="1" cm="1">
        <f t="array" ref="V7">INDEX(U6:U$13,ROWS($A6))</f>
        <v>3.8771011355063618E-2</v>
      </c>
      <c r="W7" s="1" cm="1">
        <f t="array" ref="W7">INDEX(V6:V$13,ROWS($A6))</f>
        <v>-5.9527614758717533E-2</v>
      </c>
    </row>
    <row r="8" spans="1:23" x14ac:dyDescent="0.3">
      <c r="A8">
        <v>6</v>
      </c>
      <c r="B8">
        <v>16.739999999999998</v>
      </c>
      <c r="C8">
        <f t="shared" si="0"/>
        <v>2.817801065061329</v>
      </c>
      <c r="D8">
        <f t="shared" si="1"/>
        <v>0.10443170248151912</v>
      </c>
      <c r="E8">
        <f t="shared" si="2"/>
        <v>8.5465965377097816E-2</v>
      </c>
      <c r="G8">
        <v>5</v>
      </c>
      <c r="H8" s="2">
        <f>SUMPRODUCT($E$3:INDEX($E$3:$E$312,ROWS(E8:E$312)),$E8:E$312)/DEVSQ($E$3:$E$312)</f>
        <v>3.8771011355063618E-2</v>
      </c>
      <c r="I8">
        <f t="shared" si="3"/>
        <v>5.615543240788428E-2</v>
      </c>
      <c r="J8">
        <f t="shared" si="4"/>
        <v>0.69042316464506703</v>
      </c>
      <c r="L8">
        <v>5</v>
      </c>
      <c r="M8" s="1">
        <f t="shared" si="5"/>
        <v>3.8771011355063618E-2</v>
      </c>
      <c r="N8" s="1" cm="1">
        <f t="array" ref="N8">INDEX(M7:M$13,ROWS($A7))</f>
        <v>-3.1727176586868418E-2</v>
      </c>
      <c r="O8" s="1" cm="1">
        <f t="array" ref="O8">INDEX(N7:N$13,ROWS($A7))</f>
        <v>-3.165211522652752E-2</v>
      </c>
      <c r="P8" s="1" cm="1">
        <f t="array" ref="P8">INDEX(O7:O$13,ROWS($A7))</f>
        <v>-3.6013974148841686E-2</v>
      </c>
      <c r="Q8" s="1" cm="1">
        <f t="array" ref="Q8">INDEX(P7:P$13,ROWS($A7))</f>
        <v>4.3051628489873109E-2</v>
      </c>
      <c r="R8" s="1" cm="1">
        <f t="array" ref="R8">INDEX(Q7:Q$13,ROWS($A7))</f>
        <v>1</v>
      </c>
      <c r="S8" s="1" cm="1">
        <f t="array" ref="S8">INDEX(R7:R$13,ROWS($A7))</f>
        <v>4.3051628489873109E-2</v>
      </c>
      <c r="T8" s="1" cm="1">
        <f t="array" ref="T8">INDEX(S7:S$13,ROWS($A7))</f>
        <v>-3.6013974148841686E-2</v>
      </c>
      <c r="U8" s="1" cm="1">
        <f t="array" ref="U8">INDEX(T7:T$13,ROWS($A7))</f>
        <v>-3.165211522652752E-2</v>
      </c>
      <c r="V8" s="1" cm="1">
        <f t="array" ref="V8">INDEX(U7:U$13,ROWS($A7))</f>
        <v>-3.1727176586868418E-2</v>
      </c>
      <c r="W8" s="1" cm="1">
        <f t="array" ref="W8">INDEX(V7:V$13,ROWS($A7))</f>
        <v>3.8771011355063618E-2</v>
      </c>
    </row>
    <row r="9" spans="1:23" x14ac:dyDescent="0.3">
      <c r="A9">
        <v>7</v>
      </c>
      <c r="B9">
        <v>15.49</v>
      </c>
      <c r="C9">
        <f t="shared" si="0"/>
        <v>2.7401946544287772</v>
      </c>
      <c r="D9">
        <f t="shared" si="1"/>
        <v>-7.7606410632551803E-2</v>
      </c>
      <c r="E9">
        <f t="shared" si="2"/>
        <v>-9.6572147736973105E-2</v>
      </c>
      <c r="G9">
        <v>6</v>
      </c>
      <c r="H9" s="2">
        <f>SUMPRODUCT($E$3:INDEX($E$3:$E$312,ROWS(E9:E$312)),$E9:E$312)/DEVSQ($E$3:$E$312)</f>
        <v>-5.9527614758717533E-2</v>
      </c>
      <c r="I9">
        <f t="shared" si="3"/>
        <v>5.6063298740567438E-2</v>
      </c>
      <c r="J9">
        <f t="shared" si="4"/>
        <v>-1.061792939337751</v>
      </c>
      <c r="L9">
        <v>6</v>
      </c>
      <c r="M9" s="1">
        <f t="shared" si="5"/>
        <v>-5.9527614758717533E-2</v>
      </c>
      <c r="N9" s="1" cm="1">
        <f t="array" ref="N9">INDEX(M8:M$13,ROWS($A8))</f>
        <v>3.8771011355063618E-2</v>
      </c>
      <c r="O9" s="1" cm="1">
        <f t="array" ref="O9">INDEX(N8:N$13,ROWS($A8))</f>
        <v>-3.1727176586868418E-2</v>
      </c>
      <c r="P9" s="1" cm="1">
        <f t="array" ref="P9">INDEX(O8:O$13,ROWS($A8))</f>
        <v>-3.165211522652752E-2</v>
      </c>
      <c r="Q9" s="1" cm="1">
        <f t="array" ref="Q9">INDEX(P8:P$13,ROWS($A8))</f>
        <v>-3.6013974148841686E-2</v>
      </c>
      <c r="R9" s="1" cm="1">
        <f t="array" ref="R9">INDEX(Q8:Q$13,ROWS($A8))</f>
        <v>4.3051628489873109E-2</v>
      </c>
      <c r="S9" s="1" cm="1">
        <f t="array" ref="S9">INDEX(R8:R$13,ROWS($A8))</f>
        <v>1</v>
      </c>
      <c r="T9" s="1" cm="1">
        <f t="array" ref="T9">INDEX(S8:S$13,ROWS($A8))</f>
        <v>4.3051628489873109E-2</v>
      </c>
      <c r="U9" s="1" cm="1">
        <f t="array" ref="U9">INDEX(T8:T$13,ROWS($A8))</f>
        <v>-3.6013974148841686E-2</v>
      </c>
      <c r="V9" s="1" cm="1">
        <f t="array" ref="V9">INDEX(U8:U$13,ROWS($A8))</f>
        <v>-3.165211522652752E-2</v>
      </c>
      <c r="W9" s="1" cm="1">
        <f t="array" ref="W9">INDEX(V8:V$13,ROWS($A8))</f>
        <v>-3.1727176586868418E-2</v>
      </c>
    </row>
    <row r="10" spans="1:23" x14ac:dyDescent="0.3">
      <c r="A10">
        <v>8</v>
      </c>
      <c r="B10">
        <v>15.2</v>
      </c>
      <c r="C10">
        <f t="shared" si="0"/>
        <v>2.7212954278522306</v>
      </c>
      <c r="D10">
        <f t="shared" si="1"/>
        <v>-1.8899226576546635E-2</v>
      </c>
      <c r="E10">
        <f t="shared" si="2"/>
        <v>-3.7864963680967936E-2</v>
      </c>
      <c r="G10">
        <v>7</v>
      </c>
      <c r="H10" s="2">
        <f>SUMPRODUCT($E$3:INDEX($E$3:$E$312,ROWS(E10:E$312)),$E10:E$312)/DEVSQ($E$3:$E$312)</f>
        <v>-0.15877937034851031</v>
      </c>
      <c r="I10">
        <f t="shared" si="3"/>
        <v>5.5971013412584932E-2</v>
      </c>
      <c r="J10">
        <f t="shared" si="4"/>
        <v>-2.8368142841739075</v>
      </c>
      <c r="L10">
        <v>7</v>
      </c>
      <c r="M10" s="1">
        <f t="shared" si="5"/>
        <v>-0.15877937034851031</v>
      </c>
      <c r="N10" s="1" cm="1">
        <f t="array" ref="N10">INDEX(M9:M$13,ROWS($A9))</f>
        <v>-5.9527614758717533E-2</v>
      </c>
      <c r="O10" s="1" cm="1">
        <f t="array" ref="O10">INDEX(N9:N$13,ROWS($A9))</f>
        <v>3.8771011355063618E-2</v>
      </c>
      <c r="P10" s="1" cm="1">
        <f t="array" ref="P10">INDEX(O9:O$13,ROWS($A9))</f>
        <v>-3.1727176586868418E-2</v>
      </c>
      <c r="Q10" s="1" cm="1">
        <f t="array" ref="Q10">INDEX(P9:P$13,ROWS($A9))</f>
        <v>-3.165211522652752E-2</v>
      </c>
      <c r="R10" s="1" cm="1">
        <f t="array" ref="R10">INDEX(Q9:Q$13,ROWS($A9))</f>
        <v>-3.6013974148841686E-2</v>
      </c>
      <c r="S10" s="1" cm="1">
        <f t="array" ref="S10">INDEX(R9:R$13,ROWS($A9))</f>
        <v>4.3051628489873109E-2</v>
      </c>
      <c r="T10" s="1" cm="1">
        <f t="array" ref="T10">INDEX(S9:S$13,ROWS($A9))</f>
        <v>1</v>
      </c>
      <c r="U10" s="1" cm="1">
        <f t="array" ref="U10">INDEX(T9:T$13,ROWS($A9))</f>
        <v>4.3051628489873109E-2</v>
      </c>
      <c r="V10" s="1" cm="1">
        <f t="array" ref="V10">INDEX(U9:U$13,ROWS($A9))</f>
        <v>-3.6013974148841686E-2</v>
      </c>
      <c r="W10" s="1" cm="1">
        <f t="array" ref="W10">INDEX(V9:V$13,ROWS($A9))</f>
        <v>-3.165211522652752E-2</v>
      </c>
    </row>
    <row r="11" spans="1:23" x14ac:dyDescent="0.3">
      <c r="A11">
        <v>9</v>
      </c>
      <c r="B11">
        <v>15.06</v>
      </c>
      <c r="C11">
        <f t="shared" si="0"/>
        <v>2.7120422223717475</v>
      </c>
      <c r="D11">
        <f t="shared" si="1"/>
        <v>-9.2532054804830288E-3</v>
      </c>
      <c r="E11">
        <f t="shared" si="2"/>
        <v>-2.8218942584904327E-2</v>
      </c>
      <c r="G11">
        <v>8</v>
      </c>
      <c r="H11" s="2">
        <f>SUMPRODUCT($E$3:INDEX($E$3:$E$312,ROWS(E11:E$312)),$E11:E$312)/DEVSQ($E$3:$E$312)</f>
        <v>-2.2759453147208546E-2</v>
      </c>
      <c r="I11">
        <f t="shared" si="3"/>
        <v>5.5878575672518825E-2</v>
      </c>
      <c r="J11">
        <f t="shared" si="4"/>
        <v>-0.40730195559371929</v>
      </c>
      <c r="L11">
        <v>8</v>
      </c>
      <c r="M11" s="1">
        <f t="shared" si="5"/>
        <v>-2.2759453147208546E-2</v>
      </c>
      <c r="N11" s="1" cm="1">
        <f t="array" ref="N11">INDEX(M10:M$13,ROWS($A10))</f>
        <v>-0.15877937034851031</v>
      </c>
      <c r="O11" s="1" cm="1">
        <f t="array" ref="O11">INDEX(N10:N$13,ROWS($A10))</f>
        <v>-5.9527614758717533E-2</v>
      </c>
      <c r="P11" s="1" cm="1">
        <f t="array" ref="P11">INDEX(O10:O$13,ROWS($A10))</f>
        <v>3.8771011355063618E-2</v>
      </c>
      <c r="Q11" s="1" cm="1">
        <f t="array" ref="Q11">INDEX(P10:P$13,ROWS($A10))</f>
        <v>-3.1727176586868418E-2</v>
      </c>
      <c r="R11" s="1" cm="1">
        <f t="array" ref="R11">INDEX(Q10:Q$13,ROWS($A10))</f>
        <v>-3.165211522652752E-2</v>
      </c>
      <c r="S11" s="1" cm="1">
        <f t="array" ref="S11">INDEX(R10:R$13,ROWS($A10))</f>
        <v>-3.6013974148841686E-2</v>
      </c>
      <c r="T11" s="1" cm="1">
        <f t="array" ref="T11">INDEX(S10:S$13,ROWS($A10))</f>
        <v>4.3051628489873109E-2</v>
      </c>
      <c r="U11" s="1" cm="1">
        <f t="array" ref="U11">INDEX(T10:T$13,ROWS($A10))</f>
        <v>1</v>
      </c>
      <c r="V11" s="1" cm="1">
        <f t="array" ref="V11">INDEX(U10:U$13,ROWS($A10))</f>
        <v>4.3051628489873109E-2</v>
      </c>
      <c r="W11" s="1" cm="1">
        <f t="array" ref="W11">INDEX(V10:V$13,ROWS($A10))</f>
        <v>-3.6013974148841686E-2</v>
      </c>
    </row>
    <row r="12" spans="1:23" x14ac:dyDescent="0.3">
      <c r="A12">
        <v>10</v>
      </c>
      <c r="B12">
        <v>14.16</v>
      </c>
      <c r="C12">
        <f t="shared" si="0"/>
        <v>2.6504210882655737</v>
      </c>
      <c r="D12">
        <f t="shared" si="1"/>
        <v>-6.1621134106173869E-2</v>
      </c>
      <c r="E12">
        <f t="shared" si="2"/>
        <v>-8.0586871210595171E-2</v>
      </c>
      <c r="G12">
        <v>9</v>
      </c>
      <c r="H12" s="2">
        <f>SUMPRODUCT($E$3:INDEX($E$3:$E$312,ROWS(E12:E$312)),$E12:E$312)/DEVSQ($E$3:$E$312)</f>
        <v>8.3310379198043311E-3</v>
      </c>
      <c r="I12">
        <f t="shared" si="3"/>
        <v>5.5785984762725699E-2</v>
      </c>
      <c r="J12">
        <f t="shared" si="4"/>
        <v>0.14933926424779809</v>
      </c>
      <c r="L12">
        <v>9</v>
      </c>
      <c r="M12" s="1">
        <f t="shared" si="5"/>
        <v>8.3310379198043311E-3</v>
      </c>
      <c r="N12" s="1" cm="1">
        <f t="array" ref="N12">INDEX(M11:M$13,ROWS($A11))</f>
        <v>-2.2759453147208546E-2</v>
      </c>
      <c r="O12" s="1" cm="1">
        <f t="array" ref="O12">INDEX(N11:N$13,ROWS($A11))</f>
        <v>-0.15877937034851031</v>
      </c>
      <c r="P12" s="1" cm="1">
        <f t="array" ref="P12">INDEX(O11:O$13,ROWS($A11))</f>
        <v>-5.9527614758717533E-2</v>
      </c>
      <c r="Q12" s="1" cm="1">
        <f t="array" ref="Q12">INDEX(P11:P$13,ROWS($A11))</f>
        <v>3.8771011355063618E-2</v>
      </c>
      <c r="R12" s="1" cm="1">
        <f t="array" ref="R12">INDEX(Q11:Q$13,ROWS($A11))</f>
        <v>-3.1727176586868418E-2</v>
      </c>
      <c r="S12" s="1" cm="1">
        <f t="array" ref="S12">INDEX(R11:R$13,ROWS($A11))</f>
        <v>-3.165211522652752E-2</v>
      </c>
      <c r="T12" s="1" cm="1">
        <f t="array" ref="T12">INDEX(S11:S$13,ROWS($A11))</f>
        <v>-3.6013974148841686E-2</v>
      </c>
      <c r="U12" s="1" cm="1">
        <f t="array" ref="U12">INDEX(T11:T$13,ROWS($A11))</f>
        <v>4.3051628489873109E-2</v>
      </c>
      <c r="V12" s="1" cm="1">
        <f t="array" ref="V12">INDEX(U11:U$13,ROWS($A11))</f>
        <v>1</v>
      </c>
      <c r="W12" s="1" cm="1">
        <f t="array" ref="W12">INDEX(V11:V$13,ROWS($A11))</f>
        <v>4.3051628489873109E-2</v>
      </c>
    </row>
    <row r="13" spans="1:23" x14ac:dyDescent="0.3">
      <c r="A13">
        <v>11</v>
      </c>
      <c r="B13">
        <v>15.58</v>
      </c>
      <c r="C13">
        <f t="shared" si="0"/>
        <v>2.7459880404426023</v>
      </c>
      <c r="D13">
        <f t="shared" si="1"/>
        <v>9.5566952177028597E-2</v>
      </c>
      <c r="E13">
        <f t="shared" si="2"/>
        <v>7.6601215072607295E-2</v>
      </c>
      <c r="G13">
        <v>10</v>
      </c>
      <c r="H13" s="2">
        <f>SUMPRODUCT($E$3:INDEX($E$3:$E$312,ROWS(E13:E$312)),$E13:E$312)/DEVSQ($E$3:$E$312)</f>
        <v>5.8105416030241969E-2</v>
      </c>
      <c r="I13">
        <f t="shared" si="3"/>
        <v>5.5693239919264122E-2</v>
      </c>
      <c r="J13">
        <f t="shared" si="4"/>
        <v>1.043311829487289</v>
      </c>
      <c r="L13">
        <v>10</v>
      </c>
      <c r="M13" s="1">
        <f t="shared" si="5"/>
        <v>5.8105416030241969E-2</v>
      </c>
      <c r="N13" s="1" cm="1">
        <f t="array" ref="N13">INDEX(M12:M$13,ROWS($A12))</f>
        <v>8.3310379198043311E-3</v>
      </c>
      <c r="O13" s="1" cm="1">
        <f t="array" ref="O13">INDEX(N12:N$13,ROWS($A12))</f>
        <v>-2.2759453147208546E-2</v>
      </c>
      <c r="P13" s="1" cm="1">
        <f t="array" ref="P13">INDEX(O12:O$13,ROWS($A12))</f>
        <v>-0.15877937034851031</v>
      </c>
      <c r="Q13" s="1" cm="1">
        <f t="array" ref="Q13">INDEX(P12:P$13,ROWS($A12))</f>
        <v>-5.9527614758717533E-2</v>
      </c>
      <c r="R13" s="1" cm="1">
        <f t="array" ref="R13">INDEX(Q12:Q$13,ROWS($A12))</f>
        <v>3.8771011355063618E-2</v>
      </c>
      <c r="S13" s="1" cm="1">
        <f t="array" ref="S13">INDEX(R12:R$13,ROWS($A12))</f>
        <v>-3.1727176586868418E-2</v>
      </c>
      <c r="T13" s="1" cm="1">
        <f t="array" ref="T13">INDEX(S12:S$13,ROWS($A12))</f>
        <v>-3.165211522652752E-2</v>
      </c>
      <c r="U13" s="1" cm="1">
        <f t="array" ref="U13">INDEX(T12:T$13,ROWS($A12))</f>
        <v>-3.6013974148841686E-2</v>
      </c>
      <c r="V13" s="1" cm="1">
        <f t="array" ref="V13">INDEX(U12:U$13,ROWS($A12))</f>
        <v>4.3051628489873109E-2</v>
      </c>
      <c r="W13" s="1" cm="1">
        <f t="array" ref="W13">INDEX(V12:V$13,ROWS($A12))</f>
        <v>1</v>
      </c>
    </row>
    <row r="14" spans="1:23" x14ac:dyDescent="0.3">
      <c r="A14">
        <v>12</v>
      </c>
      <c r="B14">
        <v>16.79</v>
      </c>
      <c r="C14">
        <f t="shared" si="0"/>
        <v>2.8207834710894493</v>
      </c>
      <c r="D14">
        <f t="shared" si="1"/>
        <v>7.4795430646847016E-2</v>
      </c>
      <c r="E14">
        <f t="shared" si="2"/>
        <v>5.5829693542425715E-2</v>
      </c>
    </row>
    <row r="15" spans="1:23" x14ac:dyDescent="0.3">
      <c r="A15">
        <v>13</v>
      </c>
      <c r="B15">
        <v>17.29</v>
      </c>
      <c r="C15">
        <f t="shared" si="0"/>
        <v>2.8501282996951991</v>
      </c>
      <c r="D15">
        <f t="shared" si="1"/>
        <v>2.9344828605749829E-2</v>
      </c>
      <c r="E15">
        <f t="shared" si="2"/>
        <v>1.0379091501328531E-2</v>
      </c>
      <c r="H15" s="2" t="s">
        <v>7</v>
      </c>
      <c r="I15" t="s">
        <v>8</v>
      </c>
      <c r="J15" t="s">
        <v>6</v>
      </c>
    </row>
    <row r="16" spans="1:23" x14ac:dyDescent="0.3">
      <c r="A16">
        <v>14</v>
      </c>
      <c r="B16">
        <v>17.690000000000001</v>
      </c>
      <c r="C16">
        <f t="shared" si="0"/>
        <v>2.8729995081716941</v>
      </c>
      <c r="D16">
        <f t="shared" si="1"/>
        <v>2.2871208476495042E-2</v>
      </c>
      <c r="E16">
        <f t="shared" si="2"/>
        <v>3.905471372073744E-3</v>
      </c>
      <c r="G16">
        <v>1</v>
      </c>
      <c r="H16" s="2" cm="1">
        <f t="array" aca="1" ref="H16" ca="1">INDEX(MMULT(MINVERSE(OFFSET($M$3,0,0,L4,L4)),OFFSET($M$3,1,0,L4,1)),L4)</f>
        <v>4.3051628489873109E-2</v>
      </c>
      <c r="I16">
        <f>1/SQRT(COUNT($B$2:$B$312))</f>
        <v>5.6704797712374272E-2</v>
      </c>
      <c r="J16">
        <f ca="1">H16/I16</f>
        <v>0.75922373814373501</v>
      </c>
    </row>
    <row r="17" spans="1:10" x14ac:dyDescent="0.3">
      <c r="A17">
        <v>15</v>
      </c>
      <c r="B17">
        <v>19.45</v>
      </c>
      <c r="C17">
        <f t="shared" si="0"/>
        <v>2.9678470700644555</v>
      </c>
      <c r="D17">
        <f t="shared" si="1"/>
        <v>9.4847561892761334E-2</v>
      </c>
      <c r="E17">
        <f t="shared" si="2"/>
        <v>7.5881824788340033E-2</v>
      </c>
      <c r="G17">
        <v>2</v>
      </c>
      <c r="H17" s="2" cm="1">
        <f t="array" aca="1" ref="H17" ca="1">INDEX(MMULT(MINVERSE(OFFSET($M$3,0,0,L5,L5)),OFFSET($M$3,1,0,L5,1)),L5)</f>
        <v>-3.7937732278009943E-2</v>
      </c>
      <c r="I17">
        <f t="shared" ref="I17:I25" si="6">1/SQRT(COUNT($B$2:$B$312))</f>
        <v>5.6704797712374272E-2</v>
      </c>
      <c r="J17">
        <f t="shared" ref="J17:J25" ca="1" si="7">H17/I17</f>
        <v>-0.6690391961266281</v>
      </c>
    </row>
    <row r="18" spans="1:10" x14ac:dyDescent="0.3">
      <c r="A18">
        <v>16</v>
      </c>
      <c r="B18">
        <v>20.43</v>
      </c>
      <c r="C18">
        <f t="shared" si="0"/>
        <v>3.0170044088295307</v>
      </c>
      <c r="D18">
        <f t="shared" si="1"/>
        <v>4.915733876507522E-2</v>
      </c>
      <c r="E18">
        <f t="shared" si="2"/>
        <v>3.0191601660653922E-2</v>
      </c>
      <c r="G18">
        <v>3</v>
      </c>
      <c r="H18" s="2" cm="1">
        <f t="array" aca="1" ref="H18" ca="1">INDEX(MMULT(MINVERSE(OFFSET($M$3,0,0,L6,L6)),OFFSET($M$3,1,0,L6,1)),L6)</f>
        <v>-2.8503330175560136E-2</v>
      </c>
      <c r="I18">
        <f t="shared" si="6"/>
        <v>5.6704797712374272E-2</v>
      </c>
      <c r="J18">
        <f t="shared" ca="1" si="7"/>
        <v>-0.50266170280932088</v>
      </c>
    </row>
    <row r="19" spans="1:10" x14ac:dyDescent="0.3">
      <c r="A19">
        <v>17</v>
      </c>
      <c r="B19">
        <v>21.48</v>
      </c>
      <c r="C19">
        <f t="shared" si="0"/>
        <v>3.0671222696406639</v>
      </c>
      <c r="D19">
        <f t="shared" si="1"/>
        <v>5.011786081113323E-2</v>
      </c>
      <c r="E19">
        <f t="shared" si="2"/>
        <v>3.1152123706711932E-2</v>
      </c>
      <c r="G19">
        <v>4</v>
      </c>
      <c r="H19" s="2" cm="1">
        <f t="array" aca="1" ref="H19" ca="1">INDEX(MMULT(MINVERSE(OFFSET($M$3,0,0,L7,L7)),OFFSET($M$3,1,0,L7,1)),L7)</f>
        <v>-3.0565649062831934E-2</v>
      </c>
      <c r="I19">
        <f t="shared" si="6"/>
        <v>5.6704797712374272E-2</v>
      </c>
      <c r="J19">
        <f t="shared" ca="1" si="7"/>
        <v>-0.53903109253420045</v>
      </c>
    </row>
    <row r="20" spans="1:10" x14ac:dyDescent="0.3">
      <c r="A20">
        <v>18</v>
      </c>
      <c r="B20">
        <v>20.96</v>
      </c>
      <c r="C20">
        <f t="shared" si="0"/>
        <v>3.0426158594528414</v>
      </c>
      <c r="D20">
        <f t="shared" si="1"/>
        <v>-2.4506410187822514E-2</v>
      </c>
      <c r="E20">
        <f t="shared" si="2"/>
        <v>-4.3472147292243815E-2</v>
      </c>
      <c r="G20">
        <v>5</v>
      </c>
      <c r="H20" s="2" cm="1">
        <f t="array" aca="1" ref="H20" ca="1">INDEX(MMULT(MINVERSE(OFFSET($M$3,0,0,L8,L8)),OFFSET($M$3,1,0,L8,1)),L8)</f>
        <v>3.9466729606056003E-2</v>
      </c>
      <c r="I20">
        <f t="shared" si="6"/>
        <v>5.6704797712374272E-2</v>
      </c>
      <c r="J20">
        <f t="shared" ca="1" si="7"/>
        <v>0.69600335770959765</v>
      </c>
    </row>
    <row r="21" spans="1:10" x14ac:dyDescent="0.3">
      <c r="A21">
        <v>19</v>
      </c>
      <c r="B21">
        <v>23.26</v>
      </c>
      <c r="C21">
        <f t="shared" si="0"/>
        <v>3.1467351470905185</v>
      </c>
      <c r="D21">
        <f t="shared" si="1"/>
        <v>0.10411928763767708</v>
      </c>
      <c r="E21">
        <f t="shared" si="2"/>
        <v>8.5153550533255781E-2</v>
      </c>
      <c r="G21">
        <v>6</v>
      </c>
      <c r="H21" s="2" cm="1">
        <f t="array" aca="1" ref="H21" ca="1">INDEX(MMULT(MINVERSE(OFFSET($M$3,0,0,L9,L9)),OFFSET($M$3,1,0,L9,1)),L9)</f>
        <v>-6.6506999675035636E-2</v>
      </c>
      <c r="I21">
        <f t="shared" si="6"/>
        <v>5.6704797712374272E-2</v>
      </c>
      <c r="J21">
        <f t="shared" ca="1" si="7"/>
        <v>-1.1728637145022793</v>
      </c>
    </row>
    <row r="22" spans="1:10" x14ac:dyDescent="0.3">
      <c r="A22">
        <v>20</v>
      </c>
      <c r="B22">
        <v>23.77</v>
      </c>
      <c r="C22">
        <f t="shared" si="0"/>
        <v>3.1684242813721024</v>
      </c>
      <c r="D22">
        <f t="shared" si="1"/>
        <v>2.1689134281583922E-2</v>
      </c>
      <c r="E22">
        <f t="shared" si="2"/>
        <v>2.7233971771626238E-3</v>
      </c>
      <c r="G22">
        <v>7</v>
      </c>
      <c r="H22" s="2" cm="1">
        <f t="array" aca="1" ref="H22" ca="1">INDEX(MMULT(MINVERSE(OFFSET($M$3,0,0,L10,L10)),OFFSET($M$3,1,0,L10,1)),L10)</f>
        <v>-0.15376567838582464</v>
      </c>
      <c r="I22">
        <f t="shared" si="6"/>
        <v>5.6704797712374272E-2</v>
      </c>
      <c r="J22">
        <f t="shared" ca="1" si="7"/>
        <v>-2.7116872749599721</v>
      </c>
    </row>
    <row r="23" spans="1:10" x14ac:dyDescent="0.3">
      <c r="A23">
        <v>21</v>
      </c>
      <c r="B23">
        <v>24.37</v>
      </c>
      <c r="C23">
        <f t="shared" si="0"/>
        <v>3.193352867637115</v>
      </c>
      <c r="D23">
        <f t="shared" si="1"/>
        <v>2.4928586265012598E-2</v>
      </c>
      <c r="E23">
        <f t="shared" si="2"/>
        <v>5.9628491605912999E-3</v>
      </c>
      <c r="G23">
        <v>8</v>
      </c>
      <c r="H23" s="2" cm="1">
        <f t="array" aca="1" ref="H23" ca="1">INDEX(MMULT(MINVERSE(OFFSET($M$3,0,0,L11,L11)),OFFSET($M$3,1,0,L11,1)),L11)</f>
        <v>-1.3716836072225109E-2</v>
      </c>
      <c r="I23">
        <f t="shared" si="6"/>
        <v>5.6704797712374272E-2</v>
      </c>
      <c r="J23">
        <f t="shared" ca="1" si="7"/>
        <v>-0.24189903898081952</v>
      </c>
    </row>
    <row r="24" spans="1:10" x14ac:dyDescent="0.3">
      <c r="A24">
        <v>22</v>
      </c>
      <c r="B24">
        <v>24.96</v>
      </c>
      <c r="C24">
        <f t="shared" si="0"/>
        <v>3.2172745435012269</v>
      </c>
      <c r="D24">
        <f t="shared" si="1"/>
        <v>2.3921675864111869E-2</v>
      </c>
      <c r="E24">
        <f t="shared" si="2"/>
        <v>4.9559387596905709E-3</v>
      </c>
      <c r="G24">
        <v>9</v>
      </c>
      <c r="H24" s="2" cm="1">
        <f t="array" aca="1" ref="H24" ca="1">INDEX(MMULT(MINVERSE(OFFSET($M$3,0,0,L12,L12)),OFFSET($M$3,1,0,L12,1)),L12)</f>
        <v>-2.3033068184859541E-3</v>
      </c>
      <c r="I24">
        <f t="shared" si="6"/>
        <v>5.6704797712374272E-2</v>
      </c>
      <c r="J24">
        <f t="shared" ca="1" si="7"/>
        <v>-4.0619258182863077E-2</v>
      </c>
    </row>
    <row r="25" spans="1:10" x14ac:dyDescent="0.3">
      <c r="A25">
        <v>23</v>
      </c>
      <c r="B25">
        <v>24.54</v>
      </c>
      <c r="C25">
        <f t="shared" si="0"/>
        <v>3.2003044392827653</v>
      </c>
      <c r="D25">
        <f t="shared" si="1"/>
        <v>-1.6970104218461568E-2</v>
      </c>
      <c r="E25">
        <f t="shared" si="2"/>
        <v>-3.5935841322882869E-2</v>
      </c>
      <c r="G25">
        <v>10</v>
      </c>
      <c r="H25" s="2" cm="1">
        <f t="array" aca="1" ref="H25" ca="1">INDEX(MMULT(MINVERSE(OFFSET($M$3,0,0,L13,L13)),OFFSET($M$3,1,0,L13,1)),L13)</f>
        <v>4.2509693742739718E-2</v>
      </c>
      <c r="I25">
        <f t="shared" si="6"/>
        <v>5.6704797712374272E-2</v>
      </c>
      <c r="J25">
        <f t="shared" ca="1" si="7"/>
        <v>0.74966661477857877</v>
      </c>
    </row>
    <row r="26" spans="1:10" x14ac:dyDescent="0.3">
      <c r="A26">
        <v>24</v>
      </c>
      <c r="B26">
        <v>26.57</v>
      </c>
      <c r="C26">
        <f t="shared" si="0"/>
        <v>3.279782759771722</v>
      </c>
      <c r="D26">
        <f t="shared" si="1"/>
        <v>7.9478320488956644E-2</v>
      </c>
      <c r="E26">
        <f t="shared" si="2"/>
        <v>6.0512583384535343E-2</v>
      </c>
    </row>
    <row r="27" spans="1:10" x14ac:dyDescent="0.3">
      <c r="A27">
        <v>25</v>
      </c>
      <c r="B27">
        <v>25.29</v>
      </c>
      <c r="C27">
        <f t="shared" si="0"/>
        <v>3.2304090606818736</v>
      </c>
      <c r="D27">
        <f t="shared" si="1"/>
        <v>-4.9373699089848344E-2</v>
      </c>
      <c r="E27">
        <f t="shared" si="2"/>
        <v>-6.8339436194269645E-2</v>
      </c>
    </row>
    <row r="28" spans="1:10" x14ac:dyDescent="0.3">
      <c r="A28">
        <v>26</v>
      </c>
      <c r="B28">
        <v>24.14</v>
      </c>
      <c r="C28">
        <f t="shared" si="0"/>
        <v>3.1838702156693857</v>
      </c>
      <c r="D28">
        <f t="shared" si="1"/>
        <v>-4.653884501248795E-2</v>
      </c>
      <c r="E28">
        <f t="shared" si="2"/>
        <v>-6.5504582116909252E-2</v>
      </c>
      <c r="H28" t="s">
        <v>4</v>
      </c>
      <c r="I28" t="s">
        <v>7</v>
      </c>
    </row>
    <row r="29" spans="1:10" x14ac:dyDescent="0.3">
      <c r="A29">
        <v>27</v>
      </c>
      <c r="B29">
        <v>23.35</v>
      </c>
      <c r="C29">
        <f t="shared" si="0"/>
        <v>3.1505969841149062</v>
      </c>
      <c r="D29">
        <f t="shared" si="1"/>
        <v>-3.3273231554479477E-2</v>
      </c>
      <c r="E29">
        <f t="shared" si="2"/>
        <v>-5.2238968658900778E-2</v>
      </c>
      <c r="G29">
        <v>1</v>
      </c>
      <c r="H29">
        <f>H4</f>
        <v>4.3051628489873109E-2</v>
      </c>
      <c r="I29">
        <f ca="1">H16</f>
        <v>4.3051628489873109E-2</v>
      </c>
    </row>
    <row r="30" spans="1:10" x14ac:dyDescent="0.3">
      <c r="A30">
        <v>28</v>
      </c>
      <c r="B30">
        <v>24.81</v>
      </c>
      <c r="C30">
        <f t="shared" si="0"/>
        <v>3.2112467977037098</v>
      </c>
      <c r="D30">
        <f t="shared" si="1"/>
        <v>6.0649813588803614E-2</v>
      </c>
      <c r="E30">
        <f t="shared" si="2"/>
        <v>4.1684076484382312E-2</v>
      </c>
      <c r="G30">
        <v>2</v>
      </c>
      <c r="H30">
        <f t="shared" ref="H30:H38" si="8">H5</f>
        <v>-3.6013974148841686E-2</v>
      </c>
      <c r="I30">
        <f t="shared" ref="I30:I38" ca="1" si="9">H17</f>
        <v>-3.7937732278009943E-2</v>
      </c>
    </row>
    <row r="31" spans="1:10" x14ac:dyDescent="0.3">
      <c r="A31">
        <v>29</v>
      </c>
      <c r="B31">
        <v>26.94</v>
      </c>
      <c r="C31">
        <f t="shared" si="0"/>
        <v>3.2936121709822181</v>
      </c>
      <c r="D31">
        <f t="shared" si="1"/>
        <v>8.2365373278508347E-2</v>
      </c>
      <c r="E31">
        <f t="shared" si="2"/>
        <v>6.3399636174087046E-2</v>
      </c>
      <c r="G31">
        <v>3</v>
      </c>
      <c r="H31">
        <f t="shared" si="8"/>
        <v>-3.165211522652752E-2</v>
      </c>
      <c r="I31">
        <f t="shared" ca="1" si="9"/>
        <v>-2.8503330175560136E-2</v>
      </c>
    </row>
    <row r="32" spans="1:10" x14ac:dyDescent="0.3">
      <c r="A32">
        <v>30</v>
      </c>
      <c r="B32">
        <v>29.21</v>
      </c>
      <c r="C32">
        <f t="shared" si="0"/>
        <v>3.3745111163996495</v>
      </c>
      <c r="D32">
        <f t="shared" si="1"/>
        <v>8.0898945417431367E-2</v>
      </c>
      <c r="E32">
        <f t="shared" si="2"/>
        <v>6.1933208313010066E-2</v>
      </c>
      <c r="G32">
        <v>4</v>
      </c>
      <c r="H32">
        <f t="shared" si="8"/>
        <v>-3.1727176586868418E-2</v>
      </c>
      <c r="I32">
        <f t="shared" ca="1" si="9"/>
        <v>-3.0565649062831934E-2</v>
      </c>
    </row>
    <row r="33" spans="1:9" x14ac:dyDescent="0.3">
      <c r="A33">
        <v>31</v>
      </c>
      <c r="B33">
        <v>32.31</v>
      </c>
      <c r="C33">
        <f t="shared" si="0"/>
        <v>3.4753767798364068</v>
      </c>
      <c r="D33">
        <f t="shared" si="1"/>
        <v>0.10086566343675729</v>
      </c>
      <c r="E33">
        <f t="shared" si="2"/>
        <v>8.189992633233599E-2</v>
      </c>
      <c r="G33">
        <v>5</v>
      </c>
      <c r="H33">
        <f t="shared" si="8"/>
        <v>3.8771011355063618E-2</v>
      </c>
      <c r="I33">
        <f t="shared" ca="1" si="9"/>
        <v>3.9466729606056003E-2</v>
      </c>
    </row>
    <row r="34" spans="1:9" x14ac:dyDescent="0.3">
      <c r="A34">
        <v>32</v>
      </c>
      <c r="B34">
        <v>35.979999999999997</v>
      </c>
      <c r="C34">
        <f t="shared" si="0"/>
        <v>3.5829632285223871</v>
      </c>
      <c r="D34">
        <f t="shared" si="1"/>
        <v>0.10758644868598033</v>
      </c>
      <c r="E34">
        <f t="shared" si="2"/>
        <v>8.8620711581559028E-2</v>
      </c>
      <c r="G34">
        <v>6</v>
      </c>
      <c r="H34">
        <f t="shared" si="8"/>
        <v>-5.9527614758717533E-2</v>
      </c>
      <c r="I34">
        <f t="shared" ca="1" si="9"/>
        <v>-6.6506999675035636E-2</v>
      </c>
    </row>
    <row r="35" spans="1:9" x14ac:dyDescent="0.3">
      <c r="A35">
        <v>33</v>
      </c>
      <c r="B35">
        <v>36.58</v>
      </c>
      <c r="C35">
        <f t="shared" si="0"/>
        <v>3.5995016429627196</v>
      </c>
      <c r="D35">
        <f t="shared" si="1"/>
        <v>1.6538414440332438E-2</v>
      </c>
      <c r="E35">
        <f t="shared" si="2"/>
        <v>-2.4273226640888594E-3</v>
      </c>
      <c r="G35">
        <v>7</v>
      </c>
      <c r="H35">
        <f t="shared" si="8"/>
        <v>-0.15877937034851031</v>
      </c>
      <c r="I35">
        <f t="shared" ca="1" si="9"/>
        <v>-0.15376567838582464</v>
      </c>
    </row>
    <row r="36" spans="1:9" x14ac:dyDescent="0.3">
      <c r="A36">
        <v>34</v>
      </c>
      <c r="B36">
        <v>41.03</v>
      </c>
      <c r="C36">
        <f t="shared" si="0"/>
        <v>3.7143035064540948</v>
      </c>
      <c r="D36">
        <f t="shared" si="1"/>
        <v>0.11480186349137522</v>
      </c>
      <c r="E36">
        <f t="shared" si="2"/>
        <v>9.5836126386953921E-2</v>
      </c>
      <c r="G36">
        <v>8</v>
      </c>
      <c r="H36">
        <f t="shared" si="8"/>
        <v>-2.2759453147208546E-2</v>
      </c>
      <c r="I36">
        <f t="shared" ca="1" si="9"/>
        <v>-1.3716836072225109E-2</v>
      </c>
    </row>
    <row r="37" spans="1:9" x14ac:dyDescent="0.3">
      <c r="A37">
        <v>35</v>
      </c>
      <c r="B37">
        <v>43.67</v>
      </c>
      <c r="C37">
        <f t="shared" si="0"/>
        <v>3.7766613674974696</v>
      </c>
      <c r="D37">
        <f t="shared" si="1"/>
        <v>6.2357861043374818E-2</v>
      </c>
      <c r="E37">
        <f t="shared" si="2"/>
        <v>4.3392123938953517E-2</v>
      </c>
      <c r="G37">
        <v>9</v>
      </c>
      <c r="H37">
        <f t="shared" si="8"/>
        <v>8.3310379198043311E-3</v>
      </c>
      <c r="I37">
        <f t="shared" ca="1" si="9"/>
        <v>-2.3033068184859541E-3</v>
      </c>
    </row>
    <row r="38" spans="1:9" x14ac:dyDescent="0.3">
      <c r="A38">
        <v>36</v>
      </c>
      <c r="B38">
        <v>45.48</v>
      </c>
      <c r="C38">
        <f t="shared" si="0"/>
        <v>3.8172726688823353</v>
      </c>
      <c r="D38">
        <f t="shared" si="1"/>
        <v>4.0611301384865683E-2</v>
      </c>
      <c r="E38">
        <f t="shared" si="2"/>
        <v>2.1645564280444386E-2</v>
      </c>
      <c r="G38">
        <v>10</v>
      </c>
      <c r="H38">
        <f t="shared" si="8"/>
        <v>5.8105416030241969E-2</v>
      </c>
      <c r="I38">
        <f t="shared" ca="1" si="9"/>
        <v>4.2509693742739718E-2</v>
      </c>
    </row>
    <row r="39" spans="1:9" x14ac:dyDescent="0.3">
      <c r="A39">
        <v>37</v>
      </c>
      <c r="B39">
        <v>48.48</v>
      </c>
      <c r="C39">
        <f t="shared" si="0"/>
        <v>3.881151341761059</v>
      </c>
      <c r="D39">
        <f t="shared" si="1"/>
        <v>6.387867287872373E-2</v>
      </c>
      <c r="E39">
        <f t="shared" si="2"/>
        <v>4.4912935774302429E-2</v>
      </c>
    </row>
    <row r="40" spans="1:9" x14ac:dyDescent="0.3">
      <c r="A40">
        <v>38</v>
      </c>
      <c r="B40">
        <v>46.97</v>
      </c>
      <c r="C40">
        <f t="shared" si="0"/>
        <v>3.8495091000389037</v>
      </c>
      <c r="D40">
        <f t="shared" si="1"/>
        <v>-3.1642241722155351E-2</v>
      </c>
      <c r="E40">
        <f t="shared" si="2"/>
        <v>-5.0607978826576652E-2</v>
      </c>
    </row>
    <row r="41" spans="1:9" x14ac:dyDescent="0.3">
      <c r="A41">
        <v>39</v>
      </c>
      <c r="B41">
        <v>45.35</v>
      </c>
      <c r="C41">
        <f t="shared" si="0"/>
        <v>3.8144101765611458</v>
      </c>
      <c r="D41">
        <f t="shared" si="1"/>
        <v>-3.5098923477757893E-2</v>
      </c>
      <c r="E41">
        <f t="shared" si="2"/>
        <v>-5.4064660582179194E-2</v>
      </c>
    </row>
    <row r="42" spans="1:9" x14ac:dyDescent="0.3">
      <c r="A42">
        <v>40</v>
      </c>
      <c r="B42">
        <v>46.67</v>
      </c>
      <c r="C42">
        <f t="shared" si="0"/>
        <v>3.8431015599617244</v>
      </c>
      <c r="D42">
        <f t="shared" si="1"/>
        <v>2.8691383400578641E-2</v>
      </c>
      <c r="E42">
        <f t="shared" si="2"/>
        <v>9.7256462961573427E-3</v>
      </c>
    </row>
    <row r="43" spans="1:9" x14ac:dyDescent="0.3">
      <c r="A43">
        <v>41</v>
      </c>
      <c r="B43">
        <v>44.11</v>
      </c>
      <c r="C43">
        <f t="shared" si="0"/>
        <v>3.7866865141168482</v>
      </c>
      <c r="D43">
        <f t="shared" si="1"/>
        <v>-5.6415045844876222E-2</v>
      </c>
      <c r="E43">
        <f t="shared" si="2"/>
        <v>-7.5380782949297523E-2</v>
      </c>
    </row>
    <row r="44" spans="1:9" x14ac:dyDescent="0.3">
      <c r="A44">
        <v>42</v>
      </c>
      <c r="B44">
        <v>47.37</v>
      </c>
      <c r="C44">
        <f t="shared" si="0"/>
        <v>3.8579891169356602</v>
      </c>
      <c r="D44">
        <f t="shared" si="1"/>
        <v>7.1302602818811955E-2</v>
      </c>
      <c r="E44">
        <f t="shared" si="2"/>
        <v>5.2336865714390654E-2</v>
      </c>
    </row>
    <row r="45" spans="1:9" x14ac:dyDescent="0.3">
      <c r="A45">
        <v>43</v>
      </c>
      <c r="B45">
        <v>42.42</v>
      </c>
      <c r="C45">
        <f t="shared" si="0"/>
        <v>3.7476199491365363</v>
      </c>
      <c r="D45">
        <f t="shared" si="1"/>
        <v>-0.11036916779912387</v>
      </c>
      <c r="E45">
        <f t="shared" si="2"/>
        <v>-0.12933490490354516</v>
      </c>
    </row>
    <row r="46" spans="1:9" x14ac:dyDescent="0.3">
      <c r="A46">
        <v>44</v>
      </c>
      <c r="B46">
        <v>39.99</v>
      </c>
      <c r="C46">
        <f t="shared" si="0"/>
        <v>3.6886294228587269</v>
      </c>
      <c r="D46">
        <f t="shared" si="1"/>
        <v>-5.899052627780943E-2</v>
      </c>
      <c r="E46">
        <f t="shared" si="2"/>
        <v>-7.7956263382230731E-2</v>
      </c>
    </row>
    <row r="47" spans="1:9" x14ac:dyDescent="0.3">
      <c r="A47">
        <v>45</v>
      </c>
      <c r="B47">
        <v>42.1</v>
      </c>
      <c r="C47">
        <f t="shared" si="0"/>
        <v>3.7400477406883357</v>
      </c>
      <c r="D47">
        <f t="shared" si="1"/>
        <v>5.1418317829608817E-2</v>
      </c>
      <c r="E47">
        <f t="shared" si="2"/>
        <v>3.2452580725187516E-2</v>
      </c>
    </row>
    <row r="48" spans="1:9" x14ac:dyDescent="0.3">
      <c r="A48">
        <v>46</v>
      </c>
      <c r="B48">
        <v>45.24</v>
      </c>
      <c r="C48">
        <f t="shared" si="0"/>
        <v>3.8119816512479199</v>
      </c>
      <c r="D48">
        <f t="shared" si="1"/>
        <v>7.1933910559584202E-2</v>
      </c>
      <c r="E48">
        <f t="shared" si="2"/>
        <v>5.2968173455162901E-2</v>
      </c>
    </row>
    <row r="49" spans="1:5" x14ac:dyDescent="0.3">
      <c r="A49">
        <v>47</v>
      </c>
      <c r="B49">
        <v>50.06</v>
      </c>
      <c r="C49">
        <f t="shared" si="0"/>
        <v>3.9132222860036281</v>
      </c>
      <c r="D49">
        <f t="shared" si="1"/>
        <v>0.10124063475570821</v>
      </c>
      <c r="E49">
        <f t="shared" si="2"/>
        <v>8.2274897651286913E-2</v>
      </c>
    </row>
    <row r="50" spans="1:5" x14ac:dyDescent="0.3">
      <c r="A50">
        <v>48</v>
      </c>
      <c r="B50">
        <v>55.21</v>
      </c>
      <c r="C50">
        <f t="shared" si="0"/>
        <v>4.0111440962959533</v>
      </c>
      <c r="D50">
        <f t="shared" si="1"/>
        <v>9.7921810292325162E-2</v>
      </c>
      <c r="E50">
        <f t="shared" si="2"/>
        <v>7.8956073187903861E-2</v>
      </c>
    </row>
    <row r="51" spans="1:5" x14ac:dyDescent="0.3">
      <c r="A51">
        <v>49</v>
      </c>
      <c r="B51">
        <v>55.44</v>
      </c>
      <c r="C51">
        <f t="shared" si="0"/>
        <v>4.0153013548816476</v>
      </c>
      <c r="D51">
        <f t="shared" si="1"/>
        <v>4.1572585856943789E-3</v>
      </c>
      <c r="E51">
        <f t="shared" si="2"/>
        <v>-1.4808478518726919E-2</v>
      </c>
    </row>
    <row r="52" spans="1:5" x14ac:dyDescent="0.3">
      <c r="A52">
        <v>50</v>
      </c>
      <c r="B52">
        <v>58.47</v>
      </c>
      <c r="C52">
        <f t="shared" si="0"/>
        <v>4.0685138021875789</v>
      </c>
      <c r="D52">
        <f t="shared" si="1"/>
        <v>5.3212447305931221E-2</v>
      </c>
      <c r="E52">
        <f t="shared" si="2"/>
        <v>3.424671020150992E-2</v>
      </c>
    </row>
    <row r="53" spans="1:5" x14ac:dyDescent="0.3">
      <c r="A53">
        <v>51</v>
      </c>
      <c r="B53">
        <v>56.88</v>
      </c>
      <c r="C53">
        <f t="shared" si="0"/>
        <v>4.0409437854949859</v>
      </c>
      <c r="D53">
        <f t="shared" si="1"/>
        <v>-2.7570016692592958E-2</v>
      </c>
      <c r="E53">
        <f t="shared" si="2"/>
        <v>-4.6535753797014259E-2</v>
      </c>
    </row>
    <row r="54" spans="1:5" x14ac:dyDescent="0.3">
      <c r="A54">
        <v>52</v>
      </c>
      <c r="B54">
        <v>59.89</v>
      </c>
      <c r="C54">
        <f t="shared" si="0"/>
        <v>4.0925095462763714</v>
      </c>
      <c r="D54">
        <f t="shared" si="1"/>
        <v>5.1565760781385528E-2</v>
      </c>
      <c r="E54">
        <f t="shared" si="2"/>
        <v>3.2600023676964227E-2</v>
      </c>
    </row>
    <row r="55" spans="1:5" x14ac:dyDescent="0.3">
      <c r="A55">
        <v>53</v>
      </c>
      <c r="B55">
        <v>55.34</v>
      </c>
      <c r="C55">
        <f t="shared" si="0"/>
        <v>4.0134959743587801</v>
      </c>
      <c r="D55">
        <f t="shared" si="1"/>
        <v>-7.9013571917591285E-2</v>
      </c>
      <c r="E55">
        <f t="shared" si="2"/>
        <v>-9.7979309022012587E-2</v>
      </c>
    </row>
    <row r="56" spans="1:5" x14ac:dyDescent="0.3">
      <c r="A56">
        <v>54</v>
      </c>
      <c r="B56">
        <v>56.92</v>
      </c>
      <c r="C56">
        <f t="shared" si="0"/>
        <v>4.0416467732216512</v>
      </c>
      <c r="D56">
        <f t="shared" si="1"/>
        <v>2.8150798862871085E-2</v>
      </c>
      <c r="E56">
        <f t="shared" si="2"/>
        <v>9.1850617584497869E-3</v>
      </c>
    </row>
    <row r="57" spans="1:5" x14ac:dyDescent="0.3">
      <c r="A57">
        <v>55</v>
      </c>
      <c r="B57">
        <v>53.52</v>
      </c>
      <c r="C57">
        <f t="shared" si="0"/>
        <v>3.9800554158199732</v>
      </c>
      <c r="D57">
        <f t="shared" si="1"/>
        <v>-6.1591357401677982E-2</v>
      </c>
      <c r="E57">
        <f t="shared" si="2"/>
        <v>-8.0557094506099283E-2</v>
      </c>
    </row>
    <row r="58" spans="1:5" x14ac:dyDescent="0.3">
      <c r="A58">
        <v>56</v>
      </c>
      <c r="B58">
        <v>58.11</v>
      </c>
      <c r="C58">
        <f t="shared" si="0"/>
        <v>4.0623377660870146</v>
      </c>
      <c r="D58">
        <f t="shared" si="1"/>
        <v>8.2282350267041338E-2</v>
      </c>
      <c r="E58">
        <f t="shared" si="2"/>
        <v>6.3316613162620036E-2</v>
      </c>
    </row>
    <row r="59" spans="1:5" x14ac:dyDescent="0.3">
      <c r="A59">
        <v>57</v>
      </c>
      <c r="B59">
        <v>65.06</v>
      </c>
      <c r="C59">
        <f t="shared" si="0"/>
        <v>4.1753099210452058</v>
      </c>
      <c r="D59">
        <f t="shared" si="1"/>
        <v>0.11297215495819124</v>
      </c>
      <c r="E59">
        <f t="shared" si="2"/>
        <v>9.4006417853769939E-2</v>
      </c>
    </row>
    <row r="60" spans="1:5" x14ac:dyDescent="0.3">
      <c r="A60">
        <v>58</v>
      </c>
      <c r="B60">
        <v>64.64</v>
      </c>
      <c r="C60">
        <f t="shared" si="0"/>
        <v>4.1688334142128403</v>
      </c>
      <c r="D60">
        <f t="shared" si="1"/>
        <v>-6.4765068323655584E-3</v>
      </c>
      <c r="E60">
        <f t="shared" si="2"/>
        <v>-2.5442243936786856E-2</v>
      </c>
    </row>
    <row r="61" spans="1:5" x14ac:dyDescent="0.3">
      <c r="A61">
        <v>59</v>
      </c>
      <c r="B61">
        <v>66.73</v>
      </c>
      <c r="C61">
        <f t="shared" si="0"/>
        <v>4.2006546269155152</v>
      </c>
      <c r="D61">
        <f t="shared" si="1"/>
        <v>3.1821212702674906E-2</v>
      </c>
      <c r="E61">
        <f t="shared" si="2"/>
        <v>1.2855475598253608E-2</v>
      </c>
    </row>
    <row r="62" spans="1:5" x14ac:dyDescent="0.3">
      <c r="A62">
        <v>60</v>
      </c>
      <c r="B62">
        <v>71.55</v>
      </c>
      <c r="C62">
        <f t="shared" si="0"/>
        <v>4.2703965060024602</v>
      </c>
      <c r="D62">
        <f t="shared" si="1"/>
        <v>6.9741879086945069E-2</v>
      </c>
      <c r="E62">
        <f t="shared" si="2"/>
        <v>5.0776141982523768E-2</v>
      </c>
    </row>
    <row r="63" spans="1:5" x14ac:dyDescent="0.3">
      <c r="A63">
        <v>61</v>
      </c>
      <c r="B63">
        <v>69.55</v>
      </c>
      <c r="C63">
        <f t="shared" si="0"/>
        <v>4.2420459183694517</v>
      </c>
      <c r="D63">
        <f t="shared" si="1"/>
        <v>-2.8350587633008573E-2</v>
      </c>
      <c r="E63">
        <f t="shared" si="2"/>
        <v>-4.7316324737429874E-2</v>
      </c>
    </row>
    <row r="64" spans="1:5" x14ac:dyDescent="0.3">
      <c r="A64">
        <v>62</v>
      </c>
      <c r="B64">
        <v>54.75</v>
      </c>
      <c r="C64">
        <f t="shared" si="0"/>
        <v>4.0027773686966102</v>
      </c>
      <c r="D64">
        <f t="shared" si="1"/>
        <v>-0.2392685496728415</v>
      </c>
      <c r="E64">
        <f t="shared" si="2"/>
        <v>-0.25823428677726279</v>
      </c>
    </row>
    <row r="65" spans="1:5" x14ac:dyDescent="0.3">
      <c r="A65">
        <v>63</v>
      </c>
      <c r="B65">
        <v>56.27</v>
      </c>
      <c r="C65">
        <f t="shared" si="0"/>
        <v>4.0301615334451872</v>
      </c>
      <c r="D65">
        <f t="shared" si="1"/>
        <v>2.7384164748577078E-2</v>
      </c>
      <c r="E65">
        <f t="shared" si="2"/>
        <v>8.41842764415578E-3</v>
      </c>
    </row>
    <row r="66" spans="1:5" x14ac:dyDescent="0.3">
      <c r="A66">
        <v>64</v>
      </c>
      <c r="B66">
        <v>63.1</v>
      </c>
      <c r="C66">
        <f t="shared" si="0"/>
        <v>4.1447207695471677</v>
      </c>
      <c r="D66">
        <f t="shared" si="1"/>
        <v>0.11455923610198049</v>
      </c>
      <c r="E66">
        <f t="shared" si="2"/>
        <v>9.5593498997559187E-2</v>
      </c>
    </row>
    <row r="67" spans="1:5" x14ac:dyDescent="0.3">
      <c r="A67">
        <v>65</v>
      </c>
      <c r="B67">
        <v>66.569999999999993</v>
      </c>
      <c r="C67">
        <f t="shared" ref="C67:C130" si="10">LN(B67)</f>
        <v>4.198254025612612</v>
      </c>
      <c r="D67">
        <f t="shared" si="1"/>
        <v>5.3533256065444235E-2</v>
      </c>
      <c r="E67">
        <f t="shared" si="2"/>
        <v>3.4567518961022933E-2</v>
      </c>
    </row>
    <row r="68" spans="1:5" x14ac:dyDescent="0.3">
      <c r="A68">
        <v>66</v>
      </c>
      <c r="B68">
        <v>69.37</v>
      </c>
      <c r="C68">
        <f t="shared" si="10"/>
        <v>4.2394544973972099</v>
      </c>
      <c r="D68">
        <f t="shared" ref="D68:D131" si="11">C68-C67</f>
        <v>4.1200471784597958E-2</v>
      </c>
      <c r="E68">
        <f t="shared" ref="E68:E131" si="12">D68-AVERAGE(D$3:D$312)</f>
        <v>2.2234734680176661E-2</v>
      </c>
    </row>
    <row r="69" spans="1:5" x14ac:dyDescent="0.3">
      <c r="A69">
        <v>67</v>
      </c>
      <c r="B69">
        <v>71.7</v>
      </c>
      <c r="C69">
        <f t="shared" si="10"/>
        <v>4.2724907476055751</v>
      </c>
      <c r="D69">
        <f t="shared" si="11"/>
        <v>3.3036250208365203E-2</v>
      </c>
      <c r="E69">
        <f t="shared" si="12"/>
        <v>1.4070513103943905E-2</v>
      </c>
    </row>
    <row r="70" spans="1:5" x14ac:dyDescent="0.3">
      <c r="A70">
        <v>68</v>
      </c>
      <c r="B70">
        <v>75.02</v>
      </c>
      <c r="C70">
        <f t="shared" si="10"/>
        <v>4.3177547446537412</v>
      </c>
      <c r="D70">
        <f t="shared" si="11"/>
        <v>4.5263997048166082E-2</v>
      </c>
      <c r="E70">
        <f t="shared" si="12"/>
        <v>2.6298259943744785E-2</v>
      </c>
    </row>
    <row r="71" spans="1:5" x14ac:dyDescent="0.3">
      <c r="A71">
        <v>69</v>
      </c>
      <c r="B71">
        <v>78.98</v>
      </c>
      <c r="C71">
        <f t="shared" si="10"/>
        <v>4.3691946558585038</v>
      </c>
      <c r="D71">
        <f t="shared" si="11"/>
        <v>5.1439911204762545E-2</v>
      </c>
      <c r="E71">
        <f t="shared" si="12"/>
        <v>3.2474174100341244E-2</v>
      </c>
    </row>
    <row r="72" spans="1:5" x14ac:dyDescent="0.3">
      <c r="A72">
        <v>70</v>
      </c>
      <c r="B72">
        <v>81.69</v>
      </c>
      <c r="C72">
        <f t="shared" si="10"/>
        <v>4.4029315953537775</v>
      </c>
      <c r="D72">
        <f t="shared" si="11"/>
        <v>3.3736939495273788E-2</v>
      </c>
      <c r="E72">
        <f t="shared" si="12"/>
        <v>1.477120239085249E-2</v>
      </c>
    </row>
    <row r="73" spans="1:5" x14ac:dyDescent="0.3">
      <c r="A73">
        <v>71</v>
      </c>
      <c r="B73">
        <v>84.18</v>
      </c>
      <c r="C73">
        <f t="shared" si="10"/>
        <v>4.4329573633424246</v>
      </c>
      <c r="D73">
        <f t="shared" si="11"/>
        <v>3.002576798864709E-2</v>
      </c>
      <c r="E73">
        <f t="shared" si="12"/>
        <v>1.1060030884225792E-2</v>
      </c>
    </row>
    <row r="74" spans="1:5" x14ac:dyDescent="0.3">
      <c r="A74">
        <v>72</v>
      </c>
      <c r="B74">
        <v>84.75</v>
      </c>
      <c r="C74">
        <f t="shared" si="10"/>
        <v>4.43970574626056</v>
      </c>
      <c r="D74">
        <f t="shared" si="11"/>
        <v>6.7483829181353983E-3</v>
      </c>
      <c r="E74">
        <f t="shared" si="12"/>
        <v>-1.22173541862859E-2</v>
      </c>
    </row>
    <row r="75" spans="1:5" x14ac:dyDescent="0.3">
      <c r="A75">
        <v>73</v>
      </c>
      <c r="B75">
        <v>86.16</v>
      </c>
      <c r="C75">
        <f t="shared" si="10"/>
        <v>4.456206032848133</v>
      </c>
      <c r="D75">
        <f t="shared" si="11"/>
        <v>1.6500286587572965E-2</v>
      </c>
      <c r="E75">
        <f t="shared" si="12"/>
        <v>-2.4654505168483325E-3</v>
      </c>
    </row>
    <row r="76" spans="1:5" x14ac:dyDescent="0.3">
      <c r="A76">
        <v>74</v>
      </c>
      <c r="B76">
        <v>84.12</v>
      </c>
      <c r="C76">
        <f t="shared" si="10"/>
        <v>4.4322443508344991</v>
      </c>
      <c r="D76">
        <f t="shared" si="11"/>
        <v>-2.3961682013633911E-2</v>
      </c>
      <c r="E76">
        <f t="shared" si="12"/>
        <v>-4.2927419118055213E-2</v>
      </c>
    </row>
    <row r="77" spans="1:5" x14ac:dyDescent="0.3">
      <c r="A77">
        <v>75</v>
      </c>
      <c r="B77">
        <v>89.96</v>
      </c>
      <c r="C77">
        <f t="shared" si="10"/>
        <v>4.4993651270911146</v>
      </c>
      <c r="D77">
        <f t="shared" si="11"/>
        <v>6.71207762566155E-2</v>
      </c>
      <c r="E77">
        <f t="shared" si="12"/>
        <v>4.8155039152194198E-2</v>
      </c>
    </row>
    <row r="78" spans="1:5" x14ac:dyDescent="0.3">
      <c r="A78">
        <v>76</v>
      </c>
      <c r="B78">
        <v>92.43</v>
      </c>
      <c r="C78">
        <f t="shared" si="10"/>
        <v>4.526451601276686</v>
      </c>
      <c r="D78">
        <f t="shared" si="11"/>
        <v>2.7086474185571419E-2</v>
      </c>
      <c r="E78">
        <f t="shared" si="12"/>
        <v>8.1207370811501207E-3</v>
      </c>
    </row>
    <row r="79" spans="1:5" x14ac:dyDescent="0.3">
      <c r="A79">
        <v>77</v>
      </c>
      <c r="B79">
        <v>89.23</v>
      </c>
      <c r="C79">
        <f t="shared" si="10"/>
        <v>4.4912173059120599</v>
      </c>
      <c r="D79">
        <f t="shared" si="11"/>
        <v>-3.5234295364626078E-2</v>
      </c>
      <c r="E79">
        <f t="shared" si="12"/>
        <v>-5.4200032469047379E-2</v>
      </c>
    </row>
    <row r="80" spans="1:5" x14ac:dyDescent="0.3">
      <c r="A80">
        <v>78</v>
      </c>
      <c r="B80">
        <v>84.74</v>
      </c>
      <c r="C80">
        <f t="shared" si="10"/>
        <v>4.4395877451984127</v>
      </c>
      <c r="D80">
        <f t="shared" si="11"/>
        <v>-5.1629560713647216E-2</v>
      </c>
      <c r="E80">
        <f t="shared" si="12"/>
        <v>-7.0595297818068517E-2</v>
      </c>
    </row>
    <row r="81" spans="1:5" x14ac:dyDescent="0.3">
      <c r="A81">
        <v>79</v>
      </c>
      <c r="B81">
        <v>76.56</v>
      </c>
      <c r="C81">
        <f t="shared" si="10"/>
        <v>4.3380747471446988</v>
      </c>
      <c r="D81">
        <f t="shared" si="11"/>
        <v>-0.10151299805371394</v>
      </c>
      <c r="E81">
        <f t="shared" si="12"/>
        <v>-0.12047873515813524</v>
      </c>
    </row>
    <row r="82" spans="1:5" x14ac:dyDescent="0.3">
      <c r="A82">
        <v>80</v>
      </c>
      <c r="B82">
        <v>80.33</v>
      </c>
      <c r="C82">
        <f t="shared" si="10"/>
        <v>4.3861431501857213</v>
      </c>
      <c r="D82">
        <f t="shared" si="11"/>
        <v>4.8068403041022556E-2</v>
      </c>
      <c r="E82">
        <f t="shared" si="12"/>
        <v>2.9102665936601258E-2</v>
      </c>
    </row>
    <row r="83" spans="1:5" x14ac:dyDescent="0.3">
      <c r="A83">
        <v>81</v>
      </c>
      <c r="B83">
        <v>90.2</v>
      </c>
      <c r="C83">
        <f t="shared" si="10"/>
        <v>4.5020294270685781</v>
      </c>
      <c r="D83">
        <f t="shared" si="11"/>
        <v>0.1158862768828568</v>
      </c>
      <c r="E83">
        <f t="shared" si="12"/>
        <v>9.6920539778435497E-2</v>
      </c>
    </row>
    <row r="84" spans="1:5" x14ac:dyDescent="0.3">
      <c r="A84">
        <v>82</v>
      </c>
      <c r="B84">
        <v>90.64</v>
      </c>
      <c r="C84">
        <f t="shared" si="10"/>
        <v>4.5068956167197509</v>
      </c>
      <c r="D84">
        <f t="shared" si="11"/>
        <v>4.8661896511728031E-3</v>
      </c>
      <c r="E84">
        <f t="shared" si="12"/>
        <v>-1.4099547453248495E-2</v>
      </c>
    </row>
    <row r="85" spans="1:5" x14ac:dyDescent="0.3">
      <c r="A85">
        <v>83</v>
      </c>
      <c r="B85">
        <v>96.71</v>
      </c>
      <c r="C85">
        <f t="shared" si="10"/>
        <v>4.5717168097288718</v>
      </c>
      <c r="D85">
        <f t="shared" si="11"/>
        <v>6.4821193009120925E-2</v>
      </c>
      <c r="E85">
        <f t="shared" si="12"/>
        <v>4.5855455904699624E-2</v>
      </c>
    </row>
    <row r="86" spans="1:5" x14ac:dyDescent="0.3">
      <c r="A86">
        <v>84</v>
      </c>
      <c r="B86">
        <v>96.47</v>
      </c>
      <c r="C86">
        <f t="shared" si="10"/>
        <v>4.5692320791824619</v>
      </c>
      <c r="D86">
        <f t="shared" si="11"/>
        <v>-2.4847305464099634E-3</v>
      </c>
      <c r="E86">
        <f t="shared" si="12"/>
        <v>-2.1450467650831261E-2</v>
      </c>
    </row>
    <row r="87" spans="1:5" x14ac:dyDescent="0.3">
      <c r="A87">
        <v>85</v>
      </c>
      <c r="B87">
        <v>90.2</v>
      </c>
      <c r="C87">
        <f t="shared" si="10"/>
        <v>4.5020294270685781</v>
      </c>
      <c r="D87">
        <f t="shared" si="11"/>
        <v>-6.7202652113883765E-2</v>
      </c>
      <c r="E87">
        <f t="shared" si="12"/>
        <v>-8.6168389218305066E-2</v>
      </c>
    </row>
    <row r="88" spans="1:5" x14ac:dyDescent="0.3">
      <c r="A88">
        <v>86</v>
      </c>
      <c r="B88">
        <v>99.58</v>
      </c>
      <c r="C88">
        <f t="shared" si="10"/>
        <v>4.6009613412140364</v>
      </c>
      <c r="D88">
        <f t="shared" si="11"/>
        <v>9.8931914145458322E-2</v>
      </c>
      <c r="E88">
        <f t="shared" si="12"/>
        <v>7.996617704103702E-2</v>
      </c>
    </row>
    <row r="89" spans="1:5" x14ac:dyDescent="0.3">
      <c r="A89">
        <v>87</v>
      </c>
      <c r="B89">
        <v>102.67</v>
      </c>
      <c r="C89">
        <f t="shared" si="10"/>
        <v>4.6315199613108735</v>
      </c>
      <c r="D89">
        <f t="shared" si="11"/>
        <v>3.0558620096837075E-2</v>
      </c>
      <c r="E89">
        <f t="shared" si="12"/>
        <v>1.1592882992415777E-2</v>
      </c>
    </row>
    <row r="90" spans="1:5" x14ac:dyDescent="0.3">
      <c r="A90">
        <v>88</v>
      </c>
      <c r="B90">
        <v>103.86</v>
      </c>
      <c r="C90">
        <f t="shared" si="10"/>
        <v>4.6430438384161725</v>
      </c>
      <c r="D90">
        <f t="shared" si="11"/>
        <v>1.1523877105299007E-2</v>
      </c>
      <c r="E90">
        <f t="shared" si="12"/>
        <v>-7.4418599991222904E-3</v>
      </c>
    </row>
    <row r="91" spans="1:5" x14ac:dyDescent="0.3">
      <c r="A91">
        <v>89</v>
      </c>
      <c r="B91">
        <v>101.51</v>
      </c>
      <c r="C91">
        <f t="shared" si="10"/>
        <v>4.62015731579634</v>
      </c>
      <c r="D91">
        <f t="shared" si="11"/>
        <v>-2.2886522619832483E-2</v>
      </c>
      <c r="E91">
        <f t="shared" si="12"/>
        <v>-4.1852259724253785E-2</v>
      </c>
    </row>
    <row r="92" spans="1:5" x14ac:dyDescent="0.3">
      <c r="A92">
        <v>90</v>
      </c>
      <c r="B92">
        <v>97.71</v>
      </c>
      <c r="C92">
        <f t="shared" si="10"/>
        <v>4.5820039079562518</v>
      </c>
      <c r="D92">
        <f t="shared" si="11"/>
        <v>-3.8153407840088249E-2</v>
      </c>
      <c r="E92">
        <f t="shared" si="12"/>
        <v>-5.7119144944509551E-2</v>
      </c>
    </row>
    <row r="93" spans="1:5" x14ac:dyDescent="0.3">
      <c r="A93">
        <v>91</v>
      </c>
      <c r="B93">
        <v>93.12</v>
      </c>
      <c r="C93">
        <f t="shared" si="10"/>
        <v>4.533888983983128</v>
      </c>
      <c r="D93">
        <f t="shared" si="11"/>
        <v>-4.811492397312378E-2</v>
      </c>
      <c r="E93">
        <f t="shared" si="12"/>
        <v>-6.7080661077545081E-2</v>
      </c>
    </row>
    <row r="94" spans="1:5" x14ac:dyDescent="0.3">
      <c r="A94">
        <v>92</v>
      </c>
      <c r="B94">
        <v>92.06</v>
      </c>
      <c r="C94">
        <f t="shared" si="10"/>
        <v>4.5224405383890955</v>
      </c>
      <c r="D94">
        <f t="shared" si="11"/>
        <v>-1.1448445594032464E-2</v>
      </c>
      <c r="E94">
        <f t="shared" si="12"/>
        <v>-3.0414182698453762E-2</v>
      </c>
    </row>
    <row r="95" spans="1:5" x14ac:dyDescent="0.3">
      <c r="A95">
        <v>93</v>
      </c>
      <c r="B95">
        <v>89.63</v>
      </c>
      <c r="C95">
        <f t="shared" si="10"/>
        <v>4.4956900853692705</v>
      </c>
      <c r="D95">
        <f t="shared" si="11"/>
        <v>-2.6750453019825038E-2</v>
      </c>
      <c r="E95">
        <f t="shared" si="12"/>
        <v>-4.5716190124246339E-2</v>
      </c>
    </row>
    <row r="96" spans="1:5" x14ac:dyDescent="0.3">
      <c r="A96">
        <v>94</v>
      </c>
      <c r="B96">
        <v>72.72</v>
      </c>
      <c r="C96">
        <f t="shared" si="10"/>
        <v>4.2866164498692232</v>
      </c>
      <c r="D96">
        <f t="shared" si="11"/>
        <v>-0.20907363550004732</v>
      </c>
      <c r="E96">
        <f t="shared" si="12"/>
        <v>-0.2280393726044686</v>
      </c>
    </row>
    <row r="97" spans="1:5" x14ac:dyDescent="0.3">
      <c r="A97">
        <v>95</v>
      </c>
      <c r="B97">
        <v>84.21</v>
      </c>
      <c r="C97">
        <f t="shared" si="10"/>
        <v>4.433313679041901</v>
      </c>
      <c r="D97">
        <f t="shared" si="11"/>
        <v>0.1466972291726778</v>
      </c>
      <c r="E97">
        <f t="shared" si="12"/>
        <v>0.12773149206825651</v>
      </c>
    </row>
    <row r="98" spans="1:5" x14ac:dyDescent="0.3">
      <c r="A98">
        <v>96</v>
      </c>
      <c r="B98">
        <v>92.15</v>
      </c>
      <c r="C98">
        <f t="shared" si="10"/>
        <v>4.5234176841158327</v>
      </c>
      <c r="D98">
        <f t="shared" si="11"/>
        <v>9.0104005073931681E-2</v>
      </c>
      <c r="E98">
        <f t="shared" si="12"/>
        <v>7.113826796951038E-2</v>
      </c>
    </row>
    <row r="99" spans="1:5" x14ac:dyDescent="0.3">
      <c r="A99">
        <v>97</v>
      </c>
      <c r="B99">
        <v>100.31</v>
      </c>
      <c r="C99">
        <f t="shared" si="10"/>
        <v>4.6082653908953937</v>
      </c>
      <c r="D99">
        <f t="shared" si="11"/>
        <v>8.4847706779560994E-2</v>
      </c>
      <c r="E99">
        <f t="shared" si="12"/>
        <v>6.5881969675139693E-2</v>
      </c>
    </row>
    <row r="100" spans="1:5" x14ac:dyDescent="0.3">
      <c r="A100">
        <v>98</v>
      </c>
      <c r="B100">
        <v>99.7</v>
      </c>
      <c r="C100">
        <f t="shared" si="10"/>
        <v>4.6021656769677923</v>
      </c>
      <c r="D100">
        <f t="shared" si="11"/>
        <v>-6.0997139276013357E-3</v>
      </c>
      <c r="E100">
        <f t="shared" si="12"/>
        <v>-2.5065451032022634E-2</v>
      </c>
    </row>
    <row r="101" spans="1:5" x14ac:dyDescent="0.3">
      <c r="A101">
        <v>99</v>
      </c>
      <c r="B101">
        <v>98.34</v>
      </c>
      <c r="C101">
        <f t="shared" si="10"/>
        <v>4.5884308619837935</v>
      </c>
      <c r="D101">
        <f t="shared" si="11"/>
        <v>-1.3734814983998866E-2</v>
      </c>
      <c r="E101">
        <f t="shared" si="12"/>
        <v>-3.2700552088420168E-2</v>
      </c>
    </row>
    <row r="102" spans="1:5" x14ac:dyDescent="0.3">
      <c r="A102">
        <v>100</v>
      </c>
      <c r="B102">
        <v>102.09</v>
      </c>
      <c r="C102">
        <f t="shared" si="10"/>
        <v>4.6258547771809244</v>
      </c>
      <c r="D102">
        <f t="shared" si="11"/>
        <v>3.7423915197130952E-2</v>
      </c>
      <c r="E102">
        <f t="shared" si="12"/>
        <v>1.8458178092709655E-2</v>
      </c>
    </row>
    <row r="103" spans="1:5" x14ac:dyDescent="0.3">
      <c r="A103">
        <v>101</v>
      </c>
      <c r="B103">
        <v>107.2</v>
      </c>
      <c r="C103">
        <f t="shared" si="10"/>
        <v>4.6746962486367014</v>
      </c>
      <c r="D103">
        <f t="shared" si="11"/>
        <v>4.8841471455776997E-2</v>
      </c>
      <c r="E103">
        <f t="shared" si="12"/>
        <v>2.9875734351355699E-2</v>
      </c>
    </row>
    <row r="104" spans="1:5" x14ac:dyDescent="0.3">
      <c r="A104">
        <v>102</v>
      </c>
      <c r="B104">
        <v>107.14</v>
      </c>
      <c r="C104">
        <f t="shared" si="10"/>
        <v>4.6741363904528139</v>
      </c>
      <c r="D104">
        <f t="shared" si="11"/>
        <v>-5.5985818388748498E-4</v>
      </c>
      <c r="E104">
        <f t="shared" si="12"/>
        <v>-1.9525595288308783E-2</v>
      </c>
    </row>
    <row r="105" spans="1:5" x14ac:dyDescent="0.3">
      <c r="A105">
        <v>103</v>
      </c>
      <c r="B105">
        <v>110.55</v>
      </c>
      <c r="C105">
        <f t="shared" si="10"/>
        <v>4.7054679073034551</v>
      </c>
      <c r="D105">
        <f t="shared" si="11"/>
        <v>3.1331516850641172E-2</v>
      </c>
      <c r="E105">
        <f t="shared" si="12"/>
        <v>1.2365779746219874E-2</v>
      </c>
    </row>
    <row r="106" spans="1:5" x14ac:dyDescent="0.3">
      <c r="A106">
        <v>104</v>
      </c>
      <c r="B106">
        <v>118.05</v>
      </c>
      <c r="C106">
        <f t="shared" si="10"/>
        <v>4.7711082635315218</v>
      </c>
      <c r="D106">
        <f t="shared" si="11"/>
        <v>6.5640356228066743E-2</v>
      </c>
      <c r="E106">
        <f t="shared" si="12"/>
        <v>4.6674619123645442E-2</v>
      </c>
    </row>
    <row r="107" spans="1:5" x14ac:dyDescent="0.3">
      <c r="A107">
        <v>105</v>
      </c>
      <c r="B107">
        <v>111.52</v>
      </c>
      <c r="C107">
        <f t="shared" si="10"/>
        <v>4.7142039470122139</v>
      </c>
      <c r="D107">
        <f t="shared" si="11"/>
        <v>-5.690431651930794E-2</v>
      </c>
      <c r="E107">
        <f t="shared" si="12"/>
        <v>-7.5870053623729242E-2</v>
      </c>
    </row>
    <row r="108" spans="1:5" x14ac:dyDescent="0.3">
      <c r="A108">
        <v>106</v>
      </c>
      <c r="B108">
        <v>104.26</v>
      </c>
      <c r="C108">
        <f t="shared" si="10"/>
        <v>4.6468877793399601</v>
      </c>
      <c r="D108">
        <f t="shared" si="11"/>
        <v>-6.731616767225379E-2</v>
      </c>
      <c r="E108">
        <f t="shared" si="12"/>
        <v>-8.6281904776675092E-2</v>
      </c>
    </row>
    <row r="109" spans="1:5" x14ac:dyDescent="0.3">
      <c r="A109">
        <v>107</v>
      </c>
      <c r="B109">
        <v>108.43</v>
      </c>
      <c r="C109">
        <f t="shared" si="10"/>
        <v>4.6861048034840902</v>
      </c>
      <c r="D109">
        <f t="shared" si="11"/>
        <v>3.9217024144130086E-2</v>
      </c>
      <c r="E109">
        <f t="shared" si="12"/>
        <v>2.0251287039708788E-2</v>
      </c>
    </row>
    <row r="110" spans="1:5" x14ac:dyDescent="0.3">
      <c r="A110">
        <v>108</v>
      </c>
      <c r="B110">
        <v>97.55</v>
      </c>
      <c r="C110">
        <f t="shared" si="10"/>
        <v>4.5803650670691205</v>
      </c>
      <c r="D110">
        <f t="shared" si="11"/>
        <v>-0.1057397364149697</v>
      </c>
      <c r="E110">
        <f t="shared" si="12"/>
        <v>-0.124705473519391</v>
      </c>
    </row>
    <row r="111" spans="1:5" x14ac:dyDescent="0.3">
      <c r="A111">
        <v>109</v>
      </c>
      <c r="B111">
        <v>93.98</v>
      </c>
      <c r="C111">
        <f t="shared" si="10"/>
        <v>4.5430819936746696</v>
      </c>
      <c r="D111">
        <f t="shared" si="11"/>
        <v>-3.7283073394450916E-2</v>
      </c>
      <c r="E111">
        <f t="shared" si="12"/>
        <v>-5.6248810498872218E-2</v>
      </c>
    </row>
    <row r="112" spans="1:5" x14ac:dyDescent="0.3">
      <c r="A112">
        <v>110</v>
      </c>
      <c r="B112">
        <v>86</v>
      </c>
      <c r="C112">
        <f t="shared" si="10"/>
        <v>4.4543472962535073</v>
      </c>
      <c r="D112">
        <f t="shared" si="11"/>
        <v>-8.8734697421162245E-2</v>
      </c>
      <c r="E112">
        <f t="shared" si="12"/>
        <v>-0.10770043452558355</v>
      </c>
    </row>
    <row r="113" spans="1:5" x14ac:dyDescent="0.3">
      <c r="A113">
        <v>111</v>
      </c>
      <c r="B113">
        <v>63.54</v>
      </c>
      <c r="C113">
        <f t="shared" si="10"/>
        <v>4.1516696288413701</v>
      </c>
      <c r="D113">
        <f t="shared" si="11"/>
        <v>-0.3026776674121372</v>
      </c>
      <c r="E113">
        <f t="shared" si="12"/>
        <v>-0.32164340451655848</v>
      </c>
    </row>
    <row r="114" spans="1:5" x14ac:dyDescent="0.3">
      <c r="A114">
        <v>112</v>
      </c>
      <c r="B114">
        <v>68.56</v>
      </c>
      <c r="C114">
        <f t="shared" si="10"/>
        <v>4.2277092742895244</v>
      </c>
      <c r="D114">
        <f t="shared" si="11"/>
        <v>7.6039645448154225E-2</v>
      </c>
      <c r="E114">
        <f t="shared" si="12"/>
        <v>5.7073908343732924E-2</v>
      </c>
    </row>
    <row r="115" spans="1:5" x14ac:dyDescent="0.3">
      <c r="A115">
        <v>113</v>
      </c>
      <c r="B115">
        <v>83.36</v>
      </c>
      <c r="C115">
        <f t="shared" si="10"/>
        <v>4.4231685780050567</v>
      </c>
      <c r="D115">
        <f t="shared" si="11"/>
        <v>0.19545930371553233</v>
      </c>
      <c r="E115">
        <f t="shared" si="12"/>
        <v>0.17649356661111104</v>
      </c>
    </row>
    <row r="116" spans="1:5" x14ac:dyDescent="0.3">
      <c r="A116">
        <v>114</v>
      </c>
      <c r="B116">
        <v>95.19</v>
      </c>
      <c r="C116">
        <f t="shared" si="10"/>
        <v>4.5558748942632139</v>
      </c>
      <c r="D116">
        <f t="shared" si="11"/>
        <v>0.13270631625815721</v>
      </c>
      <c r="E116">
        <f t="shared" si="12"/>
        <v>0.11374057915373591</v>
      </c>
    </row>
    <row r="117" spans="1:5" x14ac:dyDescent="0.3">
      <c r="A117">
        <v>115</v>
      </c>
      <c r="B117">
        <v>83.87</v>
      </c>
      <c r="C117">
        <f t="shared" si="10"/>
        <v>4.42926798099632</v>
      </c>
      <c r="D117">
        <f t="shared" si="11"/>
        <v>-0.12660691326689388</v>
      </c>
      <c r="E117">
        <f t="shared" si="12"/>
        <v>-0.14557265037131517</v>
      </c>
    </row>
    <row r="118" spans="1:5" x14ac:dyDescent="0.3">
      <c r="A118">
        <v>116</v>
      </c>
      <c r="B118">
        <v>90.19</v>
      </c>
      <c r="C118">
        <f t="shared" si="10"/>
        <v>4.5019185561776167</v>
      </c>
      <c r="D118">
        <f t="shared" si="11"/>
        <v>7.2650575181296695E-2</v>
      </c>
      <c r="E118">
        <f t="shared" si="12"/>
        <v>5.3684838076875394E-2</v>
      </c>
    </row>
    <row r="119" spans="1:5" x14ac:dyDescent="0.3">
      <c r="A119">
        <v>117</v>
      </c>
      <c r="B119">
        <v>102.77</v>
      </c>
      <c r="C119">
        <f t="shared" si="10"/>
        <v>4.632493481636982</v>
      </c>
      <c r="D119">
        <f t="shared" si="11"/>
        <v>0.13057492545936533</v>
      </c>
      <c r="E119">
        <f t="shared" si="12"/>
        <v>0.11160918835494403</v>
      </c>
    </row>
    <row r="120" spans="1:5" x14ac:dyDescent="0.3">
      <c r="A120">
        <v>118</v>
      </c>
      <c r="B120">
        <v>104.28</v>
      </c>
      <c r="C120">
        <f t="shared" si="10"/>
        <v>4.6470795890653012</v>
      </c>
      <c r="D120">
        <f t="shared" si="11"/>
        <v>1.4586107428319117E-2</v>
      </c>
      <c r="E120">
        <f t="shared" si="12"/>
        <v>-4.3796296761021807E-3</v>
      </c>
    </row>
    <row r="121" spans="1:5" x14ac:dyDescent="0.3">
      <c r="A121">
        <v>119</v>
      </c>
      <c r="B121">
        <v>105.24</v>
      </c>
      <c r="C121">
        <f t="shared" si="10"/>
        <v>4.656243456172092</v>
      </c>
      <c r="D121">
        <f t="shared" si="11"/>
        <v>9.1638671067908462E-3</v>
      </c>
      <c r="E121">
        <f t="shared" si="12"/>
        <v>-9.8018699976304517E-3</v>
      </c>
    </row>
    <row r="122" spans="1:5" x14ac:dyDescent="0.3">
      <c r="A122">
        <v>120</v>
      </c>
      <c r="B122">
        <v>107.46</v>
      </c>
      <c r="C122">
        <f t="shared" si="10"/>
        <v>4.677118685300675</v>
      </c>
      <c r="D122">
        <f t="shared" si="11"/>
        <v>2.0875229128582973E-2</v>
      </c>
      <c r="E122">
        <f t="shared" si="12"/>
        <v>1.9094920241616749E-3</v>
      </c>
    </row>
    <row r="123" spans="1:5" x14ac:dyDescent="0.3">
      <c r="A123">
        <v>121</v>
      </c>
      <c r="B123">
        <v>98.42</v>
      </c>
      <c r="C123">
        <f t="shared" si="10"/>
        <v>4.5892440354378321</v>
      </c>
      <c r="D123">
        <f t="shared" si="11"/>
        <v>-8.787464986284288E-2</v>
      </c>
      <c r="E123">
        <f t="shared" si="12"/>
        <v>-0.10684038696726418</v>
      </c>
    </row>
    <row r="124" spans="1:5" x14ac:dyDescent="0.3">
      <c r="A124">
        <v>122</v>
      </c>
      <c r="B124">
        <v>100.48</v>
      </c>
      <c r="C124">
        <f t="shared" si="10"/>
        <v>4.6099587027198883</v>
      </c>
      <c r="D124">
        <f t="shared" si="11"/>
        <v>2.0714667282056176E-2</v>
      </c>
      <c r="E124">
        <f t="shared" si="12"/>
        <v>1.7489301776348783E-3</v>
      </c>
    </row>
    <row r="125" spans="1:5" x14ac:dyDescent="0.3">
      <c r="A125">
        <v>123</v>
      </c>
      <c r="B125">
        <v>96.53</v>
      </c>
      <c r="C125">
        <f t="shared" si="10"/>
        <v>4.5698538408605236</v>
      </c>
      <c r="D125">
        <f t="shared" si="11"/>
        <v>-4.0104861859364682E-2</v>
      </c>
      <c r="E125">
        <f t="shared" si="12"/>
        <v>-5.9070598963785984E-2</v>
      </c>
    </row>
    <row r="126" spans="1:5" x14ac:dyDescent="0.3">
      <c r="A126">
        <v>124</v>
      </c>
      <c r="B126">
        <v>95.1</v>
      </c>
      <c r="C126">
        <f t="shared" si="10"/>
        <v>4.5549289695513444</v>
      </c>
      <c r="D126">
        <f t="shared" si="11"/>
        <v>-1.4924871309179188E-2</v>
      </c>
      <c r="E126">
        <f t="shared" si="12"/>
        <v>-3.389060841360049E-2</v>
      </c>
    </row>
    <row r="127" spans="1:5" x14ac:dyDescent="0.3">
      <c r="A127">
        <v>125</v>
      </c>
      <c r="B127">
        <v>89.21</v>
      </c>
      <c r="C127">
        <f t="shared" si="10"/>
        <v>4.490993140925692</v>
      </c>
      <c r="D127">
        <f t="shared" si="11"/>
        <v>-6.3935828625652391E-2</v>
      </c>
      <c r="E127">
        <f t="shared" si="12"/>
        <v>-8.2901565730073692E-2</v>
      </c>
    </row>
    <row r="128" spans="1:5" x14ac:dyDescent="0.3">
      <c r="A128">
        <v>126</v>
      </c>
      <c r="B128">
        <v>95.53</v>
      </c>
      <c r="C128">
        <f t="shared" si="10"/>
        <v>4.5594403342819172</v>
      </c>
      <c r="D128">
        <f t="shared" si="11"/>
        <v>6.8447193356225178E-2</v>
      </c>
      <c r="E128">
        <f t="shared" si="12"/>
        <v>4.9481456251803876E-2</v>
      </c>
    </row>
    <row r="129" spans="1:5" x14ac:dyDescent="0.3">
      <c r="A129">
        <v>127</v>
      </c>
      <c r="B129">
        <v>102.54</v>
      </c>
      <c r="C129">
        <f t="shared" si="10"/>
        <v>4.6302529663555543</v>
      </c>
      <c r="D129">
        <f t="shared" si="11"/>
        <v>7.0812632073637083E-2</v>
      </c>
      <c r="E129">
        <f t="shared" si="12"/>
        <v>5.1846894969215782E-2</v>
      </c>
    </row>
    <row r="130" spans="1:5" x14ac:dyDescent="0.3">
      <c r="A130">
        <v>128</v>
      </c>
      <c r="B130">
        <v>96.11</v>
      </c>
      <c r="C130">
        <f t="shared" si="10"/>
        <v>4.5654933688351926</v>
      </c>
      <c r="D130">
        <f t="shared" si="11"/>
        <v>-6.4759597520361645E-2</v>
      </c>
      <c r="E130">
        <f t="shared" si="12"/>
        <v>-8.3725334624782946E-2</v>
      </c>
    </row>
    <row r="131" spans="1:5" x14ac:dyDescent="0.3">
      <c r="A131">
        <v>129</v>
      </c>
      <c r="B131">
        <v>101.59</v>
      </c>
      <c r="C131">
        <f t="shared" ref="C131:C194" si="13">LN(B131)</f>
        <v>4.6209451051034538</v>
      </c>
      <c r="D131">
        <f t="shared" si="11"/>
        <v>5.5451736268261165E-2</v>
      </c>
      <c r="E131">
        <f t="shared" si="12"/>
        <v>3.6485999163839863E-2</v>
      </c>
    </row>
    <row r="132" spans="1:5" x14ac:dyDescent="0.3">
      <c r="A132">
        <v>130</v>
      </c>
      <c r="B132">
        <v>102.91</v>
      </c>
      <c r="C132">
        <f t="shared" si="13"/>
        <v>4.6338548198480005</v>
      </c>
      <c r="D132">
        <f t="shared" ref="D132:D195" si="14">C132-C131</f>
        <v>1.2909714744546719E-2</v>
      </c>
      <c r="E132">
        <f t="shared" ref="E132:E195" si="15">D132-AVERAGE(D$3:D$312)</f>
        <v>-6.0560223598745792E-3</v>
      </c>
    </row>
    <row r="133" spans="1:5" x14ac:dyDescent="0.3">
      <c r="A133">
        <v>131</v>
      </c>
      <c r="B133">
        <v>109.32</v>
      </c>
      <c r="C133">
        <f t="shared" si="13"/>
        <v>4.6942793610598672</v>
      </c>
      <c r="D133">
        <f t="shared" si="14"/>
        <v>6.0424541211866689E-2</v>
      </c>
      <c r="E133">
        <f t="shared" si="15"/>
        <v>4.1458804107445388E-2</v>
      </c>
    </row>
    <row r="134" spans="1:5" x14ac:dyDescent="0.3">
      <c r="A134">
        <v>132</v>
      </c>
      <c r="B134">
        <v>107.94</v>
      </c>
      <c r="C134">
        <f t="shared" si="13"/>
        <v>4.6815755171904971</v>
      </c>
      <c r="D134">
        <f t="shared" si="14"/>
        <v>-1.2703843869370068E-2</v>
      </c>
      <c r="E134">
        <f t="shared" si="15"/>
        <v>-3.166958097379137E-2</v>
      </c>
    </row>
    <row r="135" spans="1:5" x14ac:dyDescent="0.3">
      <c r="A135">
        <v>133</v>
      </c>
      <c r="B135">
        <v>102.09</v>
      </c>
      <c r="C135">
        <f t="shared" si="13"/>
        <v>4.6258547771809244</v>
      </c>
      <c r="D135">
        <f t="shared" si="14"/>
        <v>-5.5720740009572722E-2</v>
      </c>
      <c r="E135">
        <f t="shared" si="15"/>
        <v>-7.4686477113994024E-2</v>
      </c>
    </row>
    <row r="136" spans="1:5" x14ac:dyDescent="0.3">
      <c r="A136">
        <v>134</v>
      </c>
      <c r="B136">
        <v>114.24</v>
      </c>
      <c r="C136">
        <f t="shared" si="13"/>
        <v>4.7383014985912739</v>
      </c>
      <c r="D136">
        <f t="shared" si="14"/>
        <v>0.1124467214103495</v>
      </c>
      <c r="E136">
        <f t="shared" si="15"/>
        <v>9.3480984305928203E-2</v>
      </c>
    </row>
    <row r="137" spans="1:5" x14ac:dyDescent="0.3">
      <c r="A137">
        <v>135</v>
      </c>
      <c r="B137">
        <v>125.46</v>
      </c>
      <c r="C137">
        <f t="shared" si="13"/>
        <v>4.8319869826685968</v>
      </c>
      <c r="D137">
        <f t="shared" si="14"/>
        <v>9.3685484077322911E-2</v>
      </c>
      <c r="E137">
        <f t="shared" si="15"/>
        <v>7.471974697290161E-2</v>
      </c>
    </row>
    <row r="138" spans="1:5" x14ac:dyDescent="0.3">
      <c r="A138">
        <v>136</v>
      </c>
      <c r="B138">
        <v>135.76</v>
      </c>
      <c r="C138">
        <f t="shared" si="13"/>
        <v>4.910888620925971</v>
      </c>
      <c r="D138">
        <f t="shared" si="14"/>
        <v>7.8901638257374174E-2</v>
      </c>
      <c r="E138">
        <f t="shared" si="15"/>
        <v>5.9935901152952872E-2</v>
      </c>
    </row>
    <row r="139" spans="1:5" x14ac:dyDescent="0.3">
      <c r="A139">
        <v>137</v>
      </c>
      <c r="B139">
        <v>136</v>
      </c>
      <c r="C139">
        <f t="shared" si="13"/>
        <v>4.9126548857360524</v>
      </c>
      <c r="D139">
        <f t="shared" si="14"/>
        <v>1.7662648100813527E-3</v>
      </c>
      <c r="E139">
        <f t="shared" si="15"/>
        <v>-1.7199472294339945E-2</v>
      </c>
    </row>
    <row r="140" spans="1:5" x14ac:dyDescent="0.3">
      <c r="A140">
        <v>138</v>
      </c>
      <c r="B140">
        <v>131.21</v>
      </c>
      <c r="C140">
        <f t="shared" si="13"/>
        <v>4.8767990931176248</v>
      </c>
      <c r="D140">
        <f t="shared" si="14"/>
        <v>-3.5855792618427529E-2</v>
      </c>
      <c r="E140">
        <f t="shared" si="15"/>
        <v>-5.482152972284883E-2</v>
      </c>
    </row>
    <row r="141" spans="1:5" x14ac:dyDescent="0.3">
      <c r="A141">
        <v>139</v>
      </c>
      <c r="B141">
        <v>116.18</v>
      </c>
      <c r="C141">
        <f t="shared" si="13"/>
        <v>4.7551407125643861</v>
      </c>
      <c r="D141">
        <f t="shared" si="14"/>
        <v>-0.12165838055323874</v>
      </c>
      <c r="E141">
        <f t="shared" si="15"/>
        <v>-0.14062411765766003</v>
      </c>
    </row>
    <row r="142" spans="1:5" x14ac:dyDescent="0.3">
      <c r="A142">
        <v>140</v>
      </c>
      <c r="B142">
        <v>122.55</v>
      </c>
      <c r="C142">
        <f t="shared" si="13"/>
        <v>4.8085191099741218</v>
      </c>
      <c r="D142">
        <f t="shared" si="14"/>
        <v>5.3378397409735712E-2</v>
      </c>
      <c r="E142">
        <f t="shared" si="15"/>
        <v>3.441266030531441E-2</v>
      </c>
    </row>
    <row r="143" spans="1:5" x14ac:dyDescent="0.3">
      <c r="A143">
        <v>141</v>
      </c>
      <c r="B143">
        <v>111.96</v>
      </c>
      <c r="C143">
        <f t="shared" si="13"/>
        <v>4.7181416646472529</v>
      </c>
      <c r="D143">
        <f t="shared" si="14"/>
        <v>-9.0377445326868866E-2</v>
      </c>
      <c r="E143">
        <f t="shared" si="15"/>
        <v>-0.10934318243129017</v>
      </c>
    </row>
    <row r="144" spans="1:5" x14ac:dyDescent="0.3">
      <c r="A144">
        <v>142</v>
      </c>
      <c r="B144">
        <v>109.61</v>
      </c>
      <c r="C144">
        <f t="shared" si="13"/>
        <v>4.6969286112276318</v>
      </c>
      <c r="D144">
        <f t="shared" si="14"/>
        <v>-2.1213053419621097E-2</v>
      </c>
      <c r="E144">
        <f t="shared" si="15"/>
        <v>-4.0178790524042399E-2</v>
      </c>
    </row>
    <row r="145" spans="1:5" x14ac:dyDescent="0.3">
      <c r="A145">
        <v>143</v>
      </c>
      <c r="B145">
        <v>120.42</v>
      </c>
      <c r="C145">
        <f t="shared" si="13"/>
        <v>4.7909856320363016</v>
      </c>
      <c r="D145">
        <f t="shared" si="14"/>
        <v>9.4057020808669733E-2</v>
      </c>
      <c r="E145">
        <f t="shared" si="15"/>
        <v>7.5091283704248432E-2</v>
      </c>
    </row>
    <row r="146" spans="1:5" x14ac:dyDescent="0.3">
      <c r="A146">
        <v>144</v>
      </c>
      <c r="B146">
        <v>140.63999999999999</v>
      </c>
      <c r="C146">
        <f t="shared" si="13"/>
        <v>4.9462034339368666</v>
      </c>
      <c r="D146">
        <f t="shared" si="14"/>
        <v>0.155217801900565</v>
      </c>
      <c r="E146">
        <f t="shared" si="15"/>
        <v>0.13625206479614371</v>
      </c>
    </row>
    <row r="147" spans="1:5" x14ac:dyDescent="0.3">
      <c r="A147">
        <v>145</v>
      </c>
      <c r="B147">
        <v>152.96</v>
      </c>
      <c r="C147">
        <f t="shared" si="13"/>
        <v>5.0301764493030916</v>
      </c>
      <c r="D147">
        <f t="shared" si="14"/>
        <v>8.3973015366225034E-2</v>
      </c>
      <c r="E147">
        <f t="shared" si="15"/>
        <v>6.5007278261803733E-2</v>
      </c>
    </row>
    <row r="148" spans="1:5" x14ac:dyDescent="0.3">
      <c r="A148">
        <v>146</v>
      </c>
      <c r="B148">
        <v>168.11</v>
      </c>
      <c r="C148">
        <f t="shared" si="13"/>
        <v>5.1246185270449676</v>
      </c>
      <c r="D148">
        <f t="shared" si="14"/>
        <v>9.4442077741875963E-2</v>
      </c>
      <c r="E148">
        <f t="shared" si="15"/>
        <v>7.5476340637454661E-2</v>
      </c>
    </row>
    <row r="149" spans="1:5" x14ac:dyDescent="0.3">
      <c r="A149">
        <v>147</v>
      </c>
      <c r="B149">
        <v>166.07</v>
      </c>
      <c r="C149">
        <f t="shared" si="13"/>
        <v>5.1124093862186619</v>
      </c>
      <c r="D149">
        <f t="shared" si="14"/>
        <v>-1.2209140826305642E-2</v>
      </c>
      <c r="E149">
        <f t="shared" si="15"/>
        <v>-3.117487793072694E-2</v>
      </c>
    </row>
    <row r="150" spans="1:5" x14ac:dyDescent="0.3">
      <c r="A150">
        <v>148</v>
      </c>
      <c r="B150">
        <v>164.93</v>
      </c>
      <c r="C150">
        <f t="shared" si="13"/>
        <v>5.105521141460061</v>
      </c>
      <c r="D150">
        <f t="shared" si="14"/>
        <v>-6.8882447586009476E-3</v>
      </c>
      <c r="E150">
        <f t="shared" si="15"/>
        <v>-2.5853981863022246E-2</v>
      </c>
    </row>
    <row r="151" spans="1:5" x14ac:dyDescent="0.3">
      <c r="A151">
        <v>149</v>
      </c>
      <c r="B151">
        <v>159.18</v>
      </c>
      <c r="C151">
        <f t="shared" si="13"/>
        <v>5.0700356373777034</v>
      </c>
      <c r="D151">
        <f t="shared" si="14"/>
        <v>-3.5485504082357622E-2</v>
      </c>
      <c r="E151">
        <f t="shared" si="15"/>
        <v>-5.4451241186778923E-2</v>
      </c>
    </row>
    <row r="152" spans="1:5" x14ac:dyDescent="0.3">
      <c r="A152">
        <v>150</v>
      </c>
      <c r="B152">
        <v>153.18</v>
      </c>
      <c r="C152">
        <f t="shared" si="13"/>
        <v>5.0316137004814472</v>
      </c>
      <c r="D152">
        <f t="shared" si="14"/>
        <v>-3.842193689625617E-2</v>
      </c>
      <c r="E152">
        <f t="shared" si="15"/>
        <v>-5.7387674000677472E-2</v>
      </c>
    </row>
    <row r="153" spans="1:5" x14ac:dyDescent="0.3">
      <c r="A153">
        <v>151</v>
      </c>
      <c r="B153">
        <v>166.1</v>
      </c>
      <c r="C153">
        <f t="shared" si="13"/>
        <v>5.1125900166192491</v>
      </c>
      <c r="D153">
        <f t="shared" si="14"/>
        <v>8.0976316137801874E-2</v>
      </c>
      <c r="E153">
        <f t="shared" si="15"/>
        <v>6.2010579033380572E-2</v>
      </c>
    </row>
    <row r="154" spans="1:5" x14ac:dyDescent="0.3">
      <c r="A154">
        <v>152</v>
      </c>
      <c r="B154">
        <v>167.199997</v>
      </c>
      <c r="C154">
        <f t="shared" si="13"/>
        <v>5.1191906827080169</v>
      </c>
      <c r="D154">
        <f t="shared" si="14"/>
        <v>6.6006660887678592E-3</v>
      </c>
      <c r="E154">
        <f t="shared" si="15"/>
        <v>-1.2365071015653439E-2</v>
      </c>
    </row>
    <row r="155" spans="1:5" x14ac:dyDescent="0.3">
      <c r="A155">
        <v>153</v>
      </c>
      <c r="B155">
        <v>180.66000399999999</v>
      </c>
      <c r="C155">
        <f t="shared" si="13"/>
        <v>5.1966168338627359</v>
      </c>
      <c r="D155">
        <f t="shared" si="14"/>
        <v>7.7426151154718958E-2</v>
      </c>
      <c r="E155">
        <f t="shared" si="15"/>
        <v>5.8460414050297657E-2</v>
      </c>
    </row>
    <row r="156" spans="1:5" x14ac:dyDescent="0.3">
      <c r="A156">
        <v>154</v>
      </c>
      <c r="B156">
        <v>191.85000600000001</v>
      </c>
      <c r="C156">
        <f t="shared" si="13"/>
        <v>5.2567138479673945</v>
      </c>
      <c r="D156">
        <f t="shared" si="14"/>
        <v>6.0097014104658619E-2</v>
      </c>
      <c r="E156">
        <f t="shared" si="15"/>
        <v>4.1131277000237318E-2</v>
      </c>
    </row>
    <row r="157" spans="1:5" x14ac:dyDescent="0.3">
      <c r="A157">
        <v>155</v>
      </c>
      <c r="B157">
        <v>182.05999800000001</v>
      </c>
      <c r="C157">
        <f t="shared" si="13"/>
        <v>5.2043362920917531</v>
      </c>
      <c r="D157">
        <f t="shared" si="14"/>
        <v>-5.2377555875641413E-2</v>
      </c>
      <c r="E157">
        <f t="shared" si="15"/>
        <v>-7.1343292980062714E-2</v>
      </c>
    </row>
    <row r="158" spans="1:5" x14ac:dyDescent="0.3">
      <c r="A158">
        <v>156</v>
      </c>
      <c r="B158">
        <v>211.279999</v>
      </c>
      <c r="C158">
        <f t="shared" si="13"/>
        <v>5.3531842632558213</v>
      </c>
      <c r="D158">
        <f t="shared" si="14"/>
        <v>0.14884797116406823</v>
      </c>
      <c r="E158">
        <f t="shared" si="15"/>
        <v>0.12988223405964694</v>
      </c>
    </row>
    <row r="159" spans="1:5" x14ac:dyDescent="0.3">
      <c r="A159">
        <v>157</v>
      </c>
      <c r="B159">
        <v>238.89999399999999</v>
      </c>
      <c r="C159">
        <f t="shared" si="13"/>
        <v>5.4760450292166523</v>
      </c>
      <c r="D159">
        <f t="shared" si="14"/>
        <v>0.12286076596083095</v>
      </c>
      <c r="E159">
        <f t="shared" si="15"/>
        <v>0.10389502885640965</v>
      </c>
    </row>
    <row r="160" spans="1:5" x14ac:dyDescent="0.3">
      <c r="A160">
        <v>158</v>
      </c>
      <c r="B160">
        <v>250.66999799999999</v>
      </c>
      <c r="C160">
        <f t="shared" si="13"/>
        <v>5.5241373250870369</v>
      </c>
      <c r="D160">
        <f t="shared" si="14"/>
        <v>4.809229587038466E-2</v>
      </c>
      <c r="E160">
        <f t="shared" si="15"/>
        <v>2.9126558765963362E-2</v>
      </c>
    </row>
    <row r="161" spans="1:5" x14ac:dyDescent="0.3">
      <c r="A161">
        <v>159</v>
      </c>
      <c r="B161">
        <v>231.320007</v>
      </c>
      <c r="C161">
        <f t="shared" si="13"/>
        <v>5.4438020635511268</v>
      </c>
      <c r="D161">
        <f t="shared" si="14"/>
        <v>-8.0335261535910085E-2</v>
      </c>
      <c r="E161">
        <f t="shared" si="15"/>
        <v>-9.9300998640331387E-2</v>
      </c>
    </row>
    <row r="162" spans="1:5" x14ac:dyDescent="0.3">
      <c r="A162">
        <v>160</v>
      </c>
      <c r="B162">
        <v>242.16999799999999</v>
      </c>
      <c r="C162">
        <f t="shared" si="13"/>
        <v>5.489639950613749</v>
      </c>
      <c r="D162">
        <f t="shared" si="14"/>
        <v>4.5837887062622151E-2</v>
      </c>
      <c r="E162">
        <f t="shared" si="15"/>
        <v>2.6872149958200853E-2</v>
      </c>
    </row>
    <row r="163" spans="1:5" x14ac:dyDescent="0.3">
      <c r="A163">
        <v>161</v>
      </c>
      <c r="B163">
        <v>291.58999599999999</v>
      </c>
      <c r="C163">
        <f t="shared" si="13"/>
        <v>5.6753486922757617</v>
      </c>
      <c r="D163">
        <f t="shared" si="14"/>
        <v>0.18570874166201268</v>
      </c>
      <c r="E163">
        <f t="shared" si="15"/>
        <v>0.16674300455759139</v>
      </c>
    </row>
    <row r="164" spans="1:5" x14ac:dyDescent="0.3">
      <c r="A164">
        <v>162</v>
      </c>
      <c r="B164">
        <v>303.98998999999998</v>
      </c>
      <c r="C164">
        <f t="shared" si="13"/>
        <v>5.7169947732325159</v>
      </c>
      <c r="D164">
        <f t="shared" si="14"/>
        <v>4.1646080956754261E-2</v>
      </c>
      <c r="E164">
        <f t="shared" si="15"/>
        <v>2.2680343852332963E-2</v>
      </c>
    </row>
    <row r="165" spans="1:5" x14ac:dyDescent="0.3">
      <c r="A165">
        <v>163</v>
      </c>
      <c r="B165">
        <v>321.82998700000002</v>
      </c>
      <c r="C165">
        <f t="shared" si="13"/>
        <v>5.774023415425015</v>
      </c>
      <c r="D165">
        <f t="shared" si="14"/>
        <v>5.7028642192499035E-2</v>
      </c>
      <c r="E165">
        <f t="shared" si="15"/>
        <v>3.8062905088077734E-2</v>
      </c>
    </row>
    <row r="166" spans="1:5" x14ac:dyDescent="0.3">
      <c r="A166">
        <v>164</v>
      </c>
      <c r="B166">
        <v>247.10000600000001</v>
      </c>
      <c r="C166">
        <f t="shared" si="13"/>
        <v>5.5097931372762314</v>
      </c>
      <c r="D166">
        <f t="shared" si="14"/>
        <v>-0.26423027814878353</v>
      </c>
      <c r="E166">
        <f t="shared" si="15"/>
        <v>-0.28319601525320481</v>
      </c>
    </row>
    <row r="167" spans="1:5" x14ac:dyDescent="0.3">
      <c r="A167">
        <v>165</v>
      </c>
      <c r="B167">
        <v>258.89001500000001</v>
      </c>
      <c r="C167">
        <f t="shared" si="13"/>
        <v>5.5564033189994744</v>
      </c>
      <c r="D167">
        <f t="shared" si="14"/>
        <v>4.6610181723242938E-2</v>
      </c>
      <c r="E167">
        <f t="shared" si="15"/>
        <v>2.764444461882164E-2</v>
      </c>
    </row>
    <row r="168" spans="1:5" x14ac:dyDescent="0.3">
      <c r="A168">
        <v>166</v>
      </c>
      <c r="B168">
        <v>273.5</v>
      </c>
      <c r="C168">
        <f t="shared" si="13"/>
        <v>5.6113016218620357</v>
      </c>
      <c r="D168">
        <f t="shared" si="14"/>
        <v>5.4898302862561366E-2</v>
      </c>
      <c r="E168">
        <f t="shared" si="15"/>
        <v>3.5932565758140064E-2</v>
      </c>
    </row>
    <row r="169" spans="1:5" x14ac:dyDescent="0.3">
      <c r="A169">
        <v>167</v>
      </c>
      <c r="B169">
        <v>271.89001500000001</v>
      </c>
      <c r="C169">
        <f t="shared" si="13"/>
        <v>5.6053976279041686</v>
      </c>
      <c r="D169">
        <f t="shared" si="14"/>
        <v>-5.9039939578671152E-3</v>
      </c>
      <c r="E169">
        <f t="shared" si="15"/>
        <v>-2.4869731062288413E-2</v>
      </c>
    </row>
    <row r="170" spans="1:5" x14ac:dyDescent="0.3">
      <c r="A170">
        <v>168</v>
      </c>
      <c r="B170">
        <v>277.72000100000002</v>
      </c>
      <c r="C170">
        <f t="shared" si="13"/>
        <v>5.6266134154858216</v>
      </c>
      <c r="D170">
        <f t="shared" si="14"/>
        <v>2.121578758165299E-2</v>
      </c>
      <c r="E170">
        <f t="shared" si="15"/>
        <v>2.2500504772316916E-3</v>
      </c>
    </row>
    <row r="171" spans="1:5" x14ac:dyDescent="0.3">
      <c r="A171">
        <v>169</v>
      </c>
      <c r="B171">
        <v>294.86999500000002</v>
      </c>
      <c r="C171">
        <f t="shared" si="13"/>
        <v>5.6865345642900227</v>
      </c>
      <c r="D171">
        <f t="shared" si="14"/>
        <v>5.9921148804201074E-2</v>
      </c>
      <c r="E171">
        <f t="shared" si="15"/>
        <v>4.0955411699779773E-2</v>
      </c>
    </row>
    <row r="172" spans="1:5" x14ac:dyDescent="0.3">
      <c r="A172">
        <v>170</v>
      </c>
      <c r="B172">
        <v>317.98001099999999</v>
      </c>
      <c r="C172">
        <f t="shared" si="13"/>
        <v>5.7619885223139331</v>
      </c>
      <c r="D172">
        <f t="shared" si="14"/>
        <v>7.5453958023910417E-2</v>
      </c>
      <c r="E172">
        <f t="shared" si="15"/>
        <v>5.6488220919489116E-2</v>
      </c>
    </row>
    <row r="173" spans="1:5" x14ac:dyDescent="0.3">
      <c r="A173">
        <v>171</v>
      </c>
      <c r="B173">
        <v>349.14999399999999</v>
      </c>
      <c r="C173">
        <f t="shared" si="13"/>
        <v>5.855501612107453</v>
      </c>
      <c r="D173">
        <f t="shared" si="14"/>
        <v>9.351308979351991E-2</v>
      </c>
      <c r="E173">
        <f t="shared" si="15"/>
        <v>7.4547352689098609E-2</v>
      </c>
    </row>
    <row r="174" spans="1:5" x14ac:dyDescent="0.3">
      <c r="A174">
        <v>172</v>
      </c>
      <c r="B174">
        <v>353.39999399999999</v>
      </c>
      <c r="C174">
        <f t="shared" si="13"/>
        <v>5.8676005429076667</v>
      </c>
      <c r="D174">
        <f t="shared" si="14"/>
        <v>1.2098930800213736E-2</v>
      </c>
      <c r="E174">
        <f t="shared" si="15"/>
        <v>-6.8668063042075615E-3</v>
      </c>
    </row>
    <row r="175" spans="1:5" x14ac:dyDescent="0.3">
      <c r="A175">
        <v>173</v>
      </c>
      <c r="B175">
        <v>339.94000199999999</v>
      </c>
      <c r="C175">
        <f t="shared" si="13"/>
        <v>5.8287691373325963</v>
      </c>
      <c r="D175">
        <f t="shared" si="14"/>
        <v>-3.8831405575070477E-2</v>
      </c>
      <c r="E175">
        <f t="shared" si="15"/>
        <v>-5.7797142679491778E-2</v>
      </c>
    </row>
    <row r="176" spans="1:5" x14ac:dyDescent="0.3">
      <c r="A176">
        <v>174</v>
      </c>
      <c r="B176">
        <v>358.01998900000001</v>
      </c>
      <c r="C176">
        <f t="shared" si="13"/>
        <v>5.8805888200375049</v>
      </c>
      <c r="D176">
        <f t="shared" si="14"/>
        <v>5.1819682704908665E-2</v>
      </c>
      <c r="E176">
        <f t="shared" si="15"/>
        <v>3.2853945600487364E-2</v>
      </c>
    </row>
    <row r="177" spans="1:5" x14ac:dyDescent="0.3">
      <c r="A177">
        <v>175</v>
      </c>
      <c r="B177">
        <v>306.10000600000001</v>
      </c>
      <c r="C177">
        <f t="shared" si="13"/>
        <v>5.7239118655528038</v>
      </c>
      <c r="D177">
        <f t="shared" si="14"/>
        <v>-0.15667695448470109</v>
      </c>
      <c r="E177">
        <f t="shared" si="15"/>
        <v>-0.17564269158912238</v>
      </c>
    </row>
    <row r="178" spans="1:5" x14ac:dyDescent="0.3">
      <c r="A178">
        <v>176</v>
      </c>
      <c r="B178">
        <v>330.20001200000002</v>
      </c>
      <c r="C178">
        <f t="shared" si="13"/>
        <v>5.7996985678276385</v>
      </c>
      <c r="D178">
        <f t="shared" si="14"/>
        <v>7.5786702274834639E-2</v>
      </c>
      <c r="E178">
        <f t="shared" si="15"/>
        <v>5.6820965170413337E-2</v>
      </c>
    </row>
    <row r="179" spans="1:5" x14ac:dyDescent="0.3">
      <c r="A179">
        <v>177</v>
      </c>
      <c r="B179">
        <v>375.22000100000002</v>
      </c>
      <c r="C179">
        <f t="shared" si="13"/>
        <v>5.9275125232805683</v>
      </c>
      <c r="D179">
        <f t="shared" si="14"/>
        <v>0.12781395545292984</v>
      </c>
      <c r="E179">
        <f t="shared" si="15"/>
        <v>0.10884821834850854</v>
      </c>
    </row>
    <row r="180" spans="1:5" x14ac:dyDescent="0.3">
      <c r="A180">
        <v>178</v>
      </c>
      <c r="B180">
        <v>371.17999300000002</v>
      </c>
      <c r="C180">
        <f t="shared" si="13"/>
        <v>5.9166871012913838</v>
      </c>
      <c r="D180">
        <f t="shared" si="14"/>
        <v>-1.0825421989184569E-2</v>
      </c>
      <c r="E180">
        <f t="shared" si="15"/>
        <v>-2.9791159093605867E-2</v>
      </c>
    </row>
    <row r="181" spans="1:5" x14ac:dyDescent="0.3">
      <c r="A181">
        <v>179</v>
      </c>
      <c r="B181">
        <v>387.85998499999999</v>
      </c>
      <c r="C181">
        <f t="shared" si="13"/>
        <v>5.9606444110943455</v>
      </c>
      <c r="D181">
        <f t="shared" si="14"/>
        <v>4.3957309802961753E-2</v>
      </c>
      <c r="E181">
        <f t="shared" si="15"/>
        <v>2.4991572698540455E-2</v>
      </c>
    </row>
    <row r="182" spans="1:5" x14ac:dyDescent="0.3">
      <c r="A182">
        <v>180</v>
      </c>
      <c r="B182">
        <v>417.02999899999998</v>
      </c>
      <c r="C182">
        <f t="shared" si="13"/>
        <v>6.0331581592592016</v>
      </c>
      <c r="D182">
        <f t="shared" si="14"/>
        <v>7.2513748164856118E-2</v>
      </c>
      <c r="E182">
        <f t="shared" si="15"/>
        <v>5.3548011060434816E-2</v>
      </c>
    </row>
    <row r="183" spans="1:5" x14ac:dyDescent="0.3">
      <c r="A183">
        <v>181</v>
      </c>
      <c r="B183">
        <v>403.67001299999998</v>
      </c>
      <c r="C183">
        <f t="shared" si="13"/>
        <v>6.0005977446937271</v>
      </c>
      <c r="D183">
        <f t="shared" si="14"/>
        <v>-3.2560414565474538E-2</v>
      </c>
      <c r="E183">
        <f t="shared" si="15"/>
        <v>-5.1526151669895839E-2</v>
      </c>
    </row>
    <row r="184" spans="1:5" x14ac:dyDescent="0.3">
      <c r="A184">
        <v>182</v>
      </c>
      <c r="B184">
        <v>408.20001200000002</v>
      </c>
      <c r="C184">
        <f t="shared" si="13"/>
        <v>6.0117572797730983</v>
      </c>
      <c r="D184">
        <f t="shared" si="14"/>
        <v>1.1159535079371175E-2</v>
      </c>
      <c r="E184">
        <f t="shared" si="15"/>
        <v>-7.8062020250501234E-3</v>
      </c>
    </row>
    <row r="185" spans="1:5" x14ac:dyDescent="0.3">
      <c r="A185">
        <v>183</v>
      </c>
      <c r="B185">
        <v>417.79998799999998</v>
      </c>
      <c r="C185">
        <f t="shared" si="13"/>
        <v>6.0350028204005888</v>
      </c>
      <c r="D185">
        <f t="shared" si="14"/>
        <v>2.3245540627490513E-2</v>
      </c>
      <c r="E185">
        <f t="shared" si="15"/>
        <v>4.2798035230692151E-3</v>
      </c>
    </row>
    <row r="186" spans="1:5" x14ac:dyDescent="0.3">
      <c r="A186">
        <v>184</v>
      </c>
      <c r="B186">
        <v>435.70001200000002</v>
      </c>
      <c r="C186">
        <f t="shared" si="13"/>
        <v>6.0769539606652829</v>
      </c>
      <c r="D186">
        <f t="shared" si="14"/>
        <v>4.1951140264694153E-2</v>
      </c>
      <c r="E186">
        <f t="shared" si="15"/>
        <v>2.2985403160272855E-2</v>
      </c>
    </row>
    <row r="187" spans="1:5" x14ac:dyDescent="0.3">
      <c r="A187">
        <v>185</v>
      </c>
      <c r="B187">
        <v>451.67001299999998</v>
      </c>
      <c r="C187">
        <f t="shared" si="13"/>
        <v>6.1129518534743346</v>
      </c>
      <c r="D187">
        <f t="shared" si="14"/>
        <v>3.5997892809051635E-2</v>
      </c>
      <c r="E187">
        <f t="shared" si="15"/>
        <v>1.7032155704630337E-2</v>
      </c>
    </row>
    <row r="188" spans="1:5" x14ac:dyDescent="0.3">
      <c r="A188">
        <v>186</v>
      </c>
      <c r="B188">
        <v>450.540009</v>
      </c>
      <c r="C188">
        <f t="shared" si="13"/>
        <v>6.110446883315876</v>
      </c>
      <c r="D188">
        <f t="shared" si="14"/>
        <v>-2.5049701584585193E-3</v>
      </c>
      <c r="E188">
        <f t="shared" si="15"/>
        <v>-2.1470707262879817E-2</v>
      </c>
    </row>
    <row r="189" spans="1:5" x14ac:dyDescent="0.3">
      <c r="A189">
        <v>187</v>
      </c>
      <c r="B189">
        <v>458.92999300000002</v>
      </c>
      <c r="C189">
        <f t="shared" si="13"/>
        <v>6.1288976777309134</v>
      </c>
      <c r="D189">
        <f t="shared" si="14"/>
        <v>1.8450794415037386E-2</v>
      </c>
      <c r="E189">
        <f t="shared" si="15"/>
        <v>-5.1494268938391194E-4</v>
      </c>
    </row>
    <row r="190" spans="1:5" x14ac:dyDescent="0.3">
      <c r="A190">
        <v>188</v>
      </c>
      <c r="B190">
        <v>466.51001000000002</v>
      </c>
      <c r="C190">
        <f t="shared" si="13"/>
        <v>6.1452794777206377</v>
      </c>
      <c r="D190">
        <f t="shared" si="14"/>
        <v>1.6381799989724222E-2</v>
      </c>
      <c r="E190">
        <f t="shared" si="15"/>
        <v>-2.5839371146970762E-3</v>
      </c>
    </row>
    <row r="191" spans="1:5" x14ac:dyDescent="0.3">
      <c r="A191">
        <v>189</v>
      </c>
      <c r="B191">
        <v>445.66000400000001</v>
      </c>
      <c r="C191">
        <f t="shared" si="13"/>
        <v>6.0995563384342741</v>
      </c>
      <c r="D191">
        <f t="shared" si="14"/>
        <v>-4.5723139286363512E-2</v>
      </c>
      <c r="E191">
        <f t="shared" si="15"/>
        <v>-6.4688876390784814E-2</v>
      </c>
    </row>
    <row r="192" spans="1:5" x14ac:dyDescent="0.3">
      <c r="A192">
        <v>190</v>
      </c>
      <c r="B192">
        <v>444.26998900000001</v>
      </c>
      <c r="C192">
        <f t="shared" si="13"/>
        <v>6.0964324609578036</v>
      </c>
      <c r="D192">
        <f t="shared" si="14"/>
        <v>-3.1238774764705823E-3</v>
      </c>
      <c r="E192">
        <f t="shared" si="15"/>
        <v>-2.208961458089188E-2</v>
      </c>
    </row>
    <row r="193" spans="1:5" x14ac:dyDescent="0.3">
      <c r="A193">
        <v>191</v>
      </c>
      <c r="B193">
        <v>462.69000199999999</v>
      </c>
      <c r="C193">
        <f t="shared" si="13"/>
        <v>6.1370572877261811</v>
      </c>
      <c r="D193">
        <f t="shared" si="14"/>
        <v>4.0624826768377531E-2</v>
      </c>
      <c r="E193">
        <f t="shared" si="15"/>
        <v>2.1659089663956233E-2</v>
      </c>
    </row>
    <row r="194" spans="1:5" x14ac:dyDescent="0.3">
      <c r="A194">
        <v>192</v>
      </c>
      <c r="B194">
        <v>459.209991</v>
      </c>
      <c r="C194">
        <f t="shared" si="13"/>
        <v>6.1295076021728487</v>
      </c>
      <c r="D194">
        <f t="shared" si="14"/>
        <v>-7.5496855533323526E-3</v>
      </c>
      <c r="E194">
        <f t="shared" si="15"/>
        <v>-2.651542265775365E-2</v>
      </c>
    </row>
    <row r="195" spans="1:5" x14ac:dyDescent="0.3">
      <c r="A195">
        <v>193</v>
      </c>
      <c r="B195">
        <v>500.70001200000002</v>
      </c>
      <c r="C195">
        <f t="shared" ref="C195:C258" si="16">LN(B195)</f>
        <v>6.2160071433023454</v>
      </c>
      <c r="D195">
        <f t="shared" si="14"/>
        <v>8.6499541129496649E-2</v>
      </c>
      <c r="E195">
        <f t="shared" si="15"/>
        <v>6.7533804025075347E-2</v>
      </c>
    </row>
    <row r="196" spans="1:5" x14ac:dyDescent="0.3">
      <c r="A196">
        <v>194</v>
      </c>
      <c r="B196">
        <v>544.75</v>
      </c>
      <c r="C196">
        <f t="shared" si="16"/>
        <v>6.3003269738247294</v>
      </c>
      <c r="D196">
        <f t="shared" ref="D196:D259" si="17">C196-C195</f>
        <v>8.4319830522384009E-2</v>
      </c>
      <c r="E196">
        <f t="shared" ref="E196:E259" si="18">D196-AVERAGE(D$3:D$312)</f>
        <v>6.5354093417962708E-2</v>
      </c>
    </row>
    <row r="197" spans="1:5" x14ac:dyDescent="0.3">
      <c r="A197">
        <v>195</v>
      </c>
      <c r="B197">
        <v>584.40997300000004</v>
      </c>
      <c r="C197">
        <f t="shared" si="16"/>
        <v>6.3706027450971199</v>
      </c>
      <c r="D197">
        <f t="shared" si="17"/>
        <v>7.0275771272390486E-2</v>
      </c>
      <c r="E197">
        <f t="shared" si="18"/>
        <v>5.1310034167969185E-2</v>
      </c>
    </row>
    <row r="198" spans="1:5" x14ac:dyDescent="0.3">
      <c r="A198">
        <v>196</v>
      </c>
      <c r="B198">
        <v>615.92999299999997</v>
      </c>
      <c r="C198">
        <f t="shared" si="16"/>
        <v>6.4231333093478549</v>
      </c>
      <c r="D198">
        <f t="shared" si="17"/>
        <v>5.253056425073499E-2</v>
      </c>
      <c r="E198">
        <f t="shared" si="18"/>
        <v>3.3564827146313689E-2</v>
      </c>
    </row>
    <row r="199" spans="1:5" x14ac:dyDescent="0.3">
      <c r="A199">
        <v>197</v>
      </c>
      <c r="B199">
        <v>645.5</v>
      </c>
      <c r="C199">
        <f t="shared" si="16"/>
        <v>6.4700252102866971</v>
      </c>
      <c r="D199">
        <f t="shared" si="17"/>
        <v>4.6891900938842213E-2</v>
      </c>
      <c r="E199">
        <f t="shared" si="18"/>
        <v>2.7926163834420915E-2</v>
      </c>
    </row>
    <row r="200" spans="1:5" x14ac:dyDescent="0.3">
      <c r="A200">
        <v>198</v>
      </c>
      <c r="B200">
        <v>670.63000499999998</v>
      </c>
      <c r="C200">
        <f t="shared" si="16"/>
        <v>6.508217576544439</v>
      </c>
      <c r="D200">
        <f t="shared" si="17"/>
        <v>3.8192366257741917E-2</v>
      </c>
      <c r="E200">
        <f t="shared" si="18"/>
        <v>1.9226629153320619E-2</v>
      </c>
    </row>
    <row r="201" spans="1:5" x14ac:dyDescent="0.3">
      <c r="A201">
        <v>199</v>
      </c>
      <c r="B201">
        <v>687.30999799999995</v>
      </c>
      <c r="C201">
        <f t="shared" si="16"/>
        <v>6.532785424799</v>
      </c>
      <c r="D201">
        <f t="shared" si="17"/>
        <v>2.4567848254561042E-2</v>
      </c>
      <c r="E201">
        <f t="shared" si="18"/>
        <v>5.6021111501397443E-3</v>
      </c>
    </row>
    <row r="202" spans="1:5" x14ac:dyDescent="0.3">
      <c r="A202">
        <v>200</v>
      </c>
      <c r="B202">
        <v>740.73999000000003</v>
      </c>
      <c r="C202">
        <f t="shared" si="16"/>
        <v>6.6076496730312853</v>
      </c>
      <c r="D202">
        <f t="shared" si="17"/>
        <v>7.4864248232285213E-2</v>
      </c>
      <c r="E202">
        <f t="shared" si="18"/>
        <v>5.5898511127863912E-2</v>
      </c>
    </row>
    <row r="203" spans="1:5" x14ac:dyDescent="0.3">
      <c r="A203">
        <v>201</v>
      </c>
      <c r="B203">
        <v>757.11999500000002</v>
      </c>
      <c r="C203">
        <f t="shared" si="16"/>
        <v>6.6295217547459941</v>
      </c>
      <c r="D203">
        <f t="shared" si="17"/>
        <v>2.1872081714708891E-2</v>
      </c>
      <c r="E203">
        <f t="shared" si="18"/>
        <v>2.906344610287593E-3</v>
      </c>
    </row>
    <row r="204" spans="1:5" x14ac:dyDescent="0.3">
      <c r="A204">
        <v>202</v>
      </c>
      <c r="B204">
        <v>885.14001499999995</v>
      </c>
      <c r="C204">
        <f t="shared" si="16"/>
        <v>6.785745841533747</v>
      </c>
      <c r="D204">
        <f t="shared" si="17"/>
        <v>0.1562240867877529</v>
      </c>
      <c r="E204">
        <f t="shared" si="18"/>
        <v>0.13725834968333162</v>
      </c>
    </row>
    <row r="205" spans="1:5" x14ac:dyDescent="0.3">
      <c r="A205">
        <v>203</v>
      </c>
      <c r="B205">
        <v>947.28002900000001</v>
      </c>
      <c r="C205">
        <f t="shared" si="16"/>
        <v>6.8535947506366695</v>
      </c>
      <c r="D205">
        <f t="shared" si="17"/>
        <v>6.7848909102922406E-2</v>
      </c>
      <c r="E205">
        <f t="shared" si="18"/>
        <v>4.8883171998501104E-2</v>
      </c>
    </row>
    <row r="206" spans="1:5" x14ac:dyDescent="0.3">
      <c r="A206">
        <v>204</v>
      </c>
      <c r="B206">
        <v>970.42999299999997</v>
      </c>
      <c r="C206">
        <f t="shared" si="16"/>
        <v>6.8777392650252436</v>
      </c>
      <c r="D206">
        <f t="shared" si="17"/>
        <v>2.4144514388574123E-2</v>
      </c>
      <c r="E206">
        <f t="shared" si="18"/>
        <v>5.1787772841528253E-3</v>
      </c>
    </row>
    <row r="207" spans="1:5" x14ac:dyDescent="0.3">
      <c r="A207">
        <v>205</v>
      </c>
      <c r="B207">
        <v>1101.75</v>
      </c>
      <c r="C207">
        <f t="shared" si="16"/>
        <v>7.0046551037220963</v>
      </c>
      <c r="D207">
        <f t="shared" si="17"/>
        <v>0.12691583869685275</v>
      </c>
      <c r="E207">
        <f t="shared" si="18"/>
        <v>0.10795010159243144</v>
      </c>
    </row>
    <row r="208" spans="1:5" x14ac:dyDescent="0.3">
      <c r="A208">
        <v>206</v>
      </c>
      <c r="B208">
        <v>1133.839966</v>
      </c>
      <c r="C208">
        <f t="shared" si="16"/>
        <v>7.0333653508720548</v>
      </c>
      <c r="D208">
        <f t="shared" si="17"/>
        <v>2.8710247149958512E-2</v>
      </c>
      <c r="E208">
        <f t="shared" si="18"/>
        <v>9.7445100455372143E-3</v>
      </c>
    </row>
    <row r="209" spans="1:5" x14ac:dyDescent="0.3">
      <c r="A209">
        <v>207</v>
      </c>
      <c r="B209">
        <v>1017.01001</v>
      </c>
      <c r="C209">
        <f t="shared" si="16"/>
        <v>6.9246222386746537</v>
      </c>
      <c r="D209">
        <f t="shared" si="17"/>
        <v>-0.10874311219740118</v>
      </c>
      <c r="E209">
        <f t="shared" si="18"/>
        <v>-0.12770884930182247</v>
      </c>
    </row>
    <row r="210" spans="1:5" x14ac:dyDescent="0.3">
      <c r="A210">
        <v>208</v>
      </c>
      <c r="B210">
        <v>1229.2299800000001</v>
      </c>
      <c r="C210">
        <f t="shared" si="16"/>
        <v>7.1141432198059569</v>
      </c>
      <c r="D210">
        <f t="shared" si="17"/>
        <v>0.18952098113130322</v>
      </c>
      <c r="E210">
        <f t="shared" si="18"/>
        <v>0.17055524402688194</v>
      </c>
    </row>
    <row r="211" spans="1:5" x14ac:dyDescent="0.3">
      <c r="A211">
        <v>209</v>
      </c>
      <c r="B211">
        <v>1286.369995</v>
      </c>
      <c r="C211">
        <f t="shared" si="16"/>
        <v>7.1595795733703369</v>
      </c>
      <c r="D211">
        <f t="shared" si="17"/>
        <v>4.5436353564380028E-2</v>
      </c>
      <c r="E211">
        <f t="shared" si="18"/>
        <v>2.647061645995873E-2</v>
      </c>
    </row>
    <row r="212" spans="1:5" x14ac:dyDescent="0.3">
      <c r="A212">
        <v>210</v>
      </c>
      <c r="B212">
        <v>1372.709961</v>
      </c>
      <c r="C212">
        <f t="shared" si="16"/>
        <v>7.2245421387330708</v>
      </c>
      <c r="D212">
        <f t="shared" si="17"/>
        <v>6.4962565362733926E-2</v>
      </c>
      <c r="E212">
        <f t="shared" si="18"/>
        <v>4.5996828258312625E-2</v>
      </c>
    </row>
    <row r="213" spans="1:5" x14ac:dyDescent="0.3">
      <c r="A213">
        <v>211</v>
      </c>
      <c r="B213">
        <v>1282.709961</v>
      </c>
      <c r="C213">
        <f t="shared" si="16"/>
        <v>7.1567302759262335</v>
      </c>
      <c r="D213">
        <f t="shared" si="17"/>
        <v>-6.7811862806837375E-2</v>
      </c>
      <c r="E213">
        <f t="shared" si="18"/>
        <v>-8.6777599911258677E-2</v>
      </c>
    </row>
    <row r="214" spans="1:5" x14ac:dyDescent="0.3">
      <c r="A214">
        <v>212</v>
      </c>
      <c r="B214">
        <v>1469.25</v>
      </c>
      <c r="C214">
        <f t="shared" si="16"/>
        <v>7.2925073454927603</v>
      </c>
      <c r="D214">
        <f t="shared" si="17"/>
        <v>0.1357770695665268</v>
      </c>
      <c r="E214">
        <f t="shared" si="18"/>
        <v>0.1168113324621055</v>
      </c>
    </row>
    <row r="215" spans="1:5" x14ac:dyDescent="0.3">
      <c r="A215">
        <v>213</v>
      </c>
      <c r="B215">
        <v>1498.579956</v>
      </c>
      <c r="C215">
        <f t="shared" si="16"/>
        <v>7.3122732426906225</v>
      </c>
      <c r="D215">
        <f t="shared" si="17"/>
        <v>1.9765897197862259E-2</v>
      </c>
      <c r="E215">
        <f t="shared" si="18"/>
        <v>8.0016009344096098E-4</v>
      </c>
    </row>
    <row r="216" spans="1:5" x14ac:dyDescent="0.3">
      <c r="A216">
        <v>214</v>
      </c>
      <c r="B216">
        <v>1454.599976</v>
      </c>
      <c r="C216">
        <f t="shared" si="16"/>
        <v>7.2824862112210589</v>
      </c>
      <c r="D216">
        <f t="shared" si="17"/>
        <v>-2.978703146956363E-2</v>
      </c>
      <c r="E216">
        <f t="shared" si="18"/>
        <v>-4.8752768573984931E-2</v>
      </c>
    </row>
    <row r="217" spans="1:5" x14ac:dyDescent="0.3">
      <c r="A217">
        <v>215</v>
      </c>
      <c r="B217">
        <v>1436.5200199999999</v>
      </c>
      <c r="C217">
        <f t="shared" si="16"/>
        <v>7.2699788149738138</v>
      </c>
      <c r="D217">
        <f t="shared" si="17"/>
        <v>-1.2507396247245062E-2</v>
      </c>
      <c r="E217">
        <f t="shared" si="18"/>
        <v>-3.1473133351666363E-2</v>
      </c>
    </row>
    <row r="218" spans="1:5" x14ac:dyDescent="0.3">
      <c r="A218">
        <v>216</v>
      </c>
      <c r="B218">
        <v>1320.280029</v>
      </c>
      <c r="C218">
        <f t="shared" si="16"/>
        <v>7.1855991362630522</v>
      </c>
      <c r="D218">
        <f t="shared" si="17"/>
        <v>-8.4379678710761574E-2</v>
      </c>
      <c r="E218">
        <f t="shared" si="18"/>
        <v>-0.10334541581518288</v>
      </c>
    </row>
    <row r="219" spans="1:5" x14ac:dyDescent="0.3">
      <c r="A219">
        <v>217</v>
      </c>
      <c r="B219">
        <v>1160.329956</v>
      </c>
      <c r="C219">
        <f t="shared" si="16"/>
        <v>7.0564596884812367</v>
      </c>
      <c r="D219">
        <f t="shared" si="17"/>
        <v>-0.12913944778181552</v>
      </c>
      <c r="E219">
        <f t="shared" si="18"/>
        <v>-0.14810518488623681</v>
      </c>
    </row>
    <row r="220" spans="1:5" x14ac:dyDescent="0.3">
      <c r="A220">
        <v>218</v>
      </c>
      <c r="B220">
        <v>1224.420044</v>
      </c>
      <c r="C220">
        <f t="shared" si="16"/>
        <v>7.1102225774044303</v>
      </c>
      <c r="D220">
        <f t="shared" si="17"/>
        <v>5.3762888923193586E-2</v>
      </c>
      <c r="E220">
        <f t="shared" si="18"/>
        <v>3.4797151818772284E-2</v>
      </c>
    </row>
    <row r="221" spans="1:5" x14ac:dyDescent="0.3">
      <c r="A221">
        <v>219</v>
      </c>
      <c r="B221">
        <v>1040.9399410000001</v>
      </c>
      <c r="C221">
        <f t="shared" si="16"/>
        <v>6.9478793733867503</v>
      </c>
      <c r="D221">
        <f t="shared" si="17"/>
        <v>-0.16234320401767999</v>
      </c>
      <c r="E221">
        <f t="shared" si="18"/>
        <v>-0.18130894112210127</v>
      </c>
    </row>
    <row r="222" spans="1:5" x14ac:dyDescent="0.3">
      <c r="A222">
        <v>220</v>
      </c>
      <c r="B222">
        <v>1148.079956</v>
      </c>
      <c r="C222">
        <f t="shared" si="16"/>
        <v>7.0458462225378202</v>
      </c>
      <c r="D222">
        <f t="shared" si="17"/>
        <v>9.7966849151069901E-2</v>
      </c>
      <c r="E222">
        <f t="shared" si="18"/>
        <v>7.90011120466486E-2</v>
      </c>
    </row>
    <row r="223" spans="1:5" x14ac:dyDescent="0.3">
      <c r="A223">
        <v>221</v>
      </c>
      <c r="B223">
        <v>1147.3900149999999</v>
      </c>
      <c r="C223">
        <f t="shared" si="16"/>
        <v>7.0452450898464818</v>
      </c>
      <c r="D223">
        <f t="shared" si="17"/>
        <v>-6.0113269133843517E-4</v>
      </c>
      <c r="E223">
        <f t="shared" si="18"/>
        <v>-1.9566869795759733E-2</v>
      </c>
    </row>
    <row r="224" spans="1:5" x14ac:dyDescent="0.3">
      <c r="A224">
        <v>222</v>
      </c>
      <c r="B224">
        <v>989.82000700000003</v>
      </c>
      <c r="C224">
        <f t="shared" si="16"/>
        <v>6.8975231154878811</v>
      </c>
      <c r="D224">
        <f t="shared" si="17"/>
        <v>-0.14772197435860068</v>
      </c>
      <c r="E224">
        <f t="shared" si="18"/>
        <v>-0.16668771146302197</v>
      </c>
    </row>
    <row r="225" spans="1:5" x14ac:dyDescent="0.3">
      <c r="A225">
        <v>223</v>
      </c>
      <c r="B225">
        <v>815.28002900000001</v>
      </c>
      <c r="C225">
        <f t="shared" si="16"/>
        <v>6.7035316480910394</v>
      </c>
      <c r="D225">
        <f t="shared" si="17"/>
        <v>-0.1939914673968417</v>
      </c>
      <c r="E225">
        <f t="shared" si="18"/>
        <v>-0.21295720450126299</v>
      </c>
    </row>
    <row r="226" spans="1:5" x14ac:dyDescent="0.3">
      <c r="A226">
        <v>224</v>
      </c>
      <c r="B226">
        <v>879.82000700000003</v>
      </c>
      <c r="C226">
        <f t="shared" si="16"/>
        <v>6.7797173490516052</v>
      </c>
      <c r="D226">
        <f t="shared" si="17"/>
        <v>7.6185700960565761E-2</v>
      </c>
      <c r="E226">
        <f t="shared" si="18"/>
        <v>5.721996385614446E-2</v>
      </c>
    </row>
    <row r="227" spans="1:5" x14ac:dyDescent="0.3">
      <c r="A227">
        <v>225</v>
      </c>
      <c r="B227">
        <v>848.17999299999997</v>
      </c>
      <c r="C227">
        <f t="shared" si="16"/>
        <v>6.743092869165034</v>
      </c>
      <c r="D227">
        <f t="shared" si="17"/>
        <v>-3.6624479886571137E-2</v>
      </c>
      <c r="E227">
        <f t="shared" si="18"/>
        <v>-5.5590216990992439E-2</v>
      </c>
    </row>
    <row r="228" spans="1:5" x14ac:dyDescent="0.3">
      <c r="A228">
        <v>226</v>
      </c>
      <c r="B228">
        <v>974.5</v>
      </c>
      <c r="C228">
        <f t="shared" si="16"/>
        <v>6.8819245189476153</v>
      </c>
      <c r="D228">
        <f t="shared" si="17"/>
        <v>0.13883164978258122</v>
      </c>
      <c r="E228">
        <f t="shared" si="18"/>
        <v>0.11986591267815992</v>
      </c>
    </row>
    <row r="229" spans="1:5" x14ac:dyDescent="0.3">
      <c r="A229">
        <v>227</v>
      </c>
      <c r="B229">
        <v>995.96997099999999</v>
      </c>
      <c r="C229">
        <f t="shared" si="16"/>
        <v>6.9037171075316968</v>
      </c>
      <c r="D229">
        <f t="shared" si="17"/>
        <v>2.1792588584081507E-2</v>
      </c>
      <c r="E229">
        <f t="shared" si="18"/>
        <v>2.8268514796602091E-3</v>
      </c>
    </row>
    <row r="230" spans="1:5" x14ac:dyDescent="0.3">
      <c r="A230">
        <v>228</v>
      </c>
      <c r="B230">
        <v>1111.920044</v>
      </c>
      <c r="C230">
        <f t="shared" si="16"/>
        <v>7.0138435693476939</v>
      </c>
      <c r="D230">
        <f t="shared" si="17"/>
        <v>0.11012646181599717</v>
      </c>
      <c r="E230">
        <f t="shared" si="18"/>
        <v>9.1160724711575866E-2</v>
      </c>
    </row>
    <row r="231" spans="1:5" x14ac:dyDescent="0.3">
      <c r="A231">
        <v>229</v>
      </c>
      <c r="B231">
        <v>1126.209961</v>
      </c>
      <c r="C231">
        <f t="shared" si="16"/>
        <v>7.0266132575691849</v>
      </c>
      <c r="D231">
        <f t="shared" si="17"/>
        <v>1.2769688221490938E-2</v>
      </c>
      <c r="E231">
        <f t="shared" si="18"/>
        <v>-6.1960488829303599E-3</v>
      </c>
    </row>
    <row r="232" spans="1:5" x14ac:dyDescent="0.3">
      <c r="A232">
        <v>230</v>
      </c>
      <c r="B232">
        <v>1140.839966</v>
      </c>
      <c r="C232">
        <f t="shared" si="16"/>
        <v>7.0395200823563373</v>
      </c>
      <c r="D232">
        <f t="shared" si="17"/>
        <v>1.2906824787152438E-2</v>
      </c>
      <c r="E232">
        <f t="shared" si="18"/>
        <v>-6.0589123172688601E-3</v>
      </c>
    </row>
    <row r="233" spans="1:5" x14ac:dyDescent="0.3">
      <c r="A233">
        <v>231</v>
      </c>
      <c r="B233">
        <v>1114.579956</v>
      </c>
      <c r="C233">
        <f t="shared" si="16"/>
        <v>7.016232891840775</v>
      </c>
      <c r="D233">
        <f t="shared" si="17"/>
        <v>-2.3287190515562273E-2</v>
      </c>
      <c r="E233">
        <f t="shared" si="18"/>
        <v>-4.2252927619983574E-2</v>
      </c>
    </row>
    <row r="234" spans="1:5" x14ac:dyDescent="0.3">
      <c r="A234">
        <v>232</v>
      </c>
      <c r="B234">
        <v>1211.920044</v>
      </c>
      <c r="C234">
        <f t="shared" si="16"/>
        <v>7.0999611941560943</v>
      </c>
      <c r="D234">
        <f t="shared" si="17"/>
        <v>8.3728302315319247E-2</v>
      </c>
      <c r="E234">
        <f t="shared" si="18"/>
        <v>6.4762565210897946E-2</v>
      </c>
    </row>
    <row r="235" spans="1:5" x14ac:dyDescent="0.3">
      <c r="A235">
        <v>233</v>
      </c>
      <c r="B235">
        <v>1180.589966</v>
      </c>
      <c r="C235">
        <f t="shared" si="16"/>
        <v>7.0737695637022018</v>
      </c>
      <c r="D235">
        <f t="shared" si="17"/>
        <v>-2.61916304538925E-2</v>
      </c>
      <c r="E235">
        <f t="shared" si="18"/>
        <v>-4.5157367558313802E-2</v>
      </c>
    </row>
    <row r="236" spans="1:5" x14ac:dyDescent="0.3">
      <c r="A236">
        <v>234</v>
      </c>
      <c r="B236">
        <v>1191.329956</v>
      </c>
      <c r="C236">
        <f t="shared" si="16"/>
        <v>7.082825572128387</v>
      </c>
      <c r="D236">
        <f t="shared" si="17"/>
        <v>9.056008426185258E-3</v>
      </c>
      <c r="E236">
        <f t="shared" si="18"/>
        <v>-9.9097286782360398E-3</v>
      </c>
    </row>
    <row r="237" spans="1:5" x14ac:dyDescent="0.3">
      <c r="A237">
        <v>235</v>
      </c>
      <c r="B237">
        <v>1228.8100589999999</v>
      </c>
      <c r="C237">
        <f t="shared" si="16"/>
        <v>7.1138015483950587</v>
      </c>
      <c r="D237">
        <f t="shared" si="17"/>
        <v>3.0975976266671701E-2</v>
      </c>
      <c r="E237">
        <f t="shared" si="18"/>
        <v>1.2010239162250403E-2</v>
      </c>
    </row>
    <row r="238" spans="1:5" x14ac:dyDescent="0.3">
      <c r="A238">
        <v>236</v>
      </c>
      <c r="B238">
        <v>1248.290039</v>
      </c>
      <c r="C238">
        <f t="shared" si="16"/>
        <v>7.1295299249728403</v>
      </c>
      <c r="D238">
        <f t="shared" si="17"/>
        <v>1.5728376577781589E-2</v>
      </c>
      <c r="E238">
        <f t="shared" si="18"/>
        <v>-3.2373605266397092E-3</v>
      </c>
    </row>
    <row r="239" spans="1:5" x14ac:dyDescent="0.3">
      <c r="A239">
        <v>237</v>
      </c>
      <c r="B239">
        <v>1302.880005</v>
      </c>
      <c r="C239">
        <f t="shared" si="16"/>
        <v>7.1723324815564728</v>
      </c>
      <c r="D239">
        <f t="shared" si="17"/>
        <v>4.2802556583632523E-2</v>
      </c>
      <c r="E239">
        <f t="shared" si="18"/>
        <v>2.3836819479211225E-2</v>
      </c>
    </row>
    <row r="240" spans="1:5" x14ac:dyDescent="0.3">
      <c r="A240">
        <v>238</v>
      </c>
      <c r="B240">
        <v>1270.0600589999999</v>
      </c>
      <c r="C240">
        <f t="shared" si="16"/>
        <v>7.1468194688856554</v>
      </c>
      <c r="D240">
        <f t="shared" si="17"/>
        <v>-2.5513012670817403E-2</v>
      </c>
      <c r="E240">
        <f t="shared" si="18"/>
        <v>-4.4478749775238705E-2</v>
      </c>
    </row>
    <row r="241" spans="1:5" x14ac:dyDescent="0.3">
      <c r="A241">
        <v>239</v>
      </c>
      <c r="B241">
        <v>1335.8199460000001</v>
      </c>
      <c r="C241">
        <f t="shared" si="16"/>
        <v>7.1973005740560856</v>
      </c>
      <c r="D241">
        <f t="shared" si="17"/>
        <v>5.0481105170430141E-2</v>
      </c>
      <c r="E241">
        <f t="shared" si="18"/>
        <v>3.1515368066008839E-2</v>
      </c>
    </row>
    <row r="242" spans="1:5" x14ac:dyDescent="0.3">
      <c r="A242">
        <v>240</v>
      </c>
      <c r="B242">
        <v>1418.030029</v>
      </c>
      <c r="C242">
        <f t="shared" si="16"/>
        <v>7.2570238838777161</v>
      </c>
      <c r="D242">
        <f t="shared" si="17"/>
        <v>5.9723309821630544E-2</v>
      </c>
      <c r="E242">
        <f t="shared" si="18"/>
        <v>4.0757572717209242E-2</v>
      </c>
    </row>
    <row r="243" spans="1:5" x14ac:dyDescent="0.3">
      <c r="A243">
        <v>241</v>
      </c>
      <c r="B243">
        <v>1420.829956</v>
      </c>
      <c r="C243">
        <f t="shared" si="16"/>
        <v>7.2589964559120395</v>
      </c>
      <c r="D243">
        <f t="shared" si="17"/>
        <v>1.9725720343233277E-3</v>
      </c>
      <c r="E243">
        <f t="shared" si="18"/>
        <v>-1.699316507009797E-2</v>
      </c>
    </row>
    <row r="244" spans="1:5" x14ac:dyDescent="0.3">
      <c r="A244">
        <v>242</v>
      </c>
      <c r="B244">
        <v>1504.660034</v>
      </c>
      <c r="C244">
        <f t="shared" si="16"/>
        <v>7.3163222606358547</v>
      </c>
      <c r="D244">
        <f t="shared" si="17"/>
        <v>5.732580472381521E-2</v>
      </c>
      <c r="E244">
        <f t="shared" si="18"/>
        <v>3.8360067619393909E-2</v>
      </c>
    </row>
    <row r="245" spans="1:5" x14ac:dyDescent="0.3">
      <c r="A245">
        <v>243</v>
      </c>
      <c r="B245">
        <v>1527.290039</v>
      </c>
      <c r="C245">
        <f t="shared" si="16"/>
        <v>7.3312502275882618</v>
      </c>
      <c r="D245">
        <f t="shared" si="17"/>
        <v>1.4927966952407168E-2</v>
      </c>
      <c r="E245">
        <f t="shared" si="18"/>
        <v>-4.03777015201413E-3</v>
      </c>
    </row>
    <row r="246" spans="1:5" x14ac:dyDescent="0.3">
      <c r="A246">
        <v>244</v>
      </c>
      <c r="B246">
        <v>1467.969971</v>
      </c>
      <c r="C246">
        <f t="shared" si="16"/>
        <v>7.2916357532431686</v>
      </c>
      <c r="D246">
        <f t="shared" si="17"/>
        <v>-3.9614474345093242E-2</v>
      </c>
      <c r="E246">
        <f t="shared" si="18"/>
        <v>-5.8580211449514544E-2</v>
      </c>
    </row>
    <row r="247" spans="1:5" x14ac:dyDescent="0.3">
      <c r="A247">
        <v>245</v>
      </c>
      <c r="B247">
        <v>1326.410034</v>
      </c>
      <c r="C247">
        <f t="shared" si="16"/>
        <v>7.1902313491895704</v>
      </c>
      <c r="D247">
        <f t="shared" si="17"/>
        <v>-0.10140440405359818</v>
      </c>
      <c r="E247">
        <f t="shared" si="18"/>
        <v>-0.12037014115801949</v>
      </c>
    </row>
    <row r="248" spans="1:5" x14ac:dyDescent="0.3">
      <c r="A248">
        <v>246</v>
      </c>
      <c r="B248">
        <v>1276.6899410000001</v>
      </c>
      <c r="C248">
        <f t="shared" si="16"/>
        <v>7.1520260238887108</v>
      </c>
      <c r="D248">
        <f t="shared" si="17"/>
        <v>-3.8205325300859627E-2</v>
      </c>
      <c r="E248">
        <f t="shared" si="18"/>
        <v>-5.7171062405280929E-2</v>
      </c>
    </row>
    <row r="249" spans="1:5" x14ac:dyDescent="0.3">
      <c r="A249">
        <v>247</v>
      </c>
      <c r="B249">
        <v>1164.170044</v>
      </c>
      <c r="C249">
        <f t="shared" si="16"/>
        <v>7.0597637035325285</v>
      </c>
      <c r="D249">
        <f t="shared" si="17"/>
        <v>-9.2262320356182315E-2</v>
      </c>
      <c r="E249">
        <f t="shared" si="18"/>
        <v>-0.11122805746060362</v>
      </c>
    </row>
    <row r="250" spans="1:5" x14ac:dyDescent="0.3">
      <c r="A250">
        <v>248</v>
      </c>
      <c r="B250">
        <v>902.98999000000003</v>
      </c>
      <c r="C250">
        <f t="shared" si="16"/>
        <v>6.8057114680842252</v>
      </c>
      <c r="D250">
        <f t="shared" si="17"/>
        <v>-0.25405223544830324</v>
      </c>
      <c r="E250">
        <f t="shared" si="18"/>
        <v>-0.27301797255272453</v>
      </c>
    </row>
    <row r="251" spans="1:5" x14ac:dyDescent="0.3">
      <c r="A251">
        <v>249</v>
      </c>
      <c r="B251">
        <v>793.59002699999996</v>
      </c>
      <c r="C251">
        <f t="shared" si="16"/>
        <v>6.6765669891074264</v>
      </c>
      <c r="D251">
        <f t="shared" si="17"/>
        <v>-0.12914447897679882</v>
      </c>
      <c r="E251">
        <f t="shared" si="18"/>
        <v>-0.1481102160812201</v>
      </c>
    </row>
    <row r="252" spans="1:5" x14ac:dyDescent="0.3">
      <c r="A252">
        <v>250</v>
      </c>
      <c r="B252">
        <v>920.82000700000003</v>
      </c>
      <c r="C252">
        <f t="shared" si="16"/>
        <v>6.8252645850169786</v>
      </c>
      <c r="D252">
        <f t="shared" si="17"/>
        <v>0.14869759590955223</v>
      </c>
      <c r="E252">
        <f t="shared" si="18"/>
        <v>0.12973185880513094</v>
      </c>
    </row>
    <row r="253" spans="1:5" x14ac:dyDescent="0.3">
      <c r="A253">
        <v>251</v>
      </c>
      <c r="B253">
        <v>1054.910034</v>
      </c>
      <c r="C253">
        <f t="shared" si="16"/>
        <v>6.9612107664445926</v>
      </c>
      <c r="D253">
        <f t="shared" si="17"/>
        <v>0.13594618142761394</v>
      </c>
      <c r="E253">
        <f t="shared" si="18"/>
        <v>0.11698044432319264</v>
      </c>
    </row>
    <row r="254" spans="1:5" x14ac:dyDescent="0.3">
      <c r="A254">
        <v>252</v>
      </c>
      <c r="B254">
        <v>1116.5600589999999</v>
      </c>
      <c r="C254">
        <f t="shared" si="16"/>
        <v>7.018007862041256</v>
      </c>
      <c r="D254">
        <f t="shared" si="17"/>
        <v>5.6797095596663461E-2</v>
      </c>
      <c r="E254">
        <f t="shared" si="18"/>
        <v>3.7831358492242159E-2</v>
      </c>
    </row>
    <row r="255" spans="1:5" x14ac:dyDescent="0.3">
      <c r="A255">
        <v>253</v>
      </c>
      <c r="B255">
        <v>1171.2299800000001</v>
      </c>
      <c r="C255">
        <f t="shared" si="16"/>
        <v>7.0658097405570279</v>
      </c>
      <c r="D255">
        <f t="shared" si="17"/>
        <v>4.780187851577189E-2</v>
      </c>
      <c r="E255">
        <f t="shared" si="18"/>
        <v>2.8836141411350592E-2</v>
      </c>
    </row>
    <row r="256" spans="1:5" x14ac:dyDescent="0.3">
      <c r="A256">
        <v>254</v>
      </c>
      <c r="B256">
        <v>1031.099976</v>
      </c>
      <c r="C256">
        <f t="shared" si="16"/>
        <v>6.9383814492477844</v>
      </c>
      <c r="D256">
        <f t="shared" si="17"/>
        <v>-0.12742829130924349</v>
      </c>
      <c r="E256">
        <f t="shared" si="18"/>
        <v>-0.14639402841366478</v>
      </c>
    </row>
    <row r="257" spans="1:5" x14ac:dyDescent="0.3">
      <c r="A257">
        <v>255</v>
      </c>
      <c r="B257">
        <v>1143.48999</v>
      </c>
      <c r="C257">
        <f t="shared" si="16"/>
        <v>7.0418402595985476</v>
      </c>
      <c r="D257">
        <f t="shared" si="17"/>
        <v>0.10345881035076321</v>
      </c>
      <c r="E257">
        <f t="shared" si="18"/>
        <v>8.4493073246341907E-2</v>
      </c>
    </row>
    <row r="258" spans="1:5" x14ac:dyDescent="0.3">
      <c r="A258">
        <v>256</v>
      </c>
      <c r="B258">
        <v>1257.619995</v>
      </c>
      <c r="C258">
        <f t="shared" si="16"/>
        <v>7.1369763208806098</v>
      </c>
      <c r="D258">
        <f t="shared" si="17"/>
        <v>9.5136061282062201E-2</v>
      </c>
      <c r="E258">
        <f t="shared" si="18"/>
        <v>7.61703241776409E-2</v>
      </c>
    </row>
    <row r="259" spans="1:5" x14ac:dyDescent="0.3">
      <c r="A259">
        <v>257</v>
      </c>
      <c r="B259">
        <v>1329.4799800000001</v>
      </c>
      <c r="C259">
        <f t="shared" ref="C259:C312" si="19">LN(B259)</f>
        <v>7.1925431522771062</v>
      </c>
      <c r="D259">
        <f t="shared" si="17"/>
        <v>5.5566831396496319E-2</v>
      </c>
      <c r="E259">
        <f t="shared" si="18"/>
        <v>3.6601094292075018E-2</v>
      </c>
    </row>
    <row r="260" spans="1:5" x14ac:dyDescent="0.3">
      <c r="A260">
        <v>258</v>
      </c>
      <c r="B260">
        <v>1320.6400149999999</v>
      </c>
      <c r="C260">
        <f t="shared" si="19"/>
        <v>7.1858717579223459</v>
      </c>
      <c r="D260">
        <f t="shared" ref="D260:D312" si="20">C260-C259</f>
        <v>-6.6713943547602739E-3</v>
      </c>
      <c r="E260">
        <f t="shared" ref="E260:E312" si="21">D260-AVERAGE(D$3:D$312)</f>
        <v>-2.5637131459181572E-2</v>
      </c>
    </row>
    <row r="261" spans="1:5" x14ac:dyDescent="0.3">
      <c r="A261">
        <v>259</v>
      </c>
      <c r="B261">
        <v>1131.209961</v>
      </c>
      <c r="C261">
        <f t="shared" si="19"/>
        <v>7.0310431007966079</v>
      </c>
      <c r="D261">
        <f t="shared" si="20"/>
        <v>-0.15482865712573801</v>
      </c>
      <c r="E261">
        <f t="shared" si="21"/>
        <v>-0.1737943942301593</v>
      </c>
    </row>
    <row r="262" spans="1:5" x14ac:dyDescent="0.3">
      <c r="A262">
        <v>260</v>
      </c>
      <c r="B262">
        <v>1258.8599850000001</v>
      </c>
      <c r="C262">
        <f t="shared" si="19"/>
        <v>7.1379618165811216</v>
      </c>
      <c r="D262">
        <f t="shared" si="20"/>
        <v>0.10691871578451373</v>
      </c>
      <c r="E262">
        <f t="shared" si="21"/>
        <v>8.7952978680092428E-2</v>
      </c>
    </row>
    <row r="263" spans="1:5" x14ac:dyDescent="0.3">
      <c r="A263">
        <v>261</v>
      </c>
      <c r="B263">
        <v>1408.469971</v>
      </c>
      <c r="C263">
        <f t="shared" si="19"/>
        <v>7.250259267245351</v>
      </c>
      <c r="D263">
        <f t="shared" si="20"/>
        <v>0.11229745066422936</v>
      </c>
      <c r="E263">
        <f t="shared" si="21"/>
        <v>9.3331713559808058E-2</v>
      </c>
    </row>
    <row r="264" spans="1:5" x14ac:dyDescent="0.3">
      <c r="A264">
        <v>262</v>
      </c>
      <c r="B264">
        <v>1362.329956</v>
      </c>
      <c r="C264">
        <f t="shared" si="19"/>
        <v>7.2169517158130851</v>
      </c>
      <c r="D264">
        <f t="shared" si="20"/>
        <v>-3.3307551432265825E-2</v>
      </c>
      <c r="E264">
        <f t="shared" si="21"/>
        <v>-5.2273288536687126E-2</v>
      </c>
    </row>
    <row r="265" spans="1:5" x14ac:dyDescent="0.3">
      <c r="A265">
        <v>263</v>
      </c>
      <c r="B265">
        <v>1440.900024</v>
      </c>
      <c r="C265">
        <f t="shared" si="19"/>
        <v>7.2730232139951445</v>
      </c>
      <c r="D265">
        <f t="shared" si="20"/>
        <v>5.6071498182059365E-2</v>
      </c>
      <c r="E265">
        <f t="shared" si="21"/>
        <v>3.7105761077638064E-2</v>
      </c>
    </row>
    <row r="266" spans="1:5" x14ac:dyDescent="0.3">
      <c r="A266">
        <v>264</v>
      </c>
      <c r="B266">
        <v>1426.1899410000001</v>
      </c>
      <c r="C266">
        <f t="shared" si="19"/>
        <v>7.2627617905613375</v>
      </c>
      <c r="D266">
        <f t="shared" si="20"/>
        <v>-1.0261423433806982E-2</v>
      </c>
      <c r="E266">
        <f t="shared" si="21"/>
        <v>-2.922716053822828E-2</v>
      </c>
    </row>
    <row r="267" spans="1:5" x14ac:dyDescent="0.3">
      <c r="A267">
        <v>265</v>
      </c>
      <c r="B267">
        <v>1569.1800539999999</v>
      </c>
      <c r="C267">
        <f t="shared" si="19"/>
        <v>7.3583085033191047</v>
      </c>
      <c r="D267">
        <f t="shared" si="20"/>
        <v>9.554671275776716E-2</v>
      </c>
      <c r="E267">
        <f t="shared" si="21"/>
        <v>7.6580975653345859E-2</v>
      </c>
    </row>
    <row r="268" spans="1:5" x14ac:dyDescent="0.3">
      <c r="A268">
        <v>266</v>
      </c>
      <c r="B268">
        <v>1609.780029</v>
      </c>
      <c r="C268">
        <f t="shared" si="19"/>
        <v>7.3838528206937495</v>
      </c>
      <c r="D268">
        <f t="shared" si="20"/>
        <v>2.5544317374644798E-2</v>
      </c>
      <c r="E268">
        <f t="shared" si="21"/>
        <v>6.5785802702235004E-3</v>
      </c>
    </row>
    <row r="269" spans="1:5" x14ac:dyDescent="0.3">
      <c r="A269">
        <v>267</v>
      </c>
      <c r="B269">
        <v>1682.410034</v>
      </c>
      <c r="C269">
        <f t="shared" si="19"/>
        <v>7.4279825884696109</v>
      </c>
      <c r="D269">
        <f t="shared" si="20"/>
        <v>4.4129767775861417E-2</v>
      </c>
      <c r="E269">
        <f t="shared" si="21"/>
        <v>2.5164030671440119E-2</v>
      </c>
    </row>
    <row r="270" spans="1:5" x14ac:dyDescent="0.3">
      <c r="A270">
        <v>268</v>
      </c>
      <c r="B270">
        <v>1845.8599850000001</v>
      </c>
      <c r="C270">
        <f t="shared" si="19"/>
        <v>7.5207005644072273</v>
      </c>
      <c r="D270">
        <f t="shared" si="20"/>
        <v>9.2717975937616437E-2</v>
      </c>
      <c r="E270">
        <f t="shared" si="21"/>
        <v>7.3752238833195136E-2</v>
      </c>
    </row>
    <row r="271" spans="1:5" x14ac:dyDescent="0.3">
      <c r="A271">
        <v>269</v>
      </c>
      <c r="B271">
        <v>1873.959961</v>
      </c>
      <c r="C271">
        <f t="shared" si="19"/>
        <v>7.5358090970418399</v>
      </c>
      <c r="D271">
        <f t="shared" si="20"/>
        <v>1.5108532634612537E-2</v>
      </c>
      <c r="E271">
        <f t="shared" si="21"/>
        <v>-3.8572044698087608E-3</v>
      </c>
    </row>
    <row r="272" spans="1:5" x14ac:dyDescent="0.3">
      <c r="A272">
        <v>270</v>
      </c>
      <c r="B272">
        <v>1962.290039</v>
      </c>
      <c r="C272">
        <f t="shared" si="19"/>
        <v>7.5818674574362843</v>
      </c>
      <c r="D272">
        <f t="shared" si="20"/>
        <v>4.6058360394444442E-2</v>
      </c>
      <c r="E272">
        <f t="shared" si="21"/>
        <v>2.7092623290023144E-2</v>
      </c>
    </row>
    <row r="273" spans="1:5" x14ac:dyDescent="0.3">
      <c r="A273">
        <v>271</v>
      </c>
      <c r="B273">
        <v>1971.4399410000001</v>
      </c>
      <c r="C273">
        <f t="shared" si="19"/>
        <v>7.5865194892472658</v>
      </c>
      <c r="D273">
        <f t="shared" si="20"/>
        <v>4.6520318109815051E-3</v>
      </c>
      <c r="E273">
        <f t="shared" si="21"/>
        <v>-1.4313705293439793E-2</v>
      </c>
    </row>
    <row r="274" spans="1:5" x14ac:dyDescent="0.3">
      <c r="A274">
        <v>272</v>
      </c>
      <c r="B274">
        <v>2058.8999020000001</v>
      </c>
      <c r="C274">
        <f t="shared" si="19"/>
        <v>7.6299270909844656</v>
      </c>
      <c r="D274">
        <f t="shared" si="20"/>
        <v>4.3407601737199819E-2</v>
      </c>
      <c r="E274">
        <f t="shared" si="21"/>
        <v>2.4441864632778521E-2</v>
      </c>
    </row>
    <row r="275" spans="1:5" x14ac:dyDescent="0.3">
      <c r="A275">
        <v>273</v>
      </c>
      <c r="B275">
        <v>2067.6298830000001</v>
      </c>
      <c r="C275">
        <f t="shared" si="19"/>
        <v>7.6341582462064137</v>
      </c>
      <c r="D275">
        <f t="shared" si="20"/>
        <v>4.2311552219480575E-3</v>
      </c>
      <c r="E275">
        <f t="shared" si="21"/>
        <v>-1.473458188247324E-2</v>
      </c>
    </row>
    <row r="276" spans="1:5" x14ac:dyDescent="0.3">
      <c r="A276">
        <v>274</v>
      </c>
      <c r="B276">
        <v>2067</v>
      </c>
      <c r="C276">
        <f t="shared" si="19"/>
        <v>7.6338535596817678</v>
      </c>
      <c r="D276">
        <f t="shared" si="20"/>
        <v>-3.0468652464588075E-4</v>
      </c>
      <c r="E276">
        <f t="shared" si="21"/>
        <v>-1.9270423629067179E-2</v>
      </c>
    </row>
    <row r="277" spans="1:5" x14ac:dyDescent="0.3">
      <c r="A277">
        <v>275</v>
      </c>
      <c r="B277">
        <v>1919.650024</v>
      </c>
      <c r="C277">
        <f t="shared" si="19"/>
        <v>7.5598981692402942</v>
      </c>
      <c r="D277">
        <f t="shared" si="20"/>
        <v>-7.395539044147359E-2</v>
      </c>
      <c r="E277">
        <f t="shared" si="21"/>
        <v>-9.2921127545894891E-2</v>
      </c>
    </row>
    <row r="278" spans="1:5" x14ac:dyDescent="0.3">
      <c r="A278">
        <v>276</v>
      </c>
      <c r="B278">
        <v>2038.1999510000001</v>
      </c>
      <c r="C278">
        <f t="shared" si="19"/>
        <v>7.6198223203537729</v>
      </c>
      <c r="D278">
        <f t="shared" si="20"/>
        <v>5.9924151113478707E-2</v>
      </c>
      <c r="E278">
        <f t="shared" si="21"/>
        <v>4.0958414009057406E-2</v>
      </c>
    </row>
    <row r="279" spans="1:5" x14ac:dyDescent="0.3">
      <c r="A279">
        <v>277</v>
      </c>
      <c r="B279">
        <v>2056.6201169999999</v>
      </c>
      <c r="C279">
        <f t="shared" si="19"/>
        <v>7.6288191944257484</v>
      </c>
      <c r="D279">
        <f t="shared" si="20"/>
        <v>8.9968740719754692E-3</v>
      </c>
      <c r="E279">
        <f t="shared" si="21"/>
        <v>-9.9688630324458287E-3</v>
      </c>
    </row>
    <row r="280" spans="1:5" x14ac:dyDescent="0.3">
      <c r="A280">
        <v>278</v>
      </c>
      <c r="B280">
        <v>2099.3400879999999</v>
      </c>
      <c r="C280">
        <f t="shared" si="19"/>
        <v>7.6493783305170586</v>
      </c>
      <c r="D280">
        <f t="shared" si="20"/>
        <v>2.0559136091310215E-2</v>
      </c>
      <c r="E280">
        <f t="shared" si="21"/>
        <v>1.5933989868889172E-3</v>
      </c>
    </row>
    <row r="281" spans="1:5" x14ac:dyDescent="0.3">
      <c r="A281">
        <v>279</v>
      </c>
      <c r="B281">
        <v>2164.330078</v>
      </c>
      <c r="C281">
        <f t="shared" si="19"/>
        <v>7.6798661597579274</v>
      </c>
      <c r="D281">
        <f t="shared" si="20"/>
        <v>3.0487829240868791E-2</v>
      </c>
      <c r="E281">
        <f t="shared" si="21"/>
        <v>1.1522092136447493E-2</v>
      </c>
    </row>
    <row r="282" spans="1:5" x14ac:dyDescent="0.3">
      <c r="A282">
        <v>280</v>
      </c>
      <c r="B282">
        <v>2251.570068</v>
      </c>
      <c r="C282">
        <f t="shared" si="19"/>
        <v>7.7193830598436666</v>
      </c>
      <c r="D282">
        <f t="shared" si="20"/>
        <v>3.9516900085739159E-2</v>
      </c>
      <c r="E282">
        <f t="shared" si="21"/>
        <v>2.0551162981317862E-2</v>
      </c>
    </row>
    <row r="283" spans="1:5" x14ac:dyDescent="0.3">
      <c r="A283">
        <v>281</v>
      </c>
      <c r="B283">
        <v>2362.3400879999999</v>
      </c>
      <c r="C283">
        <f t="shared" si="19"/>
        <v>7.7674079694579401</v>
      </c>
      <c r="D283">
        <f t="shared" si="20"/>
        <v>4.8024909614273525E-2</v>
      </c>
      <c r="E283">
        <f t="shared" si="21"/>
        <v>2.9059172509852228E-2</v>
      </c>
    </row>
    <row r="284" spans="1:5" x14ac:dyDescent="0.3">
      <c r="A284">
        <v>282</v>
      </c>
      <c r="B284">
        <v>2431.389893</v>
      </c>
      <c r="C284">
        <f t="shared" si="19"/>
        <v>7.7962183452486959</v>
      </c>
      <c r="D284">
        <f t="shared" si="20"/>
        <v>2.8810375790755849E-2</v>
      </c>
      <c r="E284">
        <f t="shared" si="21"/>
        <v>9.844638686334551E-3</v>
      </c>
    </row>
    <row r="285" spans="1:5" x14ac:dyDescent="0.3">
      <c r="A285">
        <v>283</v>
      </c>
      <c r="B285">
        <v>2521.1999510000001</v>
      </c>
      <c r="C285">
        <f t="shared" si="19"/>
        <v>7.8324902382037651</v>
      </c>
      <c r="D285">
        <f t="shared" si="20"/>
        <v>3.6271892955069163E-2</v>
      </c>
      <c r="E285">
        <f t="shared" si="21"/>
        <v>1.7306155850647865E-2</v>
      </c>
    </row>
    <row r="286" spans="1:5" x14ac:dyDescent="0.3">
      <c r="A286">
        <v>284</v>
      </c>
      <c r="B286">
        <v>2683.7299800000001</v>
      </c>
      <c r="C286">
        <f t="shared" si="19"/>
        <v>7.8949628894539421</v>
      </c>
      <c r="D286">
        <f t="shared" si="20"/>
        <v>6.247265125017698E-2</v>
      </c>
      <c r="E286">
        <f t="shared" si="21"/>
        <v>4.3506914145755679E-2</v>
      </c>
    </row>
    <row r="287" spans="1:5" x14ac:dyDescent="0.3">
      <c r="A287">
        <v>285</v>
      </c>
      <c r="B287">
        <v>2633.4499510000001</v>
      </c>
      <c r="C287">
        <f t="shared" si="19"/>
        <v>7.8760500339963162</v>
      </c>
      <c r="D287">
        <f t="shared" si="20"/>
        <v>-1.8912855457625888E-2</v>
      </c>
      <c r="E287">
        <f t="shared" si="21"/>
        <v>-3.7878592562047189E-2</v>
      </c>
    </row>
    <row r="288" spans="1:5" x14ac:dyDescent="0.3">
      <c r="A288">
        <v>286</v>
      </c>
      <c r="B288">
        <v>2704.9499510000001</v>
      </c>
      <c r="C288">
        <f t="shared" si="19"/>
        <v>7.9028386887064528</v>
      </c>
      <c r="D288">
        <f t="shared" si="20"/>
        <v>2.6788654710136584E-2</v>
      </c>
      <c r="E288">
        <f t="shared" si="21"/>
        <v>7.8229176057152856E-3</v>
      </c>
    </row>
    <row r="289" spans="1:5" x14ac:dyDescent="0.3">
      <c r="A289">
        <v>287</v>
      </c>
      <c r="B289">
        <v>2926.290039</v>
      </c>
      <c r="C289">
        <f t="shared" si="19"/>
        <v>7.9814907014112144</v>
      </c>
      <c r="D289">
        <f t="shared" si="20"/>
        <v>7.8652012704761631E-2</v>
      </c>
      <c r="E289">
        <f t="shared" si="21"/>
        <v>5.968627560034033E-2</v>
      </c>
    </row>
    <row r="290" spans="1:5" x14ac:dyDescent="0.3">
      <c r="A290">
        <v>288</v>
      </c>
      <c r="B290">
        <v>2476.959961</v>
      </c>
      <c r="C290">
        <f t="shared" si="19"/>
        <v>7.8147872650470482</v>
      </c>
      <c r="D290">
        <f t="shared" si="20"/>
        <v>-0.16670343636416618</v>
      </c>
      <c r="E290">
        <f t="shared" si="21"/>
        <v>-0.18566917346858747</v>
      </c>
    </row>
    <row r="291" spans="1:5" x14ac:dyDescent="0.3">
      <c r="A291">
        <v>289</v>
      </c>
      <c r="B291">
        <v>2848.6298830000001</v>
      </c>
      <c r="C291">
        <f t="shared" si="19"/>
        <v>7.9545934148618063</v>
      </c>
      <c r="D291">
        <f t="shared" si="20"/>
        <v>0.13980614981475803</v>
      </c>
      <c r="E291">
        <f t="shared" si="21"/>
        <v>0.12084041271033673</v>
      </c>
    </row>
    <row r="292" spans="1:5" x14ac:dyDescent="0.3">
      <c r="A292">
        <v>290</v>
      </c>
      <c r="B292">
        <v>2971.4099120000001</v>
      </c>
      <c r="C292">
        <f t="shared" si="19"/>
        <v>7.9967918369989945</v>
      </c>
      <c r="D292">
        <f t="shared" si="20"/>
        <v>4.2198422137188274E-2</v>
      </c>
      <c r="E292">
        <f t="shared" si="21"/>
        <v>2.3232685032766976E-2</v>
      </c>
    </row>
    <row r="293" spans="1:5" x14ac:dyDescent="0.3">
      <c r="A293">
        <v>291</v>
      </c>
      <c r="B293">
        <v>2983.6899410000001</v>
      </c>
      <c r="C293">
        <f t="shared" si="19"/>
        <v>8.0009160487533464</v>
      </c>
      <c r="D293">
        <f t="shared" si="20"/>
        <v>4.1242117543518475E-3</v>
      </c>
      <c r="E293">
        <f t="shared" si="21"/>
        <v>-1.484152535006945E-2</v>
      </c>
    </row>
    <row r="294" spans="1:5" x14ac:dyDescent="0.3">
      <c r="A294">
        <v>292</v>
      </c>
      <c r="B294">
        <v>3244.669922</v>
      </c>
      <c r="C294">
        <f t="shared" si="19"/>
        <v>8.0847689050122327</v>
      </c>
      <c r="D294">
        <f t="shared" si="20"/>
        <v>8.3852856258886277E-2</v>
      </c>
      <c r="E294">
        <f t="shared" si="21"/>
        <v>6.4887119154464976E-2</v>
      </c>
    </row>
    <row r="295" spans="1:5" x14ac:dyDescent="0.3">
      <c r="A295">
        <v>293</v>
      </c>
      <c r="B295">
        <v>2498.080078</v>
      </c>
      <c r="C295">
        <f t="shared" si="19"/>
        <v>7.8232777470171895</v>
      </c>
      <c r="D295">
        <f t="shared" si="20"/>
        <v>-0.26149115799504319</v>
      </c>
      <c r="E295">
        <f t="shared" si="21"/>
        <v>-0.28045689509946448</v>
      </c>
    </row>
    <row r="296" spans="1:5" x14ac:dyDescent="0.3">
      <c r="A296">
        <v>294</v>
      </c>
      <c r="B296">
        <v>3105.919922</v>
      </c>
      <c r="C296">
        <f t="shared" si="19"/>
        <v>8.0410652216634642</v>
      </c>
      <c r="D296">
        <f t="shared" si="20"/>
        <v>0.21778747464627468</v>
      </c>
      <c r="E296">
        <f t="shared" si="21"/>
        <v>0.19882173754185339</v>
      </c>
    </row>
    <row r="297" spans="1:5" x14ac:dyDescent="0.3">
      <c r="A297">
        <v>295</v>
      </c>
      <c r="B297">
        <v>3385.8701169999999</v>
      </c>
      <c r="C297">
        <f t="shared" si="19"/>
        <v>8.1273662031268827</v>
      </c>
      <c r="D297">
        <f t="shared" si="20"/>
        <v>8.630098146341858E-2</v>
      </c>
      <c r="E297">
        <f t="shared" si="21"/>
        <v>6.7335244358997279E-2</v>
      </c>
    </row>
    <row r="298" spans="1:5" x14ac:dyDescent="0.3">
      <c r="A298">
        <v>296</v>
      </c>
      <c r="B298">
        <v>3764.610107</v>
      </c>
      <c r="C298">
        <f t="shared" si="19"/>
        <v>8.2333995776338575</v>
      </c>
      <c r="D298">
        <f t="shared" si="20"/>
        <v>0.10603337450697481</v>
      </c>
      <c r="E298">
        <f t="shared" si="21"/>
        <v>8.7067637402553508E-2</v>
      </c>
    </row>
    <row r="299" spans="1:5" x14ac:dyDescent="0.3">
      <c r="A299">
        <v>297</v>
      </c>
      <c r="B299">
        <v>3992.780029</v>
      </c>
      <c r="C299">
        <f t="shared" si="19"/>
        <v>8.2922430163897349</v>
      </c>
      <c r="D299">
        <f t="shared" si="20"/>
        <v>5.8843438755877386E-2</v>
      </c>
      <c r="E299">
        <f t="shared" si="21"/>
        <v>3.9877701651456085E-2</v>
      </c>
    </row>
    <row r="300" spans="1:5" x14ac:dyDescent="0.3">
      <c r="A300">
        <v>298</v>
      </c>
      <c r="B300">
        <v>4300.7299800000001</v>
      </c>
      <c r="C300">
        <f t="shared" si="19"/>
        <v>8.3665400500642804</v>
      </c>
      <c r="D300">
        <f t="shared" si="20"/>
        <v>7.4297033674545432E-2</v>
      </c>
      <c r="E300">
        <f t="shared" si="21"/>
        <v>5.533129657012413E-2</v>
      </c>
    </row>
    <row r="301" spans="1:5" x14ac:dyDescent="0.3">
      <c r="A301">
        <v>299</v>
      </c>
      <c r="B301">
        <v>4317.1601559999999</v>
      </c>
      <c r="C301">
        <f t="shared" si="19"/>
        <v>8.3703530937786113</v>
      </c>
      <c r="D301">
        <f t="shared" si="20"/>
        <v>3.8130437143308882E-3</v>
      </c>
      <c r="E301">
        <f t="shared" si="21"/>
        <v>-1.515269339009041E-2</v>
      </c>
    </row>
    <row r="302" spans="1:5" x14ac:dyDescent="0.3">
      <c r="A302">
        <v>300</v>
      </c>
      <c r="B302">
        <v>4778.1401370000003</v>
      </c>
      <c r="C302">
        <f t="shared" si="19"/>
        <v>8.4718066570914807</v>
      </c>
      <c r="D302">
        <f t="shared" si="20"/>
        <v>0.10145356331286948</v>
      </c>
      <c r="E302">
        <f t="shared" si="21"/>
        <v>8.2487826208448176E-2</v>
      </c>
    </row>
    <row r="303" spans="1:5" x14ac:dyDescent="0.3">
      <c r="A303">
        <v>301</v>
      </c>
      <c r="B303">
        <v>4540.3198240000002</v>
      </c>
      <c r="C303">
        <f t="shared" si="19"/>
        <v>8.4207527343691826</v>
      </c>
      <c r="D303">
        <f t="shared" si="20"/>
        <v>-5.105392272229814E-2</v>
      </c>
      <c r="E303">
        <f t="shared" si="21"/>
        <v>-7.0019659826719441E-2</v>
      </c>
    </row>
    <row r="304" spans="1:5" x14ac:dyDescent="0.3">
      <c r="A304">
        <v>302</v>
      </c>
      <c r="B304">
        <v>3781</v>
      </c>
      <c r="C304">
        <f t="shared" si="19"/>
        <v>8.2377438038909325</v>
      </c>
      <c r="D304">
        <f t="shared" si="20"/>
        <v>-0.18300893047825006</v>
      </c>
      <c r="E304">
        <f t="shared" si="21"/>
        <v>-0.20197466758267135</v>
      </c>
    </row>
    <row r="305" spans="1:5" x14ac:dyDescent="0.3">
      <c r="A305">
        <v>303</v>
      </c>
      <c r="B305">
        <v>3609.780029</v>
      </c>
      <c r="C305">
        <f t="shared" si="19"/>
        <v>8.1914021156753734</v>
      </c>
      <c r="D305">
        <f t="shared" si="20"/>
        <v>-4.6341688215559174E-2</v>
      </c>
      <c r="E305">
        <f t="shared" si="21"/>
        <v>-6.5307425319980475E-2</v>
      </c>
    </row>
    <row r="306" spans="1:5" x14ac:dyDescent="0.3">
      <c r="A306">
        <v>304</v>
      </c>
      <c r="B306">
        <v>3853.290039</v>
      </c>
      <c r="C306">
        <f t="shared" si="19"/>
        <v>8.2566826179415056</v>
      </c>
      <c r="D306">
        <f t="shared" si="20"/>
        <v>6.5280502266132245E-2</v>
      </c>
      <c r="E306">
        <f t="shared" si="21"/>
        <v>4.6314765161710944E-2</v>
      </c>
    </row>
    <row r="307" spans="1:5" x14ac:dyDescent="0.3">
      <c r="A307">
        <v>305</v>
      </c>
      <c r="B307">
        <v>4102.2001950000003</v>
      </c>
      <c r="C307">
        <f t="shared" si="19"/>
        <v>8.3192787416832719</v>
      </c>
      <c r="D307">
        <f t="shared" si="20"/>
        <v>6.2596123741766263E-2</v>
      </c>
      <c r="E307">
        <f t="shared" si="21"/>
        <v>4.3630386637344962E-2</v>
      </c>
    </row>
    <row r="308" spans="1:5" x14ac:dyDescent="0.3">
      <c r="A308">
        <v>306</v>
      </c>
      <c r="B308">
        <v>4450.4799800000001</v>
      </c>
      <c r="C308">
        <f t="shared" si="19"/>
        <v>8.4007672300178982</v>
      </c>
      <c r="D308">
        <f t="shared" si="20"/>
        <v>8.1488488334626297E-2</v>
      </c>
      <c r="E308">
        <f t="shared" si="21"/>
        <v>6.2522751230204995E-2</v>
      </c>
    </row>
    <row r="309" spans="1:5" x14ac:dyDescent="0.3">
      <c r="A309">
        <v>307</v>
      </c>
      <c r="B309">
        <v>4284.5200199999999</v>
      </c>
      <c r="C309">
        <f t="shared" si="19"/>
        <v>8.36276381075551</v>
      </c>
      <c r="D309">
        <f t="shared" si="20"/>
        <v>-3.8003419262388149E-2</v>
      </c>
      <c r="E309">
        <f t="shared" si="21"/>
        <v>-5.6969156366809451E-2</v>
      </c>
    </row>
    <row r="310" spans="1:5" x14ac:dyDescent="0.3">
      <c r="A310">
        <v>308</v>
      </c>
      <c r="B310">
        <v>4745.2001950000003</v>
      </c>
      <c r="C310">
        <f t="shared" si="19"/>
        <v>8.464888900881105</v>
      </c>
      <c r="D310">
        <f t="shared" si="20"/>
        <v>0.10212509012559501</v>
      </c>
      <c r="E310">
        <f t="shared" si="21"/>
        <v>8.3159353021173707E-2</v>
      </c>
    </row>
    <row r="311" spans="1:5" x14ac:dyDescent="0.3">
      <c r="A311">
        <v>309</v>
      </c>
      <c r="B311">
        <v>5257.9702150000003</v>
      </c>
      <c r="C311">
        <f t="shared" si="19"/>
        <v>8.5675003405723746</v>
      </c>
      <c r="D311">
        <f t="shared" si="20"/>
        <v>0.10261143969126962</v>
      </c>
      <c r="E311">
        <f t="shared" si="21"/>
        <v>8.3645702586848322E-2</v>
      </c>
    </row>
    <row r="312" spans="1:5" x14ac:dyDescent="0.3">
      <c r="A312">
        <v>310</v>
      </c>
      <c r="B312">
        <v>5471.080078</v>
      </c>
      <c r="C312">
        <f t="shared" si="19"/>
        <v>8.6072313307689914</v>
      </c>
      <c r="D312">
        <f t="shared" si="20"/>
        <v>3.9730990196616744E-2</v>
      </c>
      <c r="E312">
        <f t="shared" si="21"/>
        <v>2.0765253092195447E-2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CA12-8BCD-4352-A581-C579F0080379}">
  <dimension ref="A1:P312"/>
  <sheetViews>
    <sheetView workbookViewId="0">
      <selection activeCell="A312" sqref="A312:P312"/>
    </sheetView>
  </sheetViews>
  <sheetFormatPr defaultRowHeight="14.4" x14ac:dyDescent="0.3"/>
  <sheetData>
    <row r="1" spans="1:16" x14ac:dyDescent="0.3">
      <c r="A1" t="s">
        <v>18</v>
      </c>
      <c r="C1" t="s">
        <v>12</v>
      </c>
      <c r="F1" t="s">
        <v>15</v>
      </c>
      <c r="H1" t="s">
        <v>16</v>
      </c>
    </row>
    <row r="2" spans="1:16" x14ac:dyDescent="0.3">
      <c r="A2">
        <f>'Acf pacf ginned up data'!D3</f>
        <v>0.51390270198162646</v>
      </c>
      <c r="C2" t="s">
        <v>14</v>
      </c>
      <c r="D2" t="s">
        <v>13</v>
      </c>
      <c r="F2" t="e">
        <f>A2-$D$3-$C$3*A1</f>
        <v>#VALUE!</v>
      </c>
      <c r="H2">
        <f>A2</f>
        <v>0.51390270198162646</v>
      </c>
      <c r="I2" t="e">
        <f t="shared" ref="I2:I66" si="0">F2</f>
        <v>#VALUE!</v>
      </c>
      <c r="P2" t="s">
        <v>17</v>
      </c>
    </row>
    <row r="3" spans="1:16" x14ac:dyDescent="0.3">
      <c r="A3">
        <f>'Acf pacf ginned up data'!D4</f>
        <v>1.3469989524415793</v>
      </c>
      <c r="C3" cm="1">
        <f t="array" ref="C3:D7">LINEST(A3:A312,A2:A311,TRUE,TRUE)</f>
        <v>0.88089770561122971</v>
      </c>
      <c r="D3">
        <v>0.63917879497584185</v>
      </c>
      <c r="F3">
        <f>A3-$D$3-$C$3*A2</f>
        <v>0.25512444638271115</v>
      </c>
      <c r="H3">
        <f t="shared" ref="H3:H66" si="1">A3</f>
        <v>1.3469989524415793</v>
      </c>
      <c r="I3">
        <f t="shared" si="0"/>
        <v>0.25512444638271115</v>
      </c>
      <c r="K3" cm="1">
        <f t="array" ref="K3:M7">LINEST(H4:H312,H3:I311,TRUE,TRUE)</f>
        <v>0.33986937393744238</v>
      </c>
      <c r="L3">
        <v>0.80927466185722818</v>
      </c>
      <c r="M3">
        <v>1.0176238491340757</v>
      </c>
      <c r="P3" t="e">
        <f>H3-$M$3-$L$3*H2-$K$3*F2</f>
        <v>#VALUE!</v>
      </c>
    </row>
    <row r="4" spans="1:16" x14ac:dyDescent="0.3">
      <c r="A4">
        <f>'Acf pacf ginned up data'!D5</f>
        <v>1.6265848823843914</v>
      </c>
      <c r="C4">
        <v>2.607443250611946E-2</v>
      </c>
      <c r="D4">
        <v>0.14854551829485707</v>
      </c>
      <c r="F4">
        <f t="shared" ref="F4:F67" si="2">A4-$D$3-$C$3*A3</f>
        <v>-0.19916219925796752</v>
      </c>
      <c r="H4">
        <f t="shared" si="1"/>
        <v>1.6265848823843914</v>
      </c>
      <c r="I4">
        <f t="shared" si="0"/>
        <v>-0.19916219925796752</v>
      </c>
      <c r="K4">
        <v>6.1516029321218163E-2</v>
      </c>
      <c r="L4">
        <v>2.8356735180996941E-2</v>
      </c>
      <c r="M4">
        <v>0.15938513596171608</v>
      </c>
      <c r="P4">
        <f t="shared" ref="P4:P67" si="3">H4-$M$3-$L$3*H3-$K$3*F3</f>
        <v>-0.56784007437711259</v>
      </c>
    </row>
    <row r="5" spans="1:16" x14ac:dyDescent="0.3">
      <c r="A5">
        <f>'Acf pacf ginned up data'!D6</f>
        <v>1.5140099450628641</v>
      </c>
      <c r="C5">
        <v>0.78749186300356289</v>
      </c>
      <c r="D5">
        <v>0.99245445937840859</v>
      </c>
      <c r="F5">
        <f t="shared" si="2"/>
        <v>-0.5580237407873001</v>
      </c>
      <c r="H5">
        <f t="shared" si="1"/>
        <v>1.5140099450628641</v>
      </c>
      <c r="I5">
        <f t="shared" si="0"/>
        <v>-0.5580237407873001</v>
      </c>
      <c r="K5">
        <v>0.80468397210489706</v>
      </c>
      <c r="L5">
        <v>0.94935832207352255</v>
      </c>
      <c r="M5" t="e">
        <v>#N/A</v>
      </c>
      <c r="P5">
        <f t="shared" si="3"/>
        <v>-0.75227870277110953</v>
      </c>
    </row>
    <row r="6" spans="1:16" x14ac:dyDescent="0.3">
      <c r="A6">
        <f>'Acf pacf ginned up data'!D7</f>
        <v>1.5430350096551384</v>
      </c>
      <c r="C6">
        <v>1141.3562663210582</v>
      </c>
      <c r="D6">
        <v>308</v>
      </c>
      <c r="F6">
        <f t="shared" si="2"/>
        <v>-0.42983167219916441</v>
      </c>
      <c r="H6">
        <f t="shared" si="1"/>
        <v>1.5430350096551384</v>
      </c>
      <c r="I6">
        <f t="shared" si="0"/>
        <v>-0.42983167219916441</v>
      </c>
      <c r="K6">
        <v>630.34585056261062</v>
      </c>
      <c r="L6">
        <v>306</v>
      </c>
      <c r="M6" t="e">
        <v>#N/A</v>
      </c>
      <c r="P6">
        <f t="shared" si="3"/>
        <v>-0.51018354639455799</v>
      </c>
    </row>
    <row r="7" spans="1:16" x14ac:dyDescent="0.3">
      <c r="A7">
        <f>'Acf pacf ginned up data'!D8</f>
        <v>3.1596899564788323</v>
      </c>
      <c r="C7">
        <v>1124.1969495067931</v>
      </c>
      <c r="D7">
        <v>303.36948301354749</v>
      </c>
      <c r="F7">
        <f t="shared" si="2"/>
        <v>1.1612551618199773</v>
      </c>
      <c r="H7">
        <f t="shared" si="1"/>
        <v>3.1596899564788323</v>
      </c>
      <c r="I7">
        <f t="shared" si="0"/>
        <v>1.1612551618199773</v>
      </c>
      <c r="K7">
        <v>1136.2377590862877</v>
      </c>
      <c r="L7">
        <v>275.7920544492178</v>
      </c>
      <c r="M7" t="e">
        <v>#N/A</v>
      </c>
      <c r="P7">
        <f t="shared" si="3"/>
        <v>1.0394135930010437</v>
      </c>
    </row>
    <row r="8" spans="1:16" x14ac:dyDescent="0.3">
      <c r="A8">
        <f>'Acf pacf ginned up data'!D9</f>
        <v>4.0657655591683586</v>
      </c>
      <c r="F8">
        <f t="shared" si="2"/>
        <v>0.64322313108746698</v>
      </c>
      <c r="H8">
        <f t="shared" si="1"/>
        <v>4.0657655591683586</v>
      </c>
      <c r="I8">
        <f t="shared" si="0"/>
        <v>0.64322313108746698</v>
      </c>
      <c r="P8">
        <f t="shared" si="3"/>
        <v>9.6409624101816915E-2</v>
      </c>
    </row>
    <row r="9" spans="1:16" x14ac:dyDescent="0.3">
      <c r="A9">
        <f>'Acf pacf ginned up data'!D10</f>
        <v>3.410654916590524</v>
      </c>
      <c r="F9">
        <f t="shared" si="2"/>
        <v>-0.8100474310098833</v>
      </c>
      <c r="H9">
        <f t="shared" si="1"/>
        <v>3.410654916590524</v>
      </c>
      <c r="I9">
        <f t="shared" si="0"/>
        <v>-0.8100474310098833</v>
      </c>
      <c r="P9">
        <f t="shared" si="3"/>
        <v>-1.1159018234950684</v>
      </c>
    </row>
    <row r="10" spans="1:16" x14ac:dyDescent="0.3">
      <c r="A10">
        <f>'Acf pacf ginned up data'!D11</f>
        <v>4.8306446089227251</v>
      </c>
      <c r="F10">
        <f t="shared" si="2"/>
        <v>1.1870277232906306</v>
      </c>
      <c r="H10">
        <f t="shared" si="1"/>
        <v>4.8306446089227251</v>
      </c>
      <c r="I10">
        <f t="shared" si="0"/>
        <v>1.1870277232906306</v>
      </c>
      <c r="P10">
        <f t="shared" si="3"/>
        <v>1.3281744686901231</v>
      </c>
    </row>
    <row r="11" spans="1:16" x14ac:dyDescent="0.3">
      <c r="A11">
        <f>'Acf pacf ginned up data'!D12</f>
        <v>4.0541016438389583</v>
      </c>
      <c r="F11">
        <f t="shared" si="2"/>
        <v>-0.84038090376016772</v>
      </c>
      <c r="H11">
        <f t="shared" si="1"/>
        <v>4.0541016438389583</v>
      </c>
      <c r="I11">
        <f t="shared" si="0"/>
        <v>-0.84038090376016772</v>
      </c>
      <c r="P11">
        <f t="shared" si="3"/>
        <v>-1.2762748568946718</v>
      </c>
    </row>
    <row r="12" spans="1:16" x14ac:dyDescent="0.3">
      <c r="A12">
        <f>'Acf pacf ginned up data'!D13</f>
        <v>3.3499627305626944</v>
      </c>
      <c r="F12">
        <f t="shared" si="2"/>
        <v>-0.86046490078560067</v>
      </c>
      <c r="H12">
        <f t="shared" si="1"/>
        <v>3.3499627305626944</v>
      </c>
      <c r="I12">
        <f t="shared" si="0"/>
        <v>-0.86046490078560067</v>
      </c>
      <c r="P12">
        <f t="shared" si="3"/>
        <v>-0.66292312389403674</v>
      </c>
    </row>
    <row r="13" spans="1:16" x14ac:dyDescent="0.3">
      <c r="A13">
        <f>'Acf pacf ginned up data'!D14</f>
        <v>4.5928215562649655</v>
      </c>
      <c r="F13">
        <f t="shared" si="2"/>
        <v>1.0026682780533158</v>
      </c>
      <c r="H13">
        <f t="shared" si="1"/>
        <v>4.5928215562649655</v>
      </c>
      <c r="I13">
        <f t="shared" si="0"/>
        <v>1.0026682780533158</v>
      </c>
      <c r="P13">
        <f t="shared" si="3"/>
        <v>1.1566034182455942</v>
      </c>
    </row>
    <row r="14" spans="1:16" x14ac:dyDescent="0.3">
      <c r="A14">
        <f>'Acf pacf ginned up data'!D15</f>
        <v>6.8052905202450109</v>
      </c>
      <c r="F14">
        <f t="shared" si="2"/>
        <v>2.1203057540735637</v>
      </c>
      <c r="H14">
        <f t="shared" si="1"/>
        <v>6.8052905202450109</v>
      </c>
      <c r="I14">
        <f t="shared" si="0"/>
        <v>2.1203057540735637</v>
      </c>
      <c r="P14">
        <f t="shared" si="3"/>
        <v>1.7300363192651032</v>
      </c>
    </row>
    <row r="15" spans="1:16" x14ac:dyDescent="0.3">
      <c r="A15">
        <f>'Acf pacf ginned up data'!D16</f>
        <v>7.7383578201561622</v>
      </c>
      <c r="F15">
        <f t="shared" si="2"/>
        <v>1.1044142198786382</v>
      </c>
      <c r="H15">
        <f t="shared" si="1"/>
        <v>7.7383578201561622</v>
      </c>
      <c r="I15">
        <f t="shared" si="0"/>
        <v>1.1044142198786382</v>
      </c>
      <c r="P15">
        <f t="shared" si="3"/>
        <v>0.49275779721766677</v>
      </c>
    </row>
    <row r="16" spans="1:16" x14ac:dyDescent="0.3">
      <c r="A16">
        <f>'Acf pacf ginned up data'!D17</f>
        <v>8.7940039647558965</v>
      </c>
      <c r="F16">
        <f t="shared" si="2"/>
        <v>1.3381235208057731</v>
      </c>
      <c r="H16">
        <f t="shared" si="1"/>
        <v>8.7940039647558965</v>
      </c>
      <c r="I16">
        <f t="shared" si="0"/>
        <v>1.3381235208057731</v>
      </c>
      <c r="P16">
        <f t="shared" si="3"/>
        <v>1.1385666379069435</v>
      </c>
    </row>
    <row r="17" spans="1:16" x14ac:dyDescent="0.3">
      <c r="A17">
        <f>'Acf pacf ginned up data'!D18</f>
        <v>7.9640352080356145</v>
      </c>
      <c r="F17">
        <f t="shared" si="2"/>
        <v>-0.42176150262975387</v>
      </c>
      <c r="H17">
        <f t="shared" si="1"/>
        <v>7.9640352080356145</v>
      </c>
      <c r="I17">
        <f t="shared" si="0"/>
        <v>-0.42176150262975387</v>
      </c>
      <c r="P17">
        <f t="shared" si="3"/>
        <v>-0.62514042931463742</v>
      </c>
    </row>
    <row r="18" spans="1:16" x14ac:dyDescent="0.3">
      <c r="A18">
        <f>'Acf pacf ginned up data'!D19</f>
        <v>5.6598131495598434</v>
      </c>
      <c r="F18">
        <f t="shared" si="2"/>
        <v>-1.9948659875816235</v>
      </c>
      <c r="H18">
        <f t="shared" si="1"/>
        <v>5.6598131495598434</v>
      </c>
      <c r="I18">
        <f t="shared" si="0"/>
        <v>-1.9948659875816235</v>
      </c>
      <c r="P18">
        <f t="shared" si="3"/>
        <v>-1.659558781726624</v>
      </c>
    </row>
    <row r="19" spans="1:16" x14ac:dyDescent="0.3">
      <c r="A19">
        <f>'Acf pacf ginned up data'!D20</f>
        <v>5.289492496449836</v>
      </c>
      <c r="F19">
        <f t="shared" si="2"/>
        <v>-0.33540271616153916</v>
      </c>
      <c r="H19">
        <f t="shared" si="1"/>
        <v>5.289492496449836</v>
      </c>
      <c r="I19">
        <f t="shared" si="0"/>
        <v>-0.33540271616153916</v>
      </c>
      <c r="P19">
        <f t="shared" si="3"/>
        <v>0.36951912881908844</v>
      </c>
    </row>
    <row r="20" spans="1:16" x14ac:dyDescent="0.3">
      <c r="A20">
        <f>'Acf pacf ginned up data'!D21</f>
        <v>5.6240559517812336</v>
      </c>
      <c r="F20">
        <f t="shared" si="2"/>
        <v>0.32537535283491525</v>
      </c>
      <c r="H20">
        <f t="shared" si="1"/>
        <v>5.6240559517812336</v>
      </c>
      <c r="I20">
        <f t="shared" si="0"/>
        <v>0.32537535283491525</v>
      </c>
      <c r="P20">
        <f t="shared" si="3"/>
        <v>0.43977296234511098</v>
      </c>
    </row>
    <row r="21" spans="1:16" x14ac:dyDescent="0.3">
      <c r="A21">
        <f>'Acf pacf ginned up data'!D22</f>
        <v>6.8284544098122639</v>
      </c>
      <c r="F21">
        <f t="shared" si="2"/>
        <v>1.2350576306831522</v>
      </c>
      <c r="H21">
        <f t="shared" si="1"/>
        <v>6.8284544098122639</v>
      </c>
      <c r="I21">
        <f t="shared" si="0"/>
        <v>1.2350576306831522</v>
      </c>
      <c r="P21">
        <f t="shared" si="3"/>
        <v>1.148839464571622</v>
      </c>
    </row>
    <row r="22" spans="1:16" x14ac:dyDescent="0.3">
      <c r="A22">
        <f>'Acf pacf ginned up data'!D23</f>
        <v>4.6335723148264085</v>
      </c>
      <c r="F22">
        <f t="shared" si="2"/>
        <v>-2.0207763026239407</v>
      </c>
      <c r="H22">
        <f t="shared" si="1"/>
        <v>4.6335723148264085</v>
      </c>
      <c r="I22">
        <f t="shared" si="0"/>
        <v>-2.0207763026239407</v>
      </c>
      <c r="P22">
        <f t="shared" si="3"/>
        <v>-2.3299049315329294</v>
      </c>
    </row>
    <row r="23" spans="1:16" x14ac:dyDescent="0.3">
      <c r="A23">
        <f>'Acf pacf ginned up data'!D24</f>
        <v>3.5992713854557734</v>
      </c>
      <c r="F23">
        <f t="shared" si="2"/>
        <v>-1.121610630434366</v>
      </c>
      <c r="H23">
        <f t="shared" si="1"/>
        <v>3.5992713854557734</v>
      </c>
      <c r="I23">
        <f t="shared" si="0"/>
        <v>-1.121610630434366</v>
      </c>
      <c r="P23">
        <f t="shared" si="3"/>
        <v>-0.4813851551100401</v>
      </c>
    </row>
    <row r="24" spans="1:16" x14ac:dyDescent="0.3">
      <c r="A24">
        <f>'Acf pacf ginned up data'!D25</f>
        <v>3.6010879405187461</v>
      </c>
      <c r="F24">
        <f t="shared" si="2"/>
        <v>-0.20868075977723866</v>
      </c>
      <c r="H24">
        <f t="shared" si="1"/>
        <v>3.6010879405187461</v>
      </c>
      <c r="I24">
        <f t="shared" si="0"/>
        <v>-0.20868075977723866</v>
      </c>
      <c r="P24">
        <f t="shared" si="3"/>
        <v>5.1866060754860388E-2</v>
      </c>
    </row>
    <row r="25" spans="1:16" x14ac:dyDescent="0.3">
      <c r="A25">
        <f>'Acf pacf ginned up data'!D26</f>
        <v>3.6137148553016951</v>
      </c>
      <c r="F25">
        <f t="shared" si="2"/>
        <v>-0.19765404418137855</v>
      </c>
      <c r="H25">
        <f t="shared" si="1"/>
        <v>3.6137148553016951</v>
      </c>
      <c r="I25">
        <f t="shared" si="0"/>
        <v>-0.19765404418137855</v>
      </c>
      <c r="P25">
        <f t="shared" si="3"/>
        <v>-0.2472540200355508</v>
      </c>
    </row>
    <row r="26" spans="1:16" x14ac:dyDescent="0.3">
      <c r="A26">
        <f>'Acf pacf ginned up data'!D27</f>
        <v>1.4848183415480407</v>
      </c>
      <c r="F26">
        <f t="shared" si="2"/>
        <v>-2.3376735781962812</v>
      </c>
      <c r="H26">
        <f t="shared" si="1"/>
        <v>1.4848183415480407</v>
      </c>
      <c r="I26">
        <f t="shared" si="0"/>
        <v>-2.3376735781962812</v>
      </c>
      <c r="P26">
        <f t="shared" si="3"/>
        <v>-2.3901168189066277</v>
      </c>
    </row>
    <row r="27" spans="1:16" x14ac:dyDescent="0.3">
      <c r="A27">
        <f>'Acf pacf ginned up data'!D28</f>
        <v>-0.30618142186910879</v>
      </c>
      <c r="F27">
        <f t="shared" si="2"/>
        <v>-2.2533332871640912</v>
      </c>
      <c r="H27">
        <f t="shared" si="1"/>
        <v>-0.30618142186910879</v>
      </c>
      <c r="I27">
        <f t="shared" si="0"/>
        <v>-2.2533332871640912</v>
      </c>
      <c r="P27">
        <f t="shared" si="3"/>
        <v>-1.7309274767872145</v>
      </c>
    </row>
    <row r="28" spans="1:16" x14ac:dyDescent="0.3">
      <c r="A28">
        <f>'Acf pacf ginned up data'!D29</f>
        <v>1.1764817843541486</v>
      </c>
      <c r="F28">
        <f t="shared" si="2"/>
        <v>0.80701750140358874</v>
      </c>
      <c r="H28">
        <f t="shared" si="1"/>
        <v>1.1764817843541486</v>
      </c>
      <c r="I28">
        <f t="shared" si="0"/>
        <v>0.80701750140358874</v>
      </c>
      <c r="P28">
        <f t="shared" si="3"/>
        <v>1.1724817754510202</v>
      </c>
    </row>
    <row r="29" spans="1:16" x14ac:dyDescent="0.3">
      <c r="A29">
        <f>'Acf pacf ginned up data'!D30</f>
        <v>3.99737482570846</v>
      </c>
      <c r="F29">
        <f t="shared" si="2"/>
        <v>2.321835926201643</v>
      </c>
      <c r="H29">
        <f t="shared" si="1"/>
        <v>3.99737482570846</v>
      </c>
      <c r="I29">
        <f t="shared" si="0"/>
        <v>2.321835926201643</v>
      </c>
      <c r="P29">
        <f t="shared" si="3"/>
        <v>1.7533735454013957</v>
      </c>
    </row>
    <row r="30" spans="1:16" x14ac:dyDescent="0.3">
      <c r="A30">
        <f>'Acf pacf ginned up data'!D31</f>
        <v>4.7414186083846248</v>
      </c>
      <c r="F30">
        <f t="shared" si="2"/>
        <v>0.58096150097411137</v>
      </c>
      <c r="H30">
        <f t="shared" si="1"/>
        <v>4.7414186083846248</v>
      </c>
      <c r="I30">
        <f t="shared" si="0"/>
        <v>0.58096150097411137</v>
      </c>
      <c r="P30">
        <f t="shared" si="3"/>
        <v>-0.30030032376487503</v>
      </c>
    </row>
    <row r="31" spans="1:16" x14ac:dyDescent="0.3">
      <c r="A31">
        <f>'Acf pacf ginned up data'!D32</f>
        <v>4.8264957548542204</v>
      </c>
      <c r="F31">
        <f t="shared" si="2"/>
        <v>1.0612186409972857E-2</v>
      </c>
      <c r="H31">
        <f t="shared" si="1"/>
        <v>4.8264957548542204</v>
      </c>
      <c r="I31">
        <f t="shared" si="0"/>
        <v>1.0612186409972857E-2</v>
      </c>
      <c r="P31">
        <f t="shared" si="3"/>
        <v>-0.22568905692171984</v>
      </c>
    </row>
    <row r="32" spans="1:16" x14ac:dyDescent="0.3">
      <c r="A32">
        <f>'Acf pacf ginned up data'!D33</f>
        <v>5.8110531672822967</v>
      </c>
      <c r="F32">
        <f t="shared" si="2"/>
        <v>0.92022533571303189</v>
      </c>
      <c r="H32">
        <f t="shared" si="1"/>
        <v>5.8110531672822967</v>
      </c>
      <c r="I32">
        <f t="shared" si="0"/>
        <v>0.92022533571303189</v>
      </c>
      <c r="P32">
        <f t="shared" si="3"/>
        <v>0.88386184103195997</v>
      </c>
    </row>
    <row r="33" spans="1:16" x14ac:dyDescent="0.3">
      <c r="A33">
        <f>'Acf pacf ginned up data'!D34</f>
        <v>5.1425181402691962</v>
      </c>
      <c r="F33">
        <f t="shared" si="2"/>
        <v>-0.61560405695048992</v>
      </c>
      <c r="H33">
        <f t="shared" si="1"/>
        <v>5.1425181402691962</v>
      </c>
      <c r="I33">
        <f t="shared" si="0"/>
        <v>-0.61560405695048992</v>
      </c>
      <c r="P33">
        <f t="shared" si="3"/>
        <v>-0.89060020458179578</v>
      </c>
    </row>
    <row r="34" spans="1:16" x14ac:dyDescent="0.3">
      <c r="A34">
        <f>'Acf pacf ginned up data'!D35</f>
        <v>4.1591893931559749</v>
      </c>
      <c r="F34">
        <f t="shared" si="2"/>
        <v>-1.01002183264713</v>
      </c>
      <c r="H34">
        <f t="shared" si="1"/>
        <v>4.1591893931559749</v>
      </c>
      <c r="I34">
        <f t="shared" si="0"/>
        <v>-1.01002183264713</v>
      </c>
      <c r="P34">
        <f t="shared" si="3"/>
        <v>-0.81091911961000374</v>
      </c>
    </row>
    <row r="35" spans="1:16" x14ac:dyDescent="0.3">
      <c r="A35">
        <f>'Acf pacf ginned up data'!D36</f>
        <v>3.9329348157812318</v>
      </c>
      <c r="F35">
        <f t="shared" si="2"/>
        <v>-0.37006437282827109</v>
      </c>
      <c r="H35">
        <f t="shared" si="1"/>
        <v>3.9329348157812318</v>
      </c>
      <c r="I35">
        <f t="shared" si="0"/>
        <v>-0.37006437282827109</v>
      </c>
      <c r="P35">
        <f t="shared" si="3"/>
        <v>-0.10734013517438745</v>
      </c>
    </row>
    <row r="36" spans="1:16" x14ac:dyDescent="0.3">
      <c r="A36">
        <f>'Acf pacf ginned up data'!D37</f>
        <v>5.5651219018180491</v>
      </c>
      <c r="F36">
        <f t="shared" si="2"/>
        <v>1.4614298513019959</v>
      </c>
      <c r="H36">
        <f t="shared" si="1"/>
        <v>5.5651219018180491</v>
      </c>
      <c r="I36">
        <f t="shared" si="0"/>
        <v>1.4614298513019959</v>
      </c>
      <c r="P36">
        <f t="shared" si="3"/>
        <v>1.490447106245794</v>
      </c>
    </row>
    <row r="37" spans="1:16" x14ac:dyDescent="0.3">
      <c r="A37">
        <f>'Acf pacf ginned up data'!D38</f>
        <v>5.7827677058695528</v>
      </c>
      <c r="F37">
        <f t="shared" si="2"/>
        <v>0.24128579613538825</v>
      </c>
      <c r="H37">
        <f t="shared" si="1"/>
        <v>5.7827677058695528</v>
      </c>
      <c r="I37">
        <f t="shared" si="0"/>
        <v>0.24128579613538825</v>
      </c>
      <c r="P37">
        <f t="shared" si="3"/>
        <v>-0.23526353716807791</v>
      </c>
    </row>
    <row r="38" spans="1:16" x14ac:dyDescent="0.3">
      <c r="A38">
        <f>'Acf pacf ginned up data'!D39</f>
        <v>6.1364566268015199</v>
      </c>
      <c r="F38">
        <f t="shared" si="2"/>
        <v>0.403251027642475</v>
      </c>
      <c r="H38">
        <f t="shared" si="1"/>
        <v>6.1364566268015199</v>
      </c>
      <c r="I38">
        <f t="shared" si="0"/>
        <v>0.403251027642475</v>
      </c>
      <c r="P38">
        <f t="shared" si="3"/>
        <v>0.35697974542843081</v>
      </c>
    </row>
    <row r="39" spans="1:16" x14ac:dyDescent="0.3">
      <c r="A39">
        <f>'Acf pacf ginned up data'!D40</f>
        <v>5.9033963874777022</v>
      </c>
      <c r="F39">
        <f t="shared" si="2"/>
        <v>-0.14137297063042453</v>
      </c>
      <c r="H39">
        <f t="shared" si="1"/>
        <v>5.9033963874777022</v>
      </c>
      <c r="I39">
        <f t="shared" si="0"/>
        <v>-0.14137297063042453</v>
      </c>
      <c r="P39">
        <f t="shared" si="3"/>
        <v>-0.21735899761719818</v>
      </c>
    </row>
    <row r="40" spans="1:16" x14ac:dyDescent="0.3">
      <c r="A40">
        <f>'Acf pacf ginned up data'!D41</f>
        <v>5.4023778113849819</v>
      </c>
      <c r="F40">
        <f t="shared" si="2"/>
        <v>-0.43708931663358985</v>
      </c>
      <c r="H40">
        <f t="shared" si="1"/>
        <v>5.4023778113849819</v>
      </c>
      <c r="I40">
        <f t="shared" si="0"/>
        <v>-0.43708931663358985</v>
      </c>
      <c r="P40">
        <f t="shared" si="3"/>
        <v>-0.34466681001445482</v>
      </c>
    </row>
    <row r="41" spans="1:16" x14ac:dyDescent="0.3">
      <c r="A41">
        <f>'Acf pacf ginned up data'!D42</f>
        <v>3.3583306623084166</v>
      </c>
      <c r="F41">
        <f t="shared" si="2"/>
        <v>-2.0397903515614724</v>
      </c>
      <c r="H41">
        <f t="shared" si="1"/>
        <v>3.3583306623084166</v>
      </c>
      <c r="I41">
        <f t="shared" si="0"/>
        <v>-2.0397903515614724</v>
      </c>
      <c r="P41">
        <f t="shared" si="3"/>
        <v>-1.8827473909602297</v>
      </c>
    </row>
    <row r="42" spans="1:16" x14ac:dyDescent="0.3">
      <c r="A42">
        <f>'Acf pacf ginned up data'!D43</f>
        <v>1.4635707081918394</v>
      </c>
      <c r="F42">
        <f t="shared" si="2"/>
        <v>-2.1339538618953284</v>
      </c>
      <c r="H42">
        <f t="shared" si="1"/>
        <v>1.4635707081918394</v>
      </c>
      <c r="I42">
        <f t="shared" si="0"/>
        <v>-2.1339538618953284</v>
      </c>
      <c r="P42">
        <f t="shared" si="3"/>
        <v>-1.5786027823378082</v>
      </c>
    </row>
    <row r="43" spans="1:16" x14ac:dyDescent="0.3">
      <c r="A43">
        <f>'Acf pacf ginned up data'!D44</f>
        <v>1.5833563068959959</v>
      </c>
      <c r="F43">
        <f t="shared" si="2"/>
        <v>-0.34507856692583982</v>
      </c>
      <c r="H43">
        <f t="shared" si="1"/>
        <v>1.5833563068959959</v>
      </c>
      <c r="I43">
        <f t="shared" si="0"/>
        <v>-0.34507856692583982</v>
      </c>
      <c r="P43">
        <f t="shared" si="3"/>
        <v>0.10656733083957814</v>
      </c>
    </row>
    <row r="44" spans="1:16" x14ac:dyDescent="0.3">
      <c r="A44">
        <f>'Acf pacf ginned up data'!D45</f>
        <v>3.4126726673968255</v>
      </c>
      <c r="F44">
        <f t="shared" si="2"/>
        <v>1.3787189345112307</v>
      </c>
      <c r="H44">
        <f t="shared" si="1"/>
        <v>3.4126726673968255</v>
      </c>
      <c r="I44">
        <f t="shared" si="0"/>
        <v>1.3787189345112307</v>
      </c>
      <c r="P44">
        <f t="shared" si="3"/>
        <v>1.2309603149002983</v>
      </c>
    </row>
    <row r="45" spans="1:16" x14ac:dyDescent="0.3">
      <c r="A45">
        <f>'Acf pacf ginned up data'!D46</f>
        <v>4.4721618559197438</v>
      </c>
      <c r="F45">
        <f t="shared" si="2"/>
        <v>0.82676753823188331</v>
      </c>
      <c r="H45">
        <f t="shared" si="1"/>
        <v>4.4721618559197438</v>
      </c>
      <c r="I45">
        <f t="shared" si="0"/>
        <v>0.82676753823188331</v>
      </c>
      <c r="P45">
        <f t="shared" si="3"/>
        <v>0.22416414674066776</v>
      </c>
    </row>
    <row r="46" spans="1:16" x14ac:dyDescent="0.3">
      <c r="A46">
        <f>'Acf pacf ginned up data'!D47</f>
        <v>7.3451887328292962</v>
      </c>
      <c r="F46">
        <f t="shared" si="2"/>
        <v>2.7664928198516932</v>
      </c>
      <c r="H46">
        <f t="shared" si="1"/>
        <v>7.3451887328292962</v>
      </c>
      <c r="I46">
        <f t="shared" si="0"/>
        <v>2.7664928198516932</v>
      </c>
      <c r="P46">
        <f t="shared" si="3"/>
        <v>2.4273646443643058</v>
      </c>
    </row>
    <row r="47" spans="1:16" x14ac:dyDescent="0.3">
      <c r="A47">
        <f>'Acf pacf ginned up data'!D48</f>
        <v>8.2191039123743632</v>
      </c>
      <c r="F47">
        <f t="shared" si="2"/>
        <v>1.1095652153677387</v>
      </c>
      <c r="H47">
        <f t="shared" si="1"/>
        <v>8.2191039123743632</v>
      </c>
      <c r="I47">
        <f t="shared" si="0"/>
        <v>1.1095652153677387</v>
      </c>
      <c r="P47">
        <f t="shared" si="3"/>
        <v>0.31695875251691219</v>
      </c>
    </row>
    <row r="48" spans="1:16" x14ac:dyDescent="0.3">
      <c r="A48">
        <f>'Acf pacf ginned up data'!D49</f>
        <v>6.8579618484046883</v>
      </c>
      <c r="F48">
        <f t="shared" si="2"/>
        <v>-1.021406725162012</v>
      </c>
      <c r="H48">
        <f t="shared" si="1"/>
        <v>6.8579618484046883</v>
      </c>
      <c r="I48">
        <f t="shared" si="0"/>
        <v>-1.021406725162012</v>
      </c>
      <c r="P48">
        <f t="shared" si="3"/>
        <v>-1.188281775275368</v>
      </c>
    </row>
    <row r="49" spans="1:16" x14ac:dyDescent="0.3">
      <c r="A49">
        <f>'Acf pacf ginned up data'!D50</f>
        <v>7.5583904158777138</v>
      </c>
      <c r="F49">
        <f t="shared" si="2"/>
        <v>0.878048763472834</v>
      </c>
      <c r="H49">
        <f t="shared" si="1"/>
        <v>7.5583904158777138</v>
      </c>
      <c r="I49">
        <f t="shared" si="0"/>
        <v>0.878048763472834</v>
      </c>
      <c r="P49">
        <f t="shared" si="3"/>
        <v>1.3379366750624686</v>
      </c>
    </row>
    <row r="50" spans="1:16" x14ac:dyDescent="0.3">
      <c r="A50">
        <f>'Acf pacf ginned up data'!D51</f>
        <v>6.2142901016669043</v>
      </c>
      <c r="F50">
        <f t="shared" si="2"/>
        <v>-1.0830574687695238</v>
      </c>
      <c r="H50">
        <f t="shared" si="1"/>
        <v>6.2142901016669043</v>
      </c>
      <c r="I50">
        <f t="shared" si="0"/>
        <v>-1.0830574687695238</v>
      </c>
      <c r="P50">
        <f t="shared" si="3"/>
        <v>-1.2185694789895796</v>
      </c>
    </row>
    <row r="51" spans="1:16" x14ac:dyDescent="0.3">
      <c r="A51">
        <f>'Acf pacf ginned up data'!D52</f>
        <v>4.5776318933272906</v>
      </c>
      <c r="F51">
        <f t="shared" si="2"/>
        <v>-1.5357007942095029</v>
      </c>
      <c r="H51">
        <f t="shared" si="1"/>
        <v>4.5776318933272906</v>
      </c>
      <c r="I51">
        <f t="shared" si="0"/>
        <v>-1.5357007942095029</v>
      </c>
      <c r="P51">
        <f t="shared" si="3"/>
        <v>-1.10096141266702</v>
      </c>
    </row>
    <row r="52" spans="1:16" x14ac:dyDescent="0.3">
      <c r="A52">
        <f>'Acf pacf ginned up data'!D53</f>
        <v>5.0567060982325858</v>
      </c>
      <c r="F52">
        <f t="shared" si="2"/>
        <v>0.38510187129194406</v>
      </c>
      <c r="H52">
        <f t="shared" si="1"/>
        <v>5.0567060982325858</v>
      </c>
      <c r="I52">
        <f t="shared" si="0"/>
        <v>0.38510187129194406</v>
      </c>
      <c r="P52">
        <f t="shared" si="3"/>
        <v>0.85645841400242095</v>
      </c>
    </row>
    <row r="53" spans="1:16" x14ac:dyDescent="0.3">
      <c r="A53">
        <f>'Acf pacf ginned up data'!D54</f>
        <v>5.1107589801926609</v>
      </c>
      <c r="F53">
        <f t="shared" si="2"/>
        <v>1.713938533342052E-2</v>
      </c>
      <c r="H53">
        <f t="shared" si="1"/>
        <v>5.1107589801926609</v>
      </c>
      <c r="I53">
        <f t="shared" si="0"/>
        <v>1.713938533342052E-2</v>
      </c>
      <c r="P53">
        <f t="shared" si="3"/>
        <v>-0.1300133185981045</v>
      </c>
    </row>
    <row r="54" spans="1:16" x14ac:dyDescent="0.3">
      <c r="A54">
        <f>'Acf pacf ginned up data'!D55</f>
        <v>5.4658937957251039</v>
      </c>
      <c r="F54">
        <f t="shared" si="2"/>
        <v>0.32465914116555883</v>
      </c>
      <c r="H54">
        <f t="shared" si="1"/>
        <v>5.4658937957251039</v>
      </c>
      <c r="I54">
        <f t="shared" si="0"/>
        <v>0.32465914116555883</v>
      </c>
      <c r="P54">
        <f t="shared" si="3"/>
        <v>0.30643704889887791</v>
      </c>
    </row>
    <row r="55" spans="1:16" x14ac:dyDescent="0.3">
      <c r="A55">
        <f>'Acf pacf ginned up data'!D56</f>
        <v>7.0688941200092206</v>
      </c>
      <c r="F55">
        <f t="shared" si="2"/>
        <v>1.6148220212644793</v>
      </c>
      <c r="H55">
        <f t="shared" si="1"/>
        <v>7.0688941200092206</v>
      </c>
      <c r="I55">
        <f t="shared" si="0"/>
        <v>1.6148220212644793</v>
      </c>
      <c r="P55">
        <f t="shared" si="3"/>
        <v>1.5175192185411837</v>
      </c>
    </row>
    <row r="56" spans="1:16" x14ac:dyDescent="0.3">
      <c r="A56">
        <f>'Acf pacf ginned up data'!D57</f>
        <v>7.8036233389044281</v>
      </c>
      <c r="F56">
        <f t="shared" si="2"/>
        <v>0.93747193240375104</v>
      </c>
      <c r="H56">
        <f t="shared" si="1"/>
        <v>7.8036233389044281</v>
      </c>
      <c r="I56">
        <f t="shared" si="0"/>
        <v>0.93747193240375104</v>
      </c>
      <c r="P56">
        <f t="shared" si="3"/>
        <v>0.51649404170778779</v>
      </c>
    </row>
    <row r="57" spans="1:16" x14ac:dyDescent="0.3">
      <c r="A57">
        <f>'Acf pacf ginned up data'!D58</f>
        <v>7.0535022527275997</v>
      </c>
      <c r="F57">
        <f t="shared" si="2"/>
        <v>-0.45987043694339658</v>
      </c>
      <c r="H57">
        <f t="shared" si="1"/>
        <v>7.0535022527275997</v>
      </c>
      <c r="I57">
        <f t="shared" si="0"/>
        <v>-0.45987043694339658</v>
      </c>
      <c r="P57">
        <f t="shared" si="3"/>
        <v>-0.59801423400951825</v>
      </c>
    </row>
    <row r="58" spans="1:16" x14ac:dyDescent="0.3">
      <c r="A58">
        <f>'Acf pacf ginned up data'!D59</f>
        <v>5.7218610077770116</v>
      </c>
      <c r="F58">
        <f t="shared" si="2"/>
        <v>-1.1307317381502129</v>
      </c>
      <c r="H58">
        <f t="shared" si="1"/>
        <v>5.7218610077770116</v>
      </c>
      <c r="I58">
        <f t="shared" si="0"/>
        <v>-1.1307317381502129</v>
      </c>
      <c r="P58">
        <f t="shared" si="3"/>
        <v>-0.84768761434609952</v>
      </c>
    </row>
    <row r="59" spans="1:16" x14ac:dyDescent="0.3">
      <c r="A59">
        <f>'Acf pacf ginned up data'!D60</f>
        <v>6.1252524124636878</v>
      </c>
      <c r="F59">
        <f t="shared" si="2"/>
        <v>0.44569938391071773</v>
      </c>
      <c r="H59">
        <f t="shared" si="1"/>
        <v>6.1252524124636878</v>
      </c>
      <c r="I59">
        <f t="shared" si="0"/>
        <v>0.44569938391071773</v>
      </c>
      <c r="P59">
        <f t="shared" si="3"/>
        <v>0.86137251900312095</v>
      </c>
    </row>
    <row r="60" spans="1:16" x14ac:dyDescent="0.3">
      <c r="A60">
        <f>'Acf pacf ginned up data'!D61</f>
        <v>5.512396706037519</v>
      </c>
      <c r="F60">
        <f t="shared" si="2"/>
        <v>-0.52250288536723488</v>
      </c>
      <c r="H60">
        <f t="shared" si="1"/>
        <v>5.512396706037519</v>
      </c>
      <c r="I60">
        <f t="shared" si="0"/>
        <v>-0.52250288536723488</v>
      </c>
      <c r="P60">
        <f t="shared" si="3"/>
        <v>-0.61371828855731769</v>
      </c>
    </row>
    <row r="61" spans="1:16" x14ac:dyDescent="0.3">
      <c r="A61">
        <f>'Acf pacf ginned up data'!D62</f>
        <v>5.0173709389076162</v>
      </c>
      <c r="F61">
        <f t="shared" si="2"/>
        <v>-0.47766546683557642</v>
      </c>
      <c r="H61">
        <f t="shared" si="1"/>
        <v>5.0173709389076162</v>
      </c>
      <c r="I61">
        <f t="shared" si="0"/>
        <v>-0.47766546683557642</v>
      </c>
      <c r="P61">
        <f t="shared" si="3"/>
        <v>-0.28371316199760144</v>
      </c>
    </row>
    <row r="62" spans="1:16" x14ac:dyDescent="0.3">
      <c r="A62">
        <f>'Acf pacf ginned up data'!D63</f>
        <v>5.9649268520162879</v>
      </c>
      <c r="F62">
        <f t="shared" si="2"/>
        <v>0.90595750875626546</v>
      </c>
      <c r="H62">
        <f t="shared" si="1"/>
        <v>5.9649268520162879</v>
      </c>
      <c r="I62">
        <f t="shared" si="0"/>
        <v>0.90595750875626546</v>
      </c>
      <c r="P62">
        <f t="shared" si="3"/>
        <v>1.0492156960504109</v>
      </c>
    </row>
    <row r="63" spans="1:16" x14ac:dyDescent="0.3">
      <c r="A63">
        <f>'Acf pacf ginned up data'!D64</f>
        <v>6.7257050722622314</v>
      </c>
      <c r="F63">
        <f t="shared" si="2"/>
        <v>0.83203589920642607</v>
      </c>
      <c r="H63">
        <f t="shared" si="1"/>
        <v>6.7257050722622314</v>
      </c>
      <c r="I63">
        <f t="shared" si="0"/>
        <v>0.83203589920642607</v>
      </c>
      <c r="P63">
        <f t="shared" si="3"/>
        <v>0.57290985064465705</v>
      </c>
    </row>
    <row r="64" spans="1:16" x14ac:dyDescent="0.3">
      <c r="A64">
        <f>'Acf pacf ginned up data'!D65</f>
        <v>5.9465296035409114</v>
      </c>
      <c r="F64">
        <f t="shared" si="2"/>
        <v>-0.61730735820853955</v>
      </c>
      <c r="H64">
        <f t="shared" si="1"/>
        <v>5.9465296035409114</v>
      </c>
      <c r="I64">
        <f t="shared" si="0"/>
        <v>-0.61730735820853955</v>
      </c>
      <c r="P64">
        <f t="shared" si="3"/>
        <v>-0.79682046385639094</v>
      </c>
    </row>
    <row r="65" spans="1:16" x14ac:dyDescent="0.3">
      <c r="A65">
        <f>'Acf pacf ginned up data'!D66</f>
        <v>7.1965395274135364</v>
      </c>
      <c r="F65">
        <f t="shared" si="2"/>
        <v>1.3190764483292501</v>
      </c>
      <c r="H65">
        <f t="shared" si="1"/>
        <v>7.1965395274135364</v>
      </c>
      <c r="I65">
        <f t="shared" si="0"/>
        <v>1.3190764483292501</v>
      </c>
      <c r="P65">
        <f t="shared" si="3"/>
        <v>1.5763438095112057</v>
      </c>
    </row>
    <row r="66" spans="1:16" x14ac:dyDescent="0.3">
      <c r="A66">
        <f>'Acf pacf ginned up data'!D67</f>
        <v>8.7555321534656141</v>
      </c>
      <c r="F66">
        <f t="shared" si="2"/>
        <v>1.7769382004506635</v>
      </c>
      <c r="H66">
        <f t="shared" si="1"/>
        <v>8.7555321534656141</v>
      </c>
      <c r="I66">
        <f t="shared" si="0"/>
        <v>1.7769382004506635</v>
      </c>
      <c r="P66">
        <f t="shared" si="3"/>
        <v>1.465617525072485</v>
      </c>
    </row>
    <row r="67" spans="1:16" x14ac:dyDescent="0.3">
      <c r="A67">
        <f>'Acf pacf ginned up data'!D68</f>
        <v>8.9003773376845299</v>
      </c>
      <c r="F67">
        <f t="shared" si="2"/>
        <v>0.54847035731547855</v>
      </c>
      <c r="H67">
        <f t="shared" ref="H67:H130" si="4">A67</f>
        <v>8.9003773376845299</v>
      </c>
      <c r="I67">
        <f t="shared" ref="I67:I130" si="5">F67</f>
        <v>0.54847035731547855</v>
      </c>
      <c r="P67">
        <f t="shared" si="3"/>
        <v>0.19319629196178789</v>
      </c>
    </row>
    <row r="68" spans="1:16" x14ac:dyDescent="0.3">
      <c r="A68">
        <f>'Acf pacf ginned up data'!D69</f>
        <v>8.203546396162043</v>
      </c>
      <c r="F68">
        <f t="shared" ref="F68:F131" si="6">A68-$D$3-$C$3*A67</f>
        <v>-0.27595437465428674</v>
      </c>
      <c r="H68">
        <f t="shared" si="4"/>
        <v>8.203546396162043</v>
      </c>
      <c r="I68">
        <f t="shared" si="5"/>
        <v>-0.27595437465428674</v>
      </c>
      <c r="P68">
        <f t="shared" ref="P68:P131" si="7">H68-$M$3-$L$3*H67-$K$3*F67</f>
        <v>-0.20333559029247436</v>
      </c>
    </row>
    <row r="69" spans="1:16" x14ac:dyDescent="0.3">
      <c r="A69">
        <f>'Acf pacf ginned up data'!D70</f>
        <v>7.6867857201720309</v>
      </c>
      <c r="F69">
        <f t="shared" si="6"/>
        <v>-0.17887827305822679</v>
      </c>
      <c r="H69">
        <f t="shared" si="4"/>
        <v>7.6867857201720309</v>
      </c>
      <c r="I69">
        <f t="shared" si="5"/>
        <v>-0.17887827305822679</v>
      </c>
      <c r="P69">
        <f t="shared" si="7"/>
        <v>0.12402807580288606</v>
      </c>
    </row>
    <row r="70" spans="1:16" x14ac:dyDescent="0.3">
      <c r="A70">
        <f>'Acf pacf ginned up data'!D71</f>
        <v>6.7521511939820957</v>
      </c>
      <c r="F70">
        <f t="shared" si="6"/>
        <v>-0.65829950541845239</v>
      </c>
      <c r="H70">
        <f t="shared" si="4"/>
        <v>6.7521511939820957</v>
      </c>
      <c r="I70">
        <f t="shared" si="5"/>
        <v>-0.65829950541845239</v>
      </c>
      <c r="P70">
        <f t="shared" si="7"/>
        <v>-0.42539832293785967</v>
      </c>
    </row>
    <row r="71" spans="1:16" x14ac:dyDescent="0.3">
      <c r="A71">
        <f>'Acf pacf ginned up data'!D72</f>
        <v>6.5707925832910927</v>
      </c>
      <c r="F71">
        <f t="shared" si="6"/>
        <v>-1.6340706403702221E-2</v>
      </c>
      <c r="H71">
        <f t="shared" si="4"/>
        <v>6.5707925832910927</v>
      </c>
      <c r="I71">
        <f t="shared" si="5"/>
        <v>-1.6340706403702221E-2</v>
      </c>
      <c r="P71">
        <f t="shared" si="7"/>
        <v>0.31255970060817495</v>
      </c>
    </row>
    <row r="72" spans="1:16" x14ac:dyDescent="0.3">
      <c r="A72">
        <f>'Acf pacf ginned up data'!D73</f>
        <v>6.4422574148446481</v>
      </c>
      <c r="F72">
        <f t="shared" si="6"/>
        <v>1.4882509200397465E-2</v>
      </c>
      <c r="H72">
        <f t="shared" si="4"/>
        <v>6.4422574148446481</v>
      </c>
      <c r="I72">
        <f t="shared" si="5"/>
        <v>1.4882509200397465E-2</v>
      </c>
      <c r="P72">
        <f t="shared" si="7"/>
        <v>0.11261132538881215</v>
      </c>
    </row>
    <row r="73" spans="1:16" x14ac:dyDescent="0.3">
      <c r="A73">
        <f>'Acf pacf ginned up data'!D74</f>
        <v>4.0982563686863598</v>
      </c>
      <c r="F73">
        <f t="shared" si="6"/>
        <v>-2.2158922019830642</v>
      </c>
      <c r="H73">
        <f t="shared" si="4"/>
        <v>4.0982563686863598</v>
      </c>
      <c r="I73">
        <f t="shared" si="5"/>
        <v>-2.2158922019830642</v>
      </c>
      <c r="P73">
        <f t="shared" si="7"/>
        <v>-2.1379812805278968</v>
      </c>
    </row>
    <row r="74" spans="1:16" x14ac:dyDescent="0.3">
      <c r="A74">
        <f>'Acf pacf ginned up data'!D75</f>
        <v>1.4113822421765208</v>
      </c>
      <c r="F74">
        <f t="shared" si="6"/>
        <v>-2.8379411849817453</v>
      </c>
      <c r="H74">
        <f t="shared" si="4"/>
        <v>1.4113822421765208</v>
      </c>
      <c r="I74">
        <f t="shared" si="5"/>
        <v>-2.8379411849817453</v>
      </c>
      <c r="P74">
        <f t="shared" si="7"/>
        <v>-2.1697427485295964</v>
      </c>
    </row>
    <row r="75" spans="1:16" x14ac:dyDescent="0.3">
      <c r="A75">
        <f>'Acf pacf ginned up data'!D76</f>
        <v>0.72483947134523985</v>
      </c>
      <c r="F75">
        <f t="shared" si="6"/>
        <v>-1.157622702504332</v>
      </c>
      <c r="H75">
        <f t="shared" si="4"/>
        <v>0.72483947134523985</v>
      </c>
      <c r="I75">
        <f t="shared" si="5"/>
        <v>-1.157622702504332</v>
      </c>
      <c r="P75">
        <f t="shared" si="7"/>
        <v>-0.4704509707665071</v>
      </c>
    </row>
    <row r="76" spans="1:16" x14ac:dyDescent="0.3">
      <c r="A76">
        <f>'Acf pacf ginned up data'!D77</f>
        <v>2.8965320616620369</v>
      </c>
      <c r="F76">
        <f t="shared" si="6"/>
        <v>1.6188438394417166</v>
      </c>
      <c r="H76">
        <f t="shared" si="4"/>
        <v>2.8965320616620369</v>
      </c>
      <c r="I76">
        <f t="shared" si="5"/>
        <v>1.6188438394417166</v>
      </c>
      <c r="P76">
        <f t="shared" si="7"/>
        <v>1.6857544976101875</v>
      </c>
    </row>
    <row r="77" spans="1:16" x14ac:dyDescent="0.3">
      <c r="A77">
        <f>'Acf pacf ginned up data'!D78</f>
        <v>5.4192738136301504</v>
      </c>
      <c r="F77">
        <f t="shared" si="6"/>
        <v>2.2285465713068553</v>
      </c>
      <c r="H77">
        <f t="shared" si="4"/>
        <v>5.4192738136301504</v>
      </c>
      <c r="I77">
        <f t="shared" si="5"/>
        <v>2.2285465713068553</v>
      </c>
      <c r="P77">
        <f t="shared" si="7"/>
        <v>1.507364517522368</v>
      </c>
    </row>
    <row r="78" spans="1:16" x14ac:dyDescent="0.3">
      <c r="A78">
        <f>'Acf pacf ginned up data'!D79</f>
        <v>4.8100360768454609</v>
      </c>
      <c r="F78">
        <f t="shared" si="6"/>
        <v>-0.6029685866361989</v>
      </c>
      <c r="H78">
        <f t="shared" si="4"/>
        <v>4.8100360768454609</v>
      </c>
      <c r="I78">
        <f t="shared" si="5"/>
        <v>-0.6029685866361989</v>
      </c>
      <c r="P78">
        <f t="shared" si="7"/>
        <v>-1.3506834833063803</v>
      </c>
    </row>
    <row r="79" spans="1:16" x14ac:dyDescent="0.3">
      <c r="A79">
        <f>'Acf pacf ginned up data'!D80</f>
        <v>4.5461484589959342</v>
      </c>
      <c r="F79">
        <f t="shared" si="6"/>
        <v>-0.33018007998031429</v>
      </c>
      <c r="H79">
        <f t="shared" si="4"/>
        <v>4.5461484589959342</v>
      </c>
      <c r="I79">
        <f t="shared" si="5"/>
        <v>-0.33018007998031429</v>
      </c>
      <c r="P79">
        <f t="shared" si="7"/>
        <v>-0.15918515370433067</v>
      </c>
    </row>
    <row r="80" spans="1:16" x14ac:dyDescent="0.3">
      <c r="A80">
        <f>'Acf pacf ginned up data'!D81</f>
        <v>3.4743993685075196</v>
      </c>
      <c r="F80">
        <f t="shared" si="6"/>
        <v>-1.169471173365868</v>
      </c>
      <c r="H80">
        <f t="shared" si="4"/>
        <v>3.4743993685075196</v>
      </c>
      <c r="I80">
        <f t="shared" si="5"/>
        <v>-1.169471173365868</v>
      </c>
      <c r="P80">
        <f t="shared" si="7"/>
        <v>-1.1100891404637252</v>
      </c>
    </row>
    <row r="81" spans="1:16" x14ac:dyDescent="0.3">
      <c r="A81">
        <f>'Acf pacf ginned up data'!D82</f>
        <v>4.4691427542590914</v>
      </c>
      <c r="F81">
        <f t="shared" si="6"/>
        <v>0.76937352718787011</v>
      </c>
      <c r="H81">
        <f t="shared" si="4"/>
        <v>4.4691427542590914</v>
      </c>
      <c r="I81">
        <f t="shared" si="5"/>
        <v>0.76937352718787011</v>
      </c>
      <c r="P81">
        <f t="shared" si="7"/>
        <v>1.0372429665488694</v>
      </c>
    </row>
    <row r="82" spans="1:16" x14ac:dyDescent="0.3">
      <c r="A82">
        <f>'Acf pacf ginned up data'!D83</f>
        <v>5.0895782510229637</v>
      </c>
      <c r="F82">
        <f t="shared" si="6"/>
        <v>0.51354185777123629</v>
      </c>
      <c r="H82">
        <f t="shared" si="4"/>
        <v>5.0895782510229637</v>
      </c>
      <c r="I82">
        <f t="shared" si="5"/>
        <v>0.51354185777123629</v>
      </c>
      <c r="P82">
        <f t="shared" si="7"/>
        <v>0.19370391163479767</v>
      </c>
    </row>
    <row r="83" spans="1:16" x14ac:dyDescent="0.3">
      <c r="A83">
        <f>'Acf pacf ginned up data'!D84</f>
        <v>5.4944871931343995</v>
      </c>
      <c r="F83">
        <f t="shared" si="6"/>
        <v>0.37191059430361317</v>
      </c>
      <c r="H83">
        <f t="shared" si="4"/>
        <v>5.4944871931343995</v>
      </c>
      <c r="I83">
        <f t="shared" si="5"/>
        <v>0.37191059430361317</v>
      </c>
      <c r="P83">
        <f t="shared" si="7"/>
        <v>0.18345947621643152</v>
      </c>
    </row>
    <row r="84" spans="1:16" x14ac:dyDescent="0.3">
      <c r="A84">
        <f>'Acf pacf ginned up data'!D85</f>
        <v>7.4896541685168785</v>
      </c>
      <c r="F84">
        <f t="shared" si="6"/>
        <v>2.0103942115986584</v>
      </c>
      <c r="H84">
        <f t="shared" si="4"/>
        <v>7.4896541685168785</v>
      </c>
      <c r="I84">
        <f t="shared" si="5"/>
        <v>2.0103942115986584</v>
      </c>
      <c r="P84">
        <f t="shared" si="7"/>
        <v>1.8990800332334197</v>
      </c>
    </row>
    <row r="85" spans="1:16" x14ac:dyDescent="0.3">
      <c r="A85">
        <f>'Acf pacf ginned up data'!D86</f>
        <v>7.1235222748982086</v>
      </c>
      <c r="F85">
        <f t="shared" si="6"/>
        <v>-0.11327569294573436</v>
      </c>
      <c r="H85">
        <f t="shared" si="4"/>
        <v>7.1235222748982086</v>
      </c>
      <c r="I85">
        <f t="shared" si="5"/>
        <v>-0.11327569294573436</v>
      </c>
      <c r="P85">
        <f t="shared" si="7"/>
        <v>-0.63856034095343728</v>
      </c>
    </row>
    <row r="86" spans="1:16" x14ac:dyDescent="0.3">
      <c r="A86">
        <f>'Acf pacf ginned up data'!D87</f>
        <v>7.2891113166548553</v>
      </c>
      <c r="F86">
        <f t="shared" si="6"/>
        <v>0.37483809385069389</v>
      </c>
      <c r="H86">
        <f t="shared" si="4"/>
        <v>7.2891113166548553</v>
      </c>
      <c r="I86">
        <f t="shared" si="5"/>
        <v>0.37483809385069389</v>
      </c>
      <c r="P86">
        <f t="shared" si="7"/>
        <v>0.54510032611389614</v>
      </c>
    </row>
    <row r="87" spans="1:16" x14ac:dyDescent="0.3">
      <c r="A87">
        <f>'Acf pacf ginned up data'!D88</f>
        <v>8.4595478860462379</v>
      </c>
      <c r="F87">
        <f t="shared" si="6"/>
        <v>1.3994076562842839</v>
      </c>
      <c r="H87">
        <f t="shared" si="4"/>
        <v>8.4595478860462379</v>
      </c>
      <c r="I87">
        <f t="shared" si="5"/>
        <v>1.3994076562842839</v>
      </c>
      <c r="P87">
        <f t="shared" si="7"/>
        <v>1.4156349526016698</v>
      </c>
    </row>
    <row r="88" spans="1:16" x14ac:dyDescent="0.3">
      <c r="A88">
        <f>'Acf pacf ginned up data'!D89</f>
        <v>9.3753566606442362</v>
      </c>
      <c r="F88">
        <f t="shared" si="6"/>
        <v>1.284181542341936</v>
      </c>
      <c r="H88">
        <f t="shared" si="4"/>
        <v>9.3753566606442362</v>
      </c>
      <c r="I88">
        <f t="shared" si="5"/>
        <v>1.284181542341936</v>
      </c>
      <c r="P88">
        <f t="shared" si="7"/>
        <v>1.0360192525404588</v>
      </c>
    </row>
    <row r="89" spans="1:16" x14ac:dyDescent="0.3">
      <c r="A89">
        <f>'Acf pacf ginned up data'!D90</f>
        <v>6.9776636533654202</v>
      </c>
      <c r="F89">
        <f t="shared" si="6"/>
        <v>-1.9202453132588895</v>
      </c>
      <c r="H89">
        <f t="shared" si="4"/>
        <v>6.9776636533654202</v>
      </c>
      <c r="I89">
        <f t="shared" si="5"/>
        <v>-1.9202453132588895</v>
      </c>
      <c r="P89">
        <f t="shared" si="7"/>
        <v>-2.0636527639202042</v>
      </c>
    </row>
    <row r="90" spans="1:16" x14ac:dyDescent="0.3">
      <c r="A90">
        <f>'Acf pacf ginned up data'!D91</f>
        <v>5.3698262240101684</v>
      </c>
      <c r="F90">
        <f t="shared" si="6"/>
        <v>-1.4159604737421425</v>
      </c>
      <c r="H90">
        <f t="shared" si="4"/>
        <v>5.3698262240101684</v>
      </c>
      <c r="I90">
        <f t="shared" si="5"/>
        <v>-1.4159604737421425</v>
      </c>
      <c r="P90">
        <f t="shared" si="7"/>
        <v>-0.64201144633107188</v>
      </c>
    </row>
    <row r="91" spans="1:16" x14ac:dyDescent="0.3">
      <c r="A91">
        <f>'Acf pacf ginned up data'!D92</f>
        <v>6.1168812233648735</v>
      </c>
      <c r="F91">
        <f t="shared" si="6"/>
        <v>0.74743482812746098</v>
      </c>
      <c r="H91">
        <f t="shared" si="4"/>
        <v>6.1168812233648735</v>
      </c>
      <c r="I91">
        <f t="shared" si="5"/>
        <v>0.74743482812746098</v>
      </c>
      <c r="P91">
        <f t="shared" si="7"/>
        <v>1.2348346722937993</v>
      </c>
    </row>
    <row r="92" spans="1:16" x14ac:dyDescent="0.3">
      <c r="A92">
        <f>'Acf pacf ginned up data'!D93</f>
        <v>6.0396837279197708</v>
      </c>
      <c r="F92">
        <f t="shared" si="6"/>
        <v>1.2158297785400229E-2</v>
      </c>
      <c r="H92">
        <f t="shared" si="4"/>
        <v>6.0396837279197708</v>
      </c>
      <c r="I92">
        <f t="shared" si="5"/>
        <v>1.2158297785400229E-2</v>
      </c>
      <c r="P92">
        <f t="shared" si="7"/>
        <v>-0.18220731196846063</v>
      </c>
    </row>
    <row r="93" spans="1:16" x14ac:dyDescent="0.3">
      <c r="A93">
        <f>'Acf pacf ginned up data'!D94</f>
        <v>6.0778939900270048</v>
      </c>
      <c r="F93">
        <f t="shared" si="6"/>
        <v>0.11837165650915793</v>
      </c>
      <c r="H93">
        <f t="shared" si="4"/>
        <v>6.0778939900270048</v>
      </c>
      <c r="I93">
        <f t="shared" si="5"/>
        <v>0.11837165650915793</v>
      </c>
      <c r="P93">
        <f t="shared" si="7"/>
        <v>0.16837490119958481</v>
      </c>
    </row>
    <row r="94" spans="1:16" x14ac:dyDescent="0.3">
      <c r="A94">
        <f>'Acf pacf ginned up data'!D95</f>
        <v>5.4584323966212063</v>
      </c>
      <c r="F94">
        <f t="shared" si="6"/>
        <v>-0.53474926911770648</v>
      </c>
      <c r="H94">
        <f t="shared" si="4"/>
        <v>5.4584323966212063</v>
      </c>
      <c r="I94">
        <f t="shared" si="5"/>
        <v>-0.53474926911770648</v>
      </c>
      <c r="P94">
        <f t="shared" si="7"/>
        <v>-0.51810795688575806</v>
      </c>
    </row>
    <row r="95" spans="1:16" x14ac:dyDescent="0.3">
      <c r="A95">
        <f>'Acf pacf ginned up data'!D96</f>
        <v>5.523800152510165</v>
      </c>
      <c r="F95">
        <f t="shared" si="6"/>
        <v>7.6300783116696635E-2</v>
      </c>
      <c r="H95">
        <f t="shared" si="4"/>
        <v>5.523800152510165</v>
      </c>
      <c r="I95">
        <f t="shared" si="5"/>
        <v>7.6300783116696635E-2</v>
      </c>
      <c r="P95">
        <f t="shared" si="7"/>
        <v>0.27055017063846254</v>
      </c>
    </row>
    <row r="96" spans="1:16" x14ac:dyDescent="0.3">
      <c r="A96">
        <f>'Acf pacf ginned up data'!D97</f>
        <v>7.523609343975405</v>
      </c>
      <c r="F96">
        <f t="shared" si="6"/>
        <v>2.0185276683983977</v>
      </c>
      <c r="H96">
        <f t="shared" si="4"/>
        <v>7.523609343975405</v>
      </c>
      <c r="I96">
        <f t="shared" si="5"/>
        <v>2.0185276683983977</v>
      </c>
      <c r="P96">
        <f t="shared" si="7"/>
        <v>2.0097816948629519</v>
      </c>
    </row>
    <row r="97" spans="1:16" x14ac:dyDescent="0.3">
      <c r="A97">
        <f>'Acf pacf ginned up data'!D98</f>
        <v>8.5987355937437506</v>
      </c>
      <c r="F97">
        <f t="shared" si="6"/>
        <v>1.332026589744765</v>
      </c>
      <c r="H97">
        <f t="shared" si="4"/>
        <v>8.5987355937437506</v>
      </c>
      <c r="I97">
        <f t="shared" si="5"/>
        <v>1.332026589744765</v>
      </c>
      <c r="P97">
        <f t="shared" si="7"/>
        <v>0.80640960188412825</v>
      </c>
    </row>
    <row r="98" spans="1:16" x14ac:dyDescent="0.3">
      <c r="A98">
        <f>'Acf pacf ginned up data'!D99</f>
        <v>8.1321185987388169</v>
      </c>
      <c r="F98">
        <f t="shared" si="6"/>
        <v>-8.1666651923510081E-2</v>
      </c>
      <c r="H98">
        <f t="shared" si="4"/>
        <v>8.1321185987388169</v>
      </c>
      <c r="I98">
        <f t="shared" si="5"/>
        <v>-8.1666651923510081E-2</v>
      </c>
      <c r="P98">
        <f t="shared" si="7"/>
        <v>-0.29695913354652403</v>
      </c>
    </row>
    <row r="99" spans="1:16" x14ac:dyDescent="0.3">
      <c r="A99">
        <f>'Acf pacf ginned up data'!D100</f>
        <v>7.668628142075578</v>
      </c>
      <c r="F99">
        <f t="shared" si="6"/>
        <v>-0.13411526828769649</v>
      </c>
      <c r="H99">
        <f t="shared" si="4"/>
        <v>7.668628142075578</v>
      </c>
      <c r="I99">
        <f t="shared" si="5"/>
        <v>-0.13411526828769649</v>
      </c>
      <c r="P99">
        <f t="shared" si="7"/>
        <v>9.7642757625080345E-2</v>
      </c>
    </row>
    <row r="100" spans="1:16" x14ac:dyDescent="0.3">
      <c r="A100">
        <f>'Acf pacf ginned up data'!D101</f>
        <v>7.3224990696875381</v>
      </c>
      <c r="F100">
        <f t="shared" si="6"/>
        <v>-7.1956660828387697E-2</v>
      </c>
      <c r="H100">
        <f t="shared" si="4"/>
        <v>7.3224990696875381</v>
      </c>
      <c r="I100">
        <f t="shared" si="5"/>
        <v>-7.1956660828387697E-2</v>
      </c>
      <c r="P100">
        <f t="shared" si="7"/>
        <v>0.14443044623481696</v>
      </c>
    </row>
    <row r="101" spans="1:16" x14ac:dyDescent="0.3">
      <c r="A101">
        <f>'Acf pacf ginned up data'!D102</f>
        <v>5.9766894748317219</v>
      </c>
      <c r="F101">
        <f t="shared" si="6"/>
        <v>-1.1128619499722365</v>
      </c>
      <c r="H101">
        <f t="shared" si="4"/>
        <v>5.9766894748317219</v>
      </c>
      <c r="I101">
        <f t="shared" si="5"/>
        <v>-1.1128619499722365</v>
      </c>
      <c r="P101">
        <f t="shared" si="7"/>
        <v>-0.9423914676072308</v>
      </c>
    </row>
    <row r="102" spans="1:16" x14ac:dyDescent="0.3">
      <c r="A102">
        <f>'Acf pacf ginned up data'!D103</f>
        <v>4.7417157969856767</v>
      </c>
      <c r="F102">
        <f t="shared" si="6"/>
        <v>-1.1623150435202145</v>
      </c>
      <c r="H102">
        <f t="shared" si="4"/>
        <v>4.7417157969856767</v>
      </c>
      <c r="I102">
        <f t="shared" si="5"/>
        <v>-1.1623150435202145</v>
      </c>
      <c r="P102">
        <f t="shared" si="7"/>
        <v>-0.73446371170262981</v>
      </c>
    </row>
    <row r="103" spans="1:16" x14ac:dyDescent="0.3">
      <c r="A103">
        <f>'Acf pacf ginned up data'!D104</f>
        <v>4.6474560846249142</v>
      </c>
      <c r="F103">
        <f t="shared" si="6"/>
        <v>-0.16868927657613408</v>
      </c>
      <c r="H103">
        <f t="shared" si="4"/>
        <v>4.6474560846249142</v>
      </c>
      <c r="I103">
        <f t="shared" si="5"/>
        <v>-0.16868927657613408</v>
      </c>
      <c r="P103">
        <f t="shared" si="7"/>
        <v>0.18751707342146451</v>
      </c>
    </row>
    <row r="104" spans="1:16" x14ac:dyDescent="0.3">
      <c r="A104">
        <f>'Acf pacf ginned up data'!D105</f>
        <v>5.3792655222964596</v>
      </c>
      <c r="F104">
        <f t="shared" si="6"/>
        <v>0.64615332544558157</v>
      </c>
      <c r="H104">
        <f t="shared" si="4"/>
        <v>5.3792655222964596</v>
      </c>
      <c r="I104">
        <f t="shared" si="5"/>
        <v>0.64615332544558157</v>
      </c>
      <c r="P104">
        <f t="shared" si="7"/>
        <v>0.65790554060112971</v>
      </c>
    </row>
    <row r="105" spans="1:16" x14ac:dyDescent="0.3">
      <c r="A105">
        <f>'Acf pacf ginned up data'!D106</f>
        <v>5.9027375047401351</v>
      </c>
      <c r="F105">
        <f t="shared" si="6"/>
        <v>0.52497605329974917</v>
      </c>
      <c r="H105">
        <f t="shared" si="4"/>
        <v>5.9027375047401351</v>
      </c>
      <c r="I105">
        <f t="shared" si="5"/>
        <v>0.52497605329974917</v>
      </c>
      <c r="P105">
        <f t="shared" si="7"/>
        <v>0.31220264282256049</v>
      </c>
    </row>
    <row r="106" spans="1:16" x14ac:dyDescent="0.3">
      <c r="A106">
        <f>'Acf pacf ginned up data'!D107</f>
        <v>5.5147917257188936</v>
      </c>
      <c r="F106">
        <f t="shared" si="6"/>
        <v>-0.3240949940078881</v>
      </c>
      <c r="H106">
        <f t="shared" si="4"/>
        <v>5.5147917257188936</v>
      </c>
      <c r="I106">
        <f t="shared" si="5"/>
        <v>-0.3240949940078881</v>
      </c>
      <c r="P106">
        <f t="shared" si="7"/>
        <v>-0.45819130416286902</v>
      </c>
    </row>
    <row r="107" spans="1:16" x14ac:dyDescent="0.3">
      <c r="A107">
        <f>'Acf pacf ginned up data'!D108</f>
        <v>6.2943541184401495</v>
      </c>
      <c r="F107">
        <f t="shared" si="6"/>
        <v>0.79720794535474049</v>
      </c>
      <c r="H107">
        <f t="shared" si="4"/>
        <v>6.2943541184401495</v>
      </c>
      <c r="I107">
        <f t="shared" si="5"/>
        <v>0.79720794535474049</v>
      </c>
      <c r="P107">
        <f t="shared" si="7"/>
        <v>0.92389902297159698</v>
      </c>
    </row>
    <row r="108" spans="1:16" x14ac:dyDescent="0.3">
      <c r="A108">
        <f>'Acf pacf ginned up data'!D109</f>
        <v>6.3148491423422701</v>
      </c>
      <c r="F108">
        <f t="shared" si="6"/>
        <v>0.13098824612790594</v>
      </c>
      <c r="H108">
        <f t="shared" si="4"/>
        <v>6.3148491423422701</v>
      </c>
      <c r="I108">
        <f t="shared" si="5"/>
        <v>0.13098824612790594</v>
      </c>
      <c r="P108">
        <f t="shared" si="7"/>
        <v>-6.7582572887779024E-2</v>
      </c>
    </row>
    <row r="109" spans="1:16" x14ac:dyDescent="0.3">
      <c r="A109">
        <f>'Acf pacf ginned up data'!D110</f>
        <v>6.3691963541469461</v>
      </c>
      <c r="F109">
        <f t="shared" si="6"/>
        <v>0.1672814384007566</v>
      </c>
      <c r="H109">
        <f t="shared" si="4"/>
        <v>6.3691963541469461</v>
      </c>
      <c r="I109">
        <f t="shared" si="5"/>
        <v>0.1672814384007566</v>
      </c>
      <c r="P109">
        <f t="shared" si="7"/>
        <v>0.19660620745976781</v>
      </c>
    </row>
    <row r="110" spans="1:16" x14ac:dyDescent="0.3">
      <c r="A110">
        <f>'Acf pacf ginned up data'!D111</f>
        <v>7.2178718527144694</v>
      </c>
      <c r="F110">
        <f t="shared" si="6"/>
        <v>0.96808260278317348</v>
      </c>
      <c r="H110">
        <f t="shared" si="4"/>
        <v>7.2178718527144694</v>
      </c>
      <c r="I110">
        <f t="shared" si="5"/>
        <v>0.96808260278317348</v>
      </c>
      <c r="P110">
        <f t="shared" si="7"/>
        <v>0.98896494003521362</v>
      </c>
    </row>
    <row r="111" spans="1:16" x14ac:dyDescent="0.3">
      <c r="A111">
        <f>'Acf pacf ginned up data'!D112</f>
        <v>7.8277790161933964</v>
      </c>
      <c r="F111">
        <f t="shared" si="6"/>
        <v>0.83039346676550263</v>
      </c>
      <c r="H111">
        <f t="shared" si="4"/>
        <v>7.8277790161933964</v>
      </c>
      <c r="I111">
        <f t="shared" si="5"/>
        <v>0.83039346676550263</v>
      </c>
      <c r="P111">
        <f t="shared" si="7"/>
        <v>0.63989273599736662</v>
      </c>
    </row>
    <row r="112" spans="1:16" x14ac:dyDescent="0.3">
      <c r="A112">
        <f>'Acf pacf ginned up data'!D113</f>
        <v>8.506271724973427</v>
      </c>
      <c r="F112">
        <f t="shared" si="6"/>
        <v>0.97162035460109308</v>
      </c>
      <c r="H112">
        <f t="shared" si="4"/>
        <v>8.506271724973427</v>
      </c>
      <c r="I112">
        <f t="shared" si="5"/>
        <v>0.97162035460109308</v>
      </c>
      <c r="P112">
        <f t="shared" si="7"/>
        <v>0.87159935174500047</v>
      </c>
    </row>
    <row r="113" spans="1:16" x14ac:dyDescent="0.3">
      <c r="A113">
        <f>'Acf pacf ginned up data'!D114</f>
        <v>7.1998514524978736</v>
      </c>
      <c r="F113">
        <f t="shared" si="6"/>
        <v>-0.93248258831273745</v>
      </c>
      <c r="H113">
        <f t="shared" si="4"/>
        <v>7.1998514524978736</v>
      </c>
      <c r="I113">
        <f t="shared" si="5"/>
        <v>-0.93248258831273745</v>
      </c>
      <c r="P113">
        <f t="shared" si="7"/>
        <v>-1.0319065721529219</v>
      </c>
    </row>
    <row r="114" spans="1:16" x14ac:dyDescent="0.3">
      <c r="A114">
        <f>'Acf pacf ginned up data'!D115</f>
        <v>6.4221817280214371</v>
      </c>
      <c r="F114">
        <f t="shared" si="6"/>
        <v>-0.55932969220146145</v>
      </c>
      <c r="H114">
        <f t="shared" si="4"/>
        <v>6.4221817280214371</v>
      </c>
      <c r="I114">
        <f t="shared" si="5"/>
        <v>-0.55932969220146145</v>
      </c>
      <c r="P114">
        <f t="shared" si="7"/>
        <v>-0.10517719725771252</v>
      </c>
    </row>
    <row r="115" spans="1:16" x14ac:dyDescent="0.3">
      <c r="A115">
        <f>'Acf pacf ginned up data'!D116</f>
        <v>6.4771245143374987</v>
      </c>
      <c r="F115">
        <f t="shared" si="6"/>
        <v>0.18066057012921011</v>
      </c>
      <c r="H115">
        <f t="shared" si="4"/>
        <v>6.4771245143374987</v>
      </c>
      <c r="I115">
        <f t="shared" si="5"/>
        <v>0.18066057012921011</v>
      </c>
      <c r="P115">
        <f t="shared" si="7"/>
        <v>0.4522907511863381</v>
      </c>
    </row>
    <row r="116" spans="1:16" x14ac:dyDescent="0.3">
      <c r="A116">
        <f>'Acf pacf ginned up data'!D117</f>
        <v>5.8802261410906889</v>
      </c>
      <c r="F116">
        <f t="shared" si="6"/>
        <v>-0.46463677752330579</v>
      </c>
      <c r="H116">
        <f t="shared" si="4"/>
        <v>5.8802261410906889</v>
      </c>
      <c r="I116">
        <f t="shared" si="5"/>
        <v>-0.46463677752330579</v>
      </c>
      <c r="P116">
        <f t="shared" si="7"/>
        <v>-0.44057145405602549</v>
      </c>
    </row>
    <row r="117" spans="1:16" x14ac:dyDescent="0.3">
      <c r="A117">
        <f>'Acf pacf ginned up data'!D118</f>
        <v>4.4700377754966754</v>
      </c>
      <c r="F117">
        <f t="shared" si="6"/>
        <v>-1.3490187356411294</v>
      </c>
      <c r="H117">
        <f t="shared" si="4"/>
        <v>4.4700377754966754</v>
      </c>
      <c r="I117">
        <f t="shared" si="5"/>
        <v>-1.3490187356411294</v>
      </c>
      <c r="P117">
        <f t="shared" si="7"/>
        <v>-1.1483882849274447</v>
      </c>
    </row>
    <row r="118" spans="1:16" x14ac:dyDescent="0.3">
      <c r="A118">
        <f>'Acf pacf ginned up data'!D119</f>
        <v>2.1536550971958572</v>
      </c>
      <c r="F118">
        <f t="shared" si="6"/>
        <v>-2.4231697182105312</v>
      </c>
      <c r="H118">
        <f t="shared" si="4"/>
        <v>2.1536550971958572</v>
      </c>
      <c r="I118">
        <f t="shared" si="5"/>
        <v>-2.4231697182105312</v>
      </c>
      <c r="P118">
        <f t="shared" si="7"/>
        <v>-2.0229669080800958</v>
      </c>
    </row>
    <row r="119" spans="1:16" x14ac:dyDescent="0.3">
      <c r="A119">
        <f>'Acf pacf ginned up data'!D120</f>
        <v>3.3965533760530544</v>
      </c>
      <c r="F119">
        <f t="shared" si="6"/>
        <v>0.86022474727945197</v>
      </c>
      <c r="H119">
        <f t="shared" si="4"/>
        <v>3.3965533760530544</v>
      </c>
      <c r="I119">
        <f t="shared" si="5"/>
        <v>0.86022474727945197</v>
      </c>
      <c r="P119">
        <f t="shared" si="7"/>
        <v>1.4595922014510876</v>
      </c>
    </row>
    <row r="120" spans="1:16" x14ac:dyDescent="0.3">
      <c r="A120">
        <f>'Acf pacf ginned up data'!D121</f>
        <v>4.186994107887684</v>
      </c>
      <c r="F120">
        <f t="shared" si="6"/>
        <v>0.55579923696063016</v>
      </c>
      <c r="H120">
        <f t="shared" si="4"/>
        <v>4.186994107887684</v>
      </c>
      <c r="I120">
        <f t="shared" si="5"/>
        <v>0.55579923696063016</v>
      </c>
      <c r="P120">
        <f t="shared" si="7"/>
        <v>0.12826162756488441</v>
      </c>
    </row>
    <row r="121" spans="1:16" x14ac:dyDescent="0.3">
      <c r="A121">
        <f>'Acf pacf ginned up data'!D122</f>
        <v>2.7319256351029924</v>
      </c>
      <c r="F121">
        <f t="shared" si="6"/>
        <v>-1.5955666629188481</v>
      </c>
      <c r="H121">
        <f t="shared" si="4"/>
        <v>2.7319256351029924</v>
      </c>
      <c r="I121">
        <f t="shared" si="5"/>
        <v>-1.5955666629188481</v>
      </c>
      <c r="P121">
        <f t="shared" si="7"/>
        <v>-1.8630255935908129</v>
      </c>
    </row>
    <row r="122" spans="1:16" x14ac:dyDescent="0.3">
      <c r="A122">
        <f>'Acf pacf ginned up data'!D123</f>
        <v>3.1671349499466497</v>
      </c>
      <c r="F122">
        <f t="shared" si="6"/>
        <v>0.12140913110808027</v>
      </c>
      <c r="H122">
        <f t="shared" si="4"/>
        <v>3.1671349499466497</v>
      </c>
      <c r="I122">
        <f t="shared" si="5"/>
        <v>0.12140913110808027</v>
      </c>
      <c r="P122">
        <f t="shared" si="7"/>
        <v>0.48091714904718941</v>
      </c>
    </row>
    <row r="123" spans="1:16" x14ac:dyDescent="0.3">
      <c r="A123">
        <f>'Acf pacf ginned up data'!D124</f>
        <v>4.887176703799808</v>
      </c>
      <c r="F123">
        <f t="shared" si="6"/>
        <v>1.4580759980548255</v>
      </c>
      <c r="H123">
        <f t="shared" si="4"/>
        <v>4.887176703799808</v>
      </c>
      <c r="I123">
        <f t="shared" si="5"/>
        <v>1.4580759980548255</v>
      </c>
      <c r="P123">
        <f t="shared" si="7"/>
        <v>1.265207543611456</v>
      </c>
    </row>
    <row r="124" spans="1:16" x14ac:dyDescent="0.3">
      <c r="A124">
        <f>'Acf pacf ginned up data'!D125</f>
        <v>5.2426716973775873</v>
      </c>
      <c r="F124">
        <f t="shared" si="6"/>
        <v>0.29839015710784267</v>
      </c>
      <c r="H124">
        <f t="shared" si="4"/>
        <v>5.2426716973775873</v>
      </c>
      <c r="I124">
        <f t="shared" si="5"/>
        <v>0.29839015710784267</v>
      </c>
      <c r="P124">
        <f t="shared" si="7"/>
        <v>-0.22557580277270567</v>
      </c>
    </row>
    <row r="125" spans="1:16" x14ac:dyDescent="0.3">
      <c r="A125">
        <f>'Acf pacf ginned up data'!D126</f>
        <v>4.6462341268563545</v>
      </c>
      <c r="F125">
        <f t="shared" si="6"/>
        <v>-0.61120213761233533</v>
      </c>
      <c r="H125">
        <f t="shared" si="4"/>
        <v>4.6462341268563545</v>
      </c>
      <c r="I125">
        <f t="shared" si="5"/>
        <v>-0.61120213761233533</v>
      </c>
      <c r="P125">
        <f t="shared" si="7"/>
        <v>-0.71556476328676644</v>
      </c>
    </row>
    <row r="126" spans="1:16" x14ac:dyDescent="0.3">
      <c r="A126">
        <f>'Acf pacf ginned up data'!D127</f>
        <v>5.3281757106967529</v>
      </c>
      <c r="F126">
        <f t="shared" si="6"/>
        <v>0.59613993364055329</v>
      </c>
      <c r="H126">
        <f t="shared" si="4"/>
        <v>5.3281757106967529</v>
      </c>
      <c r="I126">
        <f t="shared" si="5"/>
        <v>0.59613993364055329</v>
      </c>
      <c r="P126">
        <f t="shared" si="7"/>
        <v>0.75820119750101811</v>
      </c>
    </row>
    <row r="127" spans="1:16" x14ac:dyDescent="0.3">
      <c r="A127">
        <f>'Acf pacf ginned up data'!D128</f>
        <v>5.5014416178773695</v>
      </c>
      <c r="F127">
        <f t="shared" si="6"/>
        <v>0.16868506425527485</v>
      </c>
      <c r="H127">
        <f t="shared" si="4"/>
        <v>5.5014416178773695</v>
      </c>
      <c r="I127">
        <f t="shared" si="5"/>
        <v>0.16868506425527485</v>
      </c>
      <c r="P127">
        <f t="shared" si="7"/>
        <v>-3.074953387223997E-2</v>
      </c>
    </row>
    <row r="128" spans="1:16" x14ac:dyDescent="0.3">
      <c r="A128">
        <f>'Acf pacf ginned up data'!D129</f>
        <v>5.5904218260336433</v>
      </c>
      <c r="F128">
        <f t="shared" si="6"/>
        <v>0.10503573231549534</v>
      </c>
      <c r="H128">
        <f t="shared" si="4"/>
        <v>5.5904218260336433</v>
      </c>
      <c r="I128">
        <f t="shared" si="5"/>
        <v>0.10503573231549534</v>
      </c>
      <c r="P128">
        <f t="shared" si="7"/>
        <v>6.3289784683539532E-2</v>
      </c>
    </row>
    <row r="129" spans="1:16" x14ac:dyDescent="0.3">
      <c r="A129">
        <f>'Acf pacf ginned up data'!D130</f>
        <v>4.4429641670266147</v>
      </c>
      <c r="F129">
        <f t="shared" si="6"/>
        <v>-1.1208043879012051</v>
      </c>
      <c r="H129">
        <f t="shared" si="4"/>
        <v>4.4429641670266147</v>
      </c>
      <c r="I129">
        <f t="shared" si="5"/>
        <v>-1.1208043879012051</v>
      </c>
      <c r="P129">
        <f t="shared" si="7"/>
        <v>-1.1345448435932335</v>
      </c>
    </row>
    <row r="130" spans="1:16" x14ac:dyDescent="0.3">
      <c r="A130">
        <f>'Acf pacf ginned up data'!D131</f>
        <v>4.1447221011937856</v>
      </c>
      <c r="F130">
        <f t="shared" si="6"/>
        <v>-0.40825363462870934</v>
      </c>
      <c r="H130">
        <f t="shared" si="4"/>
        <v>4.1447221011937856</v>
      </c>
      <c r="I130">
        <f t="shared" si="5"/>
        <v>-0.40825363462870934</v>
      </c>
      <c r="P130">
        <f t="shared" si="7"/>
        <v>-8.7552986232213914E-2</v>
      </c>
    </row>
    <row r="131" spans="1:16" x14ac:dyDescent="0.3">
      <c r="A131">
        <f>'Acf pacf ginned up data'!D132</f>
        <v>3.571442396566312</v>
      </c>
      <c r="F131">
        <f t="shared" si="6"/>
        <v>-0.71881258774729062</v>
      </c>
      <c r="H131">
        <f t="shared" ref="H131:H194" si="8">A131</f>
        <v>3.571442396566312</v>
      </c>
      <c r="I131">
        <f t="shared" ref="I131:I194" si="9">F131</f>
        <v>-0.71881258774729062</v>
      </c>
      <c r="P131">
        <f t="shared" si="7"/>
        <v>-0.66164712229460032</v>
      </c>
    </row>
    <row r="132" spans="1:16" x14ac:dyDescent="0.3">
      <c r="A132">
        <f>'Acf pacf ginned up data'!D133</f>
        <v>1.7383079194687387</v>
      </c>
      <c r="F132">
        <f t="shared" ref="F132:F195" si="10">A132-$D$3-$C$3*A131</f>
        <v>-2.0469462883650391</v>
      </c>
      <c r="H132">
        <f t="shared" si="8"/>
        <v>1.7383079194687387</v>
      </c>
      <c r="I132">
        <f t="shared" si="9"/>
        <v>-2.0469462883650391</v>
      </c>
      <c r="P132">
        <f t="shared" ref="P132:P195" si="11">H132-$M$3-$L$3*H131-$K$3*F131</f>
        <v>-1.9252913833130831</v>
      </c>
    </row>
    <row r="133" spans="1:16" x14ac:dyDescent="0.3">
      <c r="A133">
        <f>'Acf pacf ginned up data'!D134</f>
        <v>1.8332040241892642</v>
      </c>
      <c r="F133">
        <f t="shared" si="10"/>
        <v>-0.33724622869241982</v>
      </c>
      <c r="H133">
        <f t="shared" si="8"/>
        <v>1.8332040241892642</v>
      </c>
      <c r="I133">
        <f t="shared" si="9"/>
        <v>-0.33724622869241982</v>
      </c>
      <c r="P133">
        <f t="shared" si="11"/>
        <v>0.10450597483358048</v>
      </c>
    </row>
    <row r="134" spans="1:16" x14ac:dyDescent="0.3">
      <c r="A134">
        <f>'Acf pacf ginned up data'!D135</f>
        <v>2.8040026255511457</v>
      </c>
      <c r="F134">
        <f t="shared" si="10"/>
        <v>0.54995861174970773</v>
      </c>
      <c r="H134">
        <f t="shared" si="8"/>
        <v>2.8040026255511457</v>
      </c>
      <c r="I134">
        <f t="shared" si="9"/>
        <v>0.54995861174970773</v>
      </c>
      <c r="P134">
        <f t="shared" si="11"/>
        <v>0.41743287423444947</v>
      </c>
    </row>
    <row r="135" spans="1:16" x14ac:dyDescent="0.3">
      <c r="A135">
        <f>'Acf pacf ginned up data'!D136</f>
        <v>2.6449462041262266</v>
      </c>
      <c r="F135">
        <f t="shared" si="10"/>
        <v>-0.46427207022548345</v>
      </c>
      <c r="H135">
        <f t="shared" si="8"/>
        <v>2.6449462041262266</v>
      </c>
      <c r="I135">
        <f t="shared" si="9"/>
        <v>-0.46427207022548345</v>
      </c>
      <c r="P135">
        <f t="shared" si="11"/>
        <v>-0.82880001071441067</v>
      </c>
    </row>
    <row r="136" spans="1:16" x14ac:dyDescent="0.3">
      <c r="A136">
        <f>'Acf pacf ginned up data'!D137</f>
        <v>2.353485595032299</v>
      </c>
      <c r="F136">
        <f t="shared" si="10"/>
        <v>-0.61562024262346693</v>
      </c>
      <c r="H136">
        <f t="shared" si="8"/>
        <v>2.353485595032299</v>
      </c>
      <c r="I136">
        <f t="shared" si="9"/>
        <v>-0.61562024262346693</v>
      </c>
      <c r="P136">
        <f t="shared" si="11"/>
        <v>-0.64683434123241235</v>
      </c>
    </row>
    <row r="137" spans="1:16" x14ac:dyDescent="0.3">
      <c r="A137">
        <f>'Acf pacf ginned up data'!D138</f>
        <v>1.7598281695624247</v>
      </c>
      <c r="F137">
        <f t="shared" si="10"/>
        <v>-0.95253068626644888</v>
      </c>
      <c r="H137">
        <f t="shared" si="8"/>
        <v>1.7598281695624247</v>
      </c>
      <c r="I137">
        <f t="shared" si="9"/>
        <v>-0.95253068626644888</v>
      </c>
      <c r="P137">
        <f t="shared" si="11"/>
        <v>-0.95318147223361815</v>
      </c>
    </row>
    <row r="138" spans="1:16" x14ac:dyDescent="0.3">
      <c r="A138">
        <f>'Acf pacf ginned up data'!D139</f>
        <v>3.0915117632279929</v>
      </c>
      <c r="F138">
        <f t="shared" si="10"/>
        <v>0.90210437141460109</v>
      </c>
      <c r="H138">
        <f t="shared" si="8"/>
        <v>3.0915117632279929</v>
      </c>
      <c r="I138">
        <f t="shared" si="9"/>
        <v>0.90210437141460109</v>
      </c>
      <c r="P138">
        <f t="shared" si="11"/>
        <v>0.97343957524204128</v>
      </c>
    </row>
    <row r="139" spans="1:16" x14ac:dyDescent="0.3">
      <c r="A139">
        <f>'Acf pacf ginned up data'!D140</f>
        <v>4.1084281730925616</v>
      </c>
      <c r="F139">
        <f t="shared" si="10"/>
        <v>0.74594375901905341</v>
      </c>
      <c r="H139">
        <f t="shared" si="8"/>
        <v>4.1084281730925616</v>
      </c>
      <c r="I139">
        <f t="shared" si="9"/>
        <v>0.74594375901905341</v>
      </c>
      <c r="P139">
        <f t="shared" si="11"/>
        <v>0.28232453920559847</v>
      </c>
    </row>
    <row r="140" spans="1:16" x14ac:dyDescent="0.3">
      <c r="A140">
        <f>'Acf pacf ginned up data'!D141</f>
        <v>3.5469731948615539</v>
      </c>
      <c r="F140">
        <f t="shared" si="10"/>
        <v>-0.71131055146006172</v>
      </c>
      <c r="H140">
        <f t="shared" si="8"/>
        <v>3.5469731948615539</v>
      </c>
      <c r="I140">
        <f t="shared" si="9"/>
        <v>-0.71131055146006172</v>
      </c>
      <c r="P140">
        <f t="shared" si="11"/>
        <v>-1.049020913187062</v>
      </c>
    </row>
    <row r="141" spans="1:16" x14ac:dyDescent="0.3">
      <c r="A141">
        <f>'Acf pacf ginned up data'!D142</f>
        <v>3.6825486216382184</v>
      </c>
      <c r="F141">
        <f t="shared" si="10"/>
        <v>-8.1150722555699328E-2</v>
      </c>
      <c r="H141">
        <f t="shared" si="8"/>
        <v>3.6825486216382184</v>
      </c>
      <c r="I141">
        <f t="shared" si="9"/>
        <v>-8.1150722555699328E-2</v>
      </c>
      <c r="P141">
        <f t="shared" si="11"/>
        <v>3.6201911415734034E-2</v>
      </c>
    </row>
    <row r="142" spans="1:16" x14ac:dyDescent="0.3">
      <c r="A142">
        <f>'Acf pacf ginned up data'!D143</f>
        <v>4.6768148221606847</v>
      </c>
      <c r="F142">
        <f t="shared" si="10"/>
        <v>0.7936873955819399</v>
      </c>
      <c r="H142">
        <f t="shared" si="8"/>
        <v>4.6768148221606847</v>
      </c>
      <c r="I142">
        <f t="shared" si="9"/>
        <v>0.7936873955819399</v>
      </c>
      <c r="P142">
        <f t="shared" si="11"/>
        <v>0.70657832774711493</v>
      </c>
    </row>
    <row r="143" spans="1:16" x14ac:dyDescent="0.3">
      <c r="A143">
        <f>'Acf pacf ginned up data'!D144</f>
        <v>5.3387405970740227</v>
      </c>
      <c r="F143">
        <f t="shared" si="10"/>
        <v>0.57976635568824264</v>
      </c>
      <c r="H143">
        <f t="shared" si="8"/>
        <v>5.3387405970740227</v>
      </c>
      <c r="I143">
        <f t="shared" si="9"/>
        <v>0.57976635568824264</v>
      </c>
      <c r="P143">
        <f t="shared" si="11"/>
        <v>0.26653897592851317</v>
      </c>
    </row>
    <row r="144" spans="1:16" x14ac:dyDescent="0.3">
      <c r="A144">
        <f>'Acf pacf ginned up data'!D145</f>
        <v>5.82006190159718</v>
      </c>
      <c r="F144">
        <f t="shared" si="10"/>
        <v>0.4779987638053047</v>
      </c>
      <c r="H144">
        <f t="shared" si="8"/>
        <v>5.82006190159718</v>
      </c>
      <c r="I144">
        <f t="shared" si="9"/>
        <v>0.4779987638053047</v>
      </c>
      <c r="P144">
        <f t="shared" si="11"/>
        <v>0.2848857326848126</v>
      </c>
    </row>
    <row r="145" spans="1:16" x14ac:dyDescent="0.3">
      <c r="A145">
        <f>'Acf pacf ginned up data'!D146</f>
        <v>5.2571380356682713</v>
      </c>
      <c r="F145">
        <f t="shared" si="10"/>
        <v>-0.50891993493985677</v>
      </c>
      <c r="H145">
        <f t="shared" si="8"/>
        <v>5.2571380356682713</v>
      </c>
      <c r="I145">
        <f t="shared" si="9"/>
        <v>-0.50891993493985677</v>
      </c>
      <c r="P145">
        <f t="shared" si="11"/>
        <v>-0.632971581466379</v>
      </c>
    </row>
    <row r="146" spans="1:16" x14ac:dyDescent="0.3">
      <c r="A146">
        <f>'Acf pacf ginned up data'!D147</f>
        <v>5.0316145529597796</v>
      </c>
      <c r="F146">
        <f t="shared" si="10"/>
        <v>-0.2385650757177693</v>
      </c>
      <c r="H146">
        <f t="shared" si="8"/>
        <v>5.0316145529597796</v>
      </c>
      <c r="I146">
        <f t="shared" si="9"/>
        <v>-0.2385650757177693</v>
      </c>
      <c r="P146">
        <f t="shared" si="11"/>
        <v>-6.751160265421588E-2</v>
      </c>
    </row>
    <row r="147" spans="1:16" x14ac:dyDescent="0.3">
      <c r="A147">
        <f>'Acf pacf ginned up data'!D148</f>
        <v>6.3697833703940692</v>
      </c>
      <c r="F147">
        <f t="shared" si="10"/>
        <v>1.2982668601958842</v>
      </c>
      <c r="H147">
        <f t="shared" si="8"/>
        <v>6.3697833703940692</v>
      </c>
      <c r="I147">
        <f t="shared" si="9"/>
        <v>1.2982668601958842</v>
      </c>
      <c r="P147">
        <f t="shared" si="11"/>
        <v>1.361282318245097</v>
      </c>
    </row>
    <row r="148" spans="1:16" x14ac:dyDescent="0.3">
      <c r="A148">
        <f>'Acf pacf ginned up data'!D149</f>
        <v>6.8658269377081478</v>
      </c>
      <c r="F148">
        <f t="shared" si="10"/>
        <v>0.61552058651160468</v>
      </c>
      <c r="H148">
        <f t="shared" si="8"/>
        <v>6.8658269377081478</v>
      </c>
      <c r="I148">
        <f t="shared" si="9"/>
        <v>0.61552058651160468</v>
      </c>
      <c r="P148">
        <f t="shared" si="11"/>
        <v>0.25205766041611299</v>
      </c>
    </row>
    <row r="149" spans="1:16" x14ac:dyDescent="0.3">
      <c r="A149">
        <f>'Acf pacf ginned up data'!D150</f>
        <v>7.4400858865038506</v>
      </c>
      <c r="F149">
        <f t="shared" si="10"/>
        <v>0.7528158949771262</v>
      </c>
      <c r="H149">
        <f t="shared" si="8"/>
        <v>7.4400858865038506</v>
      </c>
      <c r="I149">
        <f t="shared" si="9"/>
        <v>0.7528158949771262</v>
      </c>
      <c r="P149">
        <f t="shared" si="11"/>
        <v>0.65692566760245907</v>
      </c>
    </row>
    <row r="150" spans="1:16" x14ac:dyDescent="0.3">
      <c r="A150">
        <f>'Acf pacf ginned up data'!D151</f>
        <v>8.4186883055430073</v>
      </c>
      <c r="F150">
        <f t="shared" si="10"/>
        <v>1.2255549235954311</v>
      </c>
      <c r="H150">
        <f t="shared" si="8"/>
        <v>8.4186883055430073</v>
      </c>
      <c r="I150">
        <f t="shared" si="9"/>
        <v>1.2255549235954311</v>
      </c>
      <c r="P150">
        <f t="shared" si="11"/>
        <v>1.1241323995037609</v>
      </c>
    </row>
    <row r="151" spans="1:16" x14ac:dyDescent="0.3">
      <c r="A151">
        <f>'Acf pacf ginned up data'!D152</f>
        <v>9.1591396363296411</v>
      </c>
      <c r="F151">
        <f t="shared" si="10"/>
        <v>1.1039576287448742</v>
      </c>
      <c r="H151">
        <f t="shared" si="8"/>
        <v>9.1591396363296411</v>
      </c>
      <c r="I151">
        <f t="shared" si="9"/>
        <v>1.1039576287448742</v>
      </c>
      <c r="P151">
        <f t="shared" si="11"/>
        <v>0.91195607083751817</v>
      </c>
    </row>
    <row r="152" spans="1:16" x14ac:dyDescent="0.3">
      <c r="A152">
        <f>'Acf pacf ginned up data'!D153</f>
        <v>8.4036964236444351</v>
      </c>
      <c r="F152">
        <f t="shared" si="10"/>
        <v>-0.30374746234706063</v>
      </c>
      <c r="H152">
        <f t="shared" si="8"/>
        <v>8.4036964236444351</v>
      </c>
      <c r="I152">
        <f t="shared" si="9"/>
        <v>-0.30374746234706063</v>
      </c>
      <c r="P152">
        <f t="shared" si="11"/>
        <v>-0.40138844571843046</v>
      </c>
    </row>
    <row r="153" spans="1:16" x14ac:dyDescent="0.3">
      <c r="A153">
        <f>'Acf pacf ginned up data'!D154</f>
        <v>7.9892798185287379</v>
      </c>
      <c r="F153">
        <f t="shared" si="10"/>
        <v>-5.2695874688783562E-2</v>
      </c>
      <c r="H153">
        <f t="shared" si="8"/>
        <v>7.9892798185287379</v>
      </c>
      <c r="I153">
        <f t="shared" si="9"/>
        <v>-5.2695874688783562E-2</v>
      </c>
      <c r="P153">
        <f t="shared" si="11"/>
        <v>0.27399184766199663</v>
      </c>
    </row>
    <row r="154" spans="1:16" x14ac:dyDescent="0.3">
      <c r="A154">
        <f>'Acf pacf ginned up data'!D155</f>
        <v>7.0070228503492276</v>
      </c>
      <c r="F154">
        <f t="shared" si="10"/>
        <v>-0.6698942062546811</v>
      </c>
      <c r="H154">
        <f t="shared" si="8"/>
        <v>7.0070228503492276</v>
      </c>
      <c r="I154">
        <f t="shared" si="9"/>
        <v>-0.6698942062546811</v>
      </c>
      <c r="P154">
        <f t="shared" si="11"/>
        <v>-0.45821300846790719</v>
      </c>
    </row>
    <row r="155" spans="1:16" x14ac:dyDescent="0.3">
      <c r="A155">
        <f>'Acf pacf ginned up data'!D156</f>
        <v>6.2179418660834873</v>
      </c>
      <c r="F155">
        <f t="shared" si="10"/>
        <v>-0.593707280930448</v>
      </c>
      <c r="H155">
        <f t="shared" si="8"/>
        <v>6.2179418660834873</v>
      </c>
      <c r="I155">
        <f t="shared" si="9"/>
        <v>-0.593707280930448</v>
      </c>
      <c r="P155">
        <f t="shared" si="11"/>
        <v>-0.24261150640873219</v>
      </c>
    </row>
    <row r="156" spans="1:16" x14ac:dyDescent="0.3">
      <c r="A156">
        <f>'Acf pacf ginned up data'!D157</f>
        <v>5.8008906993559348</v>
      </c>
      <c r="F156">
        <f t="shared" si="10"/>
        <v>-0.31565881907685878</v>
      </c>
      <c r="H156">
        <f t="shared" si="8"/>
        <v>5.8008906993559348</v>
      </c>
      <c r="I156">
        <f t="shared" si="9"/>
        <v>-0.31565881907685878</v>
      </c>
      <c r="P156">
        <f t="shared" si="11"/>
        <v>-4.697302902882472E-2</v>
      </c>
    </row>
    <row r="157" spans="1:16" x14ac:dyDescent="0.3">
      <c r="A157">
        <f>'Acf pacf ginned up data'!D158</f>
        <v>5.6528078004882341</v>
      </c>
      <c r="F157">
        <f t="shared" si="10"/>
        <v>-9.6362302051772097E-2</v>
      </c>
      <c r="H157">
        <f t="shared" si="8"/>
        <v>5.6528078004882341</v>
      </c>
      <c r="I157">
        <f t="shared" si="9"/>
        <v>-9.6362302051772097E-2</v>
      </c>
      <c r="P157">
        <f t="shared" si="11"/>
        <v>4.7952857379628858E-2</v>
      </c>
    </row>
    <row r="158" spans="1:16" x14ac:dyDescent="0.3">
      <c r="A158">
        <f>'Acf pacf ginned up data'!D159</f>
        <v>4.3710106866039453</v>
      </c>
      <c r="F158">
        <f t="shared" si="10"/>
        <v>-1.247713530083244</v>
      </c>
      <c r="H158">
        <f t="shared" si="8"/>
        <v>4.3710106866039453</v>
      </c>
      <c r="I158">
        <f t="shared" si="9"/>
        <v>-1.247713530083244</v>
      </c>
      <c r="P158">
        <f t="shared" si="11"/>
        <v>-1.1885366885446411</v>
      </c>
    </row>
    <row r="159" spans="1:16" x14ac:dyDescent="0.3">
      <c r="A159">
        <f>'Acf pacf ginned up data'!D160</f>
        <v>3.436770955380291</v>
      </c>
      <c r="F159">
        <f t="shared" si="10"/>
        <v>-1.052821124627132</v>
      </c>
      <c r="H159">
        <f t="shared" si="8"/>
        <v>3.436770955380291</v>
      </c>
      <c r="I159">
        <f t="shared" si="9"/>
        <v>-1.052821124627132</v>
      </c>
      <c r="P159">
        <f t="shared" si="11"/>
        <v>-0.69414147280685545</v>
      </c>
    </row>
    <row r="160" spans="1:16" x14ac:dyDescent="0.3">
      <c r="A160">
        <f>'Acf pacf ginned up data'!D161</f>
        <v>2.7460315849715959</v>
      </c>
      <c r="F160">
        <f t="shared" si="10"/>
        <v>-0.92059085931005802</v>
      </c>
      <c r="H160">
        <f t="shared" si="8"/>
        <v>2.7460315849715959</v>
      </c>
      <c r="I160">
        <f t="shared" si="9"/>
        <v>-0.92059085931005802</v>
      </c>
      <c r="P160">
        <f t="shared" si="11"/>
        <v>-0.69506226046347064</v>
      </c>
    </row>
    <row r="161" spans="1:16" x14ac:dyDescent="0.3">
      <c r="A161">
        <f>'Acf pacf ginned up data'!D162</f>
        <v>2.4420088790866199</v>
      </c>
      <c r="F161">
        <f t="shared" si="10"/>
        <v>-0.61614283862666941</v>
      </c>
      <c r="H161">
        <f t="shared" si="8"/>
        <v>2.4420088790866199</v>
      </c>
      <c r="I161">
        <f t="shared" si="9"/>
        <v>-0.61614283862666941</v>
      </c>
      <c r="P161">
        <f t="shared" si="11"/>
        <v>-0.48502811341837071</v>
      </c>
    </row>
    <row r="162" spans="1:16" x14ac:dyDescent="0.3">
      <c r="A162">
        <f>'Acf pacf ginned up data'!D163</f>
        <v>2.6957661748125736</v>
      </c>
      <c r="F162">
        <f t="shared" si="10"/>
        <v>-9.457263883292244E-2</v>
      </c>
      <c r="H162">
        <f t="shared" si="8"/>
        <v>2.6957661748125736</v>
      </c>
      <c r="I162">
        <f t="shared" si="9"/>
        <v>-9.457263883292244E-2</v>
      </c>
      <c r="P162">
        <f t="shared" si="11"/>
        <v>-8.8705503376590389E-2</v>
      </c>
    </row>
    <row r="163" spans="1:16" x14ac:dyDescent="0.3">
      <c r="A163">
        <f>'Acf pacf ginned up data'!D164</f>
        <v>3.2654394794053525</v>
      </c>
      <c r="F163">
        <f t="shared" si="10"/>
        <v>0.25156644617275337</v>
      </c>
      <c r="H163">
        <f t="shared" si="8"/>
        <v>3.2654394794053525</v>
      </c>
      <c r="I163">
        <f t="shared" si="9"/>
        <v>0.25156644617275337</v>
      </c>
      <c r="P163">
        <f t="shared" si="11"/>
        <v>9.8342714255435434E-2</v>
      </c>
    </row>
    <row r="164" spans="1:16" x14ac:dyDescent="0.3">
      <c r="A164">
        <f>'Acf pacf ginned up data'!D165</f>
        <v>2.7467964195373962</v>
      </c>
      <c r="F164">
        <f t="shared" si="10"/>
        <v>-0.7689005206589492</v>
      </c>
      <c r="H164">
        <f t="shared" si="8"/>
        <v>2.7467964195373962</v>
      </c>
      <c r="I164">
        <f t="shared" si="9"/>
        <v>-0.7689005206589492</v>
      </c>
      <c r="P164">
        <f t="shared" si="11"/>
        <v>-0.99896459067209054</v>
      </c>
    </row>
    <row r="165" spans="1:16" x14ac:dyDescent="0.3">
      <c r="A165">
        <f>'Acf pacf ginned up data'!D166</f>
        <v>2.3204668252880563</v>
      </c>
      <c r="F165">
        <f t="shared" si="10"/>
        <v>-0.73835863343941854</v>
      </c>
      <c r="H165">
        <f t="shared" si="8"/>
        <v>2.3204668252880563</v>
      </c>
      <c r="I165">
        <f t="shared" si="9"/>
        <v>-0.73835863343941854</v>
      </c>
      <c r="P165">
        <f t="shared" si="11"/>
        <v>-0.65874402888126016</v>
      </c>
    </row>
    <row r="166" spans="1:16" x14ac:dyDescent="0.3">
      <c r="A166">
        <f>'Acf pacf ginned up data'!D167</f>
        <v>1.6456605021527324</v>
      </c>
      <c r="F166">
        <f t="shared" si="10"/>
        <v>-1.0376121951663324</v>
      </c>
      <c r="H166">
        <f t="shared" si="8"/>
        <v>1.6456605021527324</v>
      </c>
      <c r="I166">
        <f t="shared" si="9"/>
        <v>-1.0376121951663324</v>
      </c>
      <c r="P166">
        <f t="shared" si="11"/>
        <v>-0.99891286587889017</v>
      </c>
    </row>
    <row r="167" spans="1:16" x14ac:dyDescent="0.3">
      <c r="A167">
        <f>'Acf pacf ginned up data'!D168</f>
        <v>0.87653306485337712</v>
      </c>
      <c r="F167">
        <f t="shared" si="10"/>
        <v>-1.2123042906838308</v>
      </c>
      <c r="H167">
        <f t="shared" si="8"/>
        <v>0.87653306485337712</v>
      </c>
      <c r="I167">
        <f t="shared" si="9"/>
        <v>-1.2123042906838308</v>
      </c>
      <c r="P167">
        <f t="shared" si="11"/>
        <v>-1.1202295235311106</v>
      </c>
    </row>
    <row r="168" spans="1:16" x14ac:dyDescent="0.3">
      <c r="A168">
        <f>'Acf pacf ginned up data'!D169</f>
        <v>0.85179139418622529</v>
      </c>
      <c r="F168">
        <f t="shared" si="10"/>
        <v>-0.55952336651133572</v>
      </c>
      <c r="H168">
        <f t="shared" si="8"/>
        <v>0.85179139418622529</v>
      </c>
      <c r="I168">
        <f t="shared" si="9"/>
        <v>-0.55952336651133572</v>
      </c>
      <c r="P168">
        <f t="shared" si="11"/>
        <v>-0.46316335431735822</v>
      </c>
    </row>
    <row r="169" spans="1:16" x14ac:dyDescent="0.3">
      <c r="A169">
        <f>'Acf pacf ginned up data'!D170</f>
        <v>1.2066922900978048</v>
      </c>
      <c r="F169">
        <f t="shared" si="10"/>
        <v>-0.18282758967607349</v>
      </c>
      <c r="H169">
        <f t="shared" si="8"/>
        <v>1.2066922900978048</v>
      </c>
      <c r="I169">
        <f t="shared" si="9"/>
        <v>-0.18282758967607349</v>
      </c>
      <c r="P169">
        <f t="shared" si="11"/>
        <v>-0.31009989525964754</v>
      </c>
    </row>
    <row r="170" spans="1:16" x14ac:dyDescent="0.3">
      <c r="A170">
        <f>'Acf pacf ginned up data'!D171</f>
        <v>1.1432417410536462</v>
      </c>
      <c r="F170">
        <f t="shared" si="10"/>
        <v>-0.55890952364811231</v>
      </c>
      <c r="H170">
        <f t="shared" si="8"/>
        <v>1.1432417410536462</v>
      </c>
      <c r="I170">
        <f t="shared" si="9"/>
        <v>-0.55890952364811231</v>
      </c>
      <c r="P170">
        <f t="shared" si="11"/>
        <v>-0.78879010467335609</v>
      </c>
    </row>
    <row r="171" spans="1:16" x14ac:dyDescent="0.3">
      <c r="A171">
        <f>'Acf pacf ginned up data'!D172</f>
        <v>0.78448148280913754</v>
      </c>
      <c r="F171">
        <f t="shared" si="10"/>
        <v>-0.86177633881984872</v>
      </c>
      <c r="H171">
        <f t="shared" si="8"/>
        <v>0.78448148280913754</v>
      </c>
      <c r="I171">
        <f t="shared" si="9"/>
        <v>-0.86177633881984872</v>
      </c>
      <c r="P171">
        <f t="shared" si="11"/>
        <v>-0.96838270984723851</v>
      </c>
    </row>
    <row r="172" spans="1:16" x14ac:dyDescent="0.3">
      <c r="A172">
        <f>'Acf pacf ginned up data'!D173</f>
        <v>2.1063320808422561</v>
      </c>
      <c r="F172">
        <f t="shared" si="10"/>
        <v>0.77610534756534966</v>
      </c>
      <c r="H172">
        <f t="shared" si="8"/>
        <v>2.1063320808422561</v>
      </c>
      <c r="I172">
        <f t="shared" si="9"/>
        <v>0.77610534756534966</v>
      </c>
      <c r="P172">
        <f t="shared" si="11"/>
        <v>0.7467386297233618</v>
      </c>
    </row>
    <row r="173" spans="1:16" x14ac:dyDescent="0.3">
      <c r="A173">
        <f>'Acf pacf ginned up data'!D174</f>
        <v>2.6370010891144653</v>
      </c>
      <c r="F173">
        <f t="shared" si="10"/>
        <v>0.14235919686935294</v>
      </c>
      <c r="H173">
        <f t="shared" si="8"/>
        <v>2.6370010891144653</v>
      </c>
      <c r="I173">
        <f t="shared" si="9"/>
        <v>0.14235919686935294</v>
      </c>
      <c r="P173">
        <f t="shared" si="11"/>
        <v>-0.34899838108879544</v>
      </c>
    </row>
    <row r="174" spans="1:16" x14ac:dyDescent="0.3">
      <c r="A174">
        <f>'Acf pacf ginned up data'!D175</f>
        <v>2.3984745654284496</v>
      </c>
      <c r="F174">
        <f t="shared" si="10"/>
        <v>-0.56363243864263879</v>
      </c>
      <c r="H174">
        <f t="shared" si="8"/>
        <v>2.3984745654284496</v>
      </c>
      <c r="I174">
        <f t="shared" si="9"/>
        <v>-0.56363243864263879</v>
      </c>
      <c r="P174">
        <f t="shared" si="11"/>
        <v>-0.80159097953010139</v>
      </c>
    </row>
    <row r="175" spans="1:16" x14ac:dyDescent="0.3">
      <c r="A175">
        <f>'Acf pacf ginned up data'!D176</f>
        <v>2.6464371109186882</v>
      </c>
      <c r="F175">
        <f t="shared" si="10"/>
        <v>-0.10555242570996626</v>
      </c>
      <c r="H175">
        <f t="shared" si="8"/>
        <v>2.6464371109186882</v>
      </c>
      <c r="I175">
        <f t="shared" si="9"/>
        <v>-0.10555242570996626</v>
      </c>
      <c r="P175">
        <f t="shared" si="11"/>
        <v>-0.12065002707335076</v>
      </c>
    </row>
    <row r="176" spans="1:16" x14ac:dyDescent="0.3">
      <c r="A176">
        <f>'Acf pacf ginned up data'!D177</f>
        <v>2.3067325811486965</v>
      </c>
      <c r="F176">
        <f t="shared" si="10"/>
        <v>-0.66368659287982901</v>
      </c>
      <c r="H176">
        <f t="shared" si="8"/>
        <v>2.3067325811486965</v>
      </c>
      <c r="I176">
        <f t="shared" si="9"/>
        <v>-0.66368659287982901</v>
      </c>
      <c r="P176">
        <f t="shared" si="11"/>
        <v>-0.81671172920689583</v>
      </c>
    </row>
    <row r="177" spans="1:16" x14ac:dyDescent="0.3">
      <c r="A177">
        <f>'Acf pacf ginned up data'!D178</f>
        <v>1.7883957349826209</v>
      </c>
      <c r="F177">
        <f t="shared" si="10"/>
        <v>-0.88277849818577758</v>
      </c>
      <c r="H177">
        <f t="shared" si="8"/>
        <v>1.7883957349826209</v>
      </c>
      <c r="I177">
        <f t="shared" si="9"/>
        <v>-0.88277849818577758</v>
      </c>
      <c r="P177">
        <f t="shared" si="11"/>
        <v>-0.87044159694287548</v>
      </c>
    </row>
    <row r="178" spans="1:16" x14ac:dyDescent="0.3">
      <c r="A178">
        <f>'Acf pacf ginned up data'!D179</f>
        <v>2.6818330439681226</v>
      </c>
      <c r="F178">
        <f t="shared" si="10"/>
        <v>0.46726054932118122</v>
      </c>
      <c r="H178">
        <f t="shared" si="8"/>
        <v>2.6818330439681226</v>
      </c>
      <c r="I178">
        <f t="shared" si="9"/>
        <v>0.46726054932118122</v>
      </c>
      <c r="P178">
        <f t="shared" si="11"/>
        <v>0.51693521664291331</v>
      </c>
    </row>
    <row r="179" spans="1:16" x14ac:dyDescent="0.3">
      <c r="A179">
        <f>'Acf pacf ginned up data'!D180</f>
        <v>3.3584782551867769</v>
      </c>
      <c r="F179">
        <f t="shared" si="10"/>
        <v>0.35687888494703568</v>
      </c>
      <c r="H179">
        <f t="shared" si="8"/>
        <v>3.3584782551867769</v>
      </c>
      <c r="I179">
        <f t="shared" si="9"/>
        <v>0.35687888494703568</v>
      </c>
      <c r="P179">
        <f t="shared" si="11"/>
        <v>1.1707325874402374E-2</v>
      </c>
    </row>
    <row r="180" spans="1:16" x14ac:dyDescent="0.3">
      <c r="A180">
        <f>'Acf pacf ginned up data'!D181</f>
        <v>3.1083356911720879</v>
      </c>
      <c r="F180">
        <f t="shared" si="10"/>
        <v>-0.48931889314299193</v>
      </c>
      <c r="H180">
        <f t="shared" si="8"/>
        <v>3.1083356911720879</v>
      </c>
      <c r="I180">
        <f t="shared" si="9"/>
        <v>-0.48931889314299193</v>
      </c>
      <c r="P180">
        <f t="shared" si="11"/>
        <v>-0.7485117154815617</v>
      </c>
    </row>
    <row r="181" spans="1:16" x14ac:dyDescent="0.3">
      <c r="A181">
        <f>'Acf pacf ginned up data'!D182</f>
        <v>3.0813123207738156</v>
      </c>
      <c r="F181">
        <f t="shared" si="10"/>
        <v>-0.29599225282501429</v>
      </c>
      <c r="H181">
        <f t="shared" si="8"/>
        <v>3.0813123207738156</v>
      </c>
      <c r="I181">
        <f t="shared" si="9"/>
        <v>-0.29599225282501429</v>
      </c>
      <c r="P181">
        <f t="shared" si="11"/>
        <v>-0.28550433790403462</v>
      </c>
    </row>
    <row r="182" spans="1:16" x14ac:dyDescent="0.3">
      <c r="A182">
        <f>'Acf pacf ginned up data'!D183</f>
        <v>3.4898696912427294</v>
      </c>
      <c r="F182">
        <f t="shared" si="10"/>
        <v>0.13636994262561997</v>
      </c>
      <c r="H182">
        <f t="shared" si="8"/>
        <v>3.4898696912427294</v>
      </c>
      <c r="I182">
        <f t="shared" si="9"/>
        <v>0.13636994262561997</v>
      </c>
      <c r="P182">
        <f t="shared" si="11"/>
        <v>7.9216557295884019E-2</v>
      </c>
    </row>
    <row r="183" spans="1:16" x14ac:dyDescent="0.3">
      <c r="A183">
        <f>'Acf pacf ginned up data'!D184</f>
        <v>4.2251755338277537</v>
      </c>
      <c r="F183">
        <f t="shared" si="10"/>
        <v>0.5117785349540207</v>
      </c>
      <c r="H183">
        <f t="shared" si="8"/>
        <v>4.2251755338277537</v>
      </c>
      <c r="I183">
        <f t="shared" si="9"/>
        <v>0.5117785349540207</v>
      </c>
      <c r="P183">
        <f t="shared" si="11"/>
        <v>0.33694060336337472</v>
      </c>
    </row>
    <row r="184" spans="1:16" x14ac:dyDescent="0.3">
      <c r="A184">
        <f>'Acf pacf ginned up data'!D185</f>
        <v>3.9938372255389027</v>
      </c>
      <c r="F184">
        <f t="shared" si="10"/>
        <v>-0.36728900299051004</v>
      </c>
      <c r="H184">
        <f t="shared" si="8"/>
        <v>3.9938372255389027</v>
      </c>
      <c r="I184">
        <f t="shared" si="9"/>
        <v>-0.36728900299051004</v>
      </c>
      <c r="P184">
        <f t="shared" si="11"/>
        <v>-0.61705197529050648</v>
      </c>
    </row>
    <row r="185" spans="1:16" x14ac:dyDescent="0.3">
      <c r="A185">
        <f>'Acf pacf ginned up data'!D186</f>
        <v>3.3892973775176483</v>
      </c>
      <c r="F185">
        <f t="shared" si="10"/>
        <v>-0.76804346602013229</v>
      </c>
      <c r="H185">
        <f t="shared" si="8"/>
        <v>3.3892973775176483</v>
      </c>
      <c r="I185">
        <f t="shared" si="9"/>
        <v>-0.76804346602013229</v>
      </c>
      <c r="P185">
        <f t="shared" si="11"/>
        <v>-0.73560745832674101</v>
      </c>
    </row>
    <row r="186" spans="1:16" x14ac:dyDescent="0.3">
      <c r="A186">
        <f>'Acf pacf ginned up data'!D187</f>
        <v>5.5236754793117111</v>
      </c>
      <c r="F186">
        <f t="shared" si="10"/>
        <v>1.8988724008464151</v>
      </c>
      <c r="H186">
        <f t="shared" si="8"/>
        <v>5.5236754793117111</v>
      </c>
      <c r="I186">
        <f t="shared" si="9"/>
        <v>1.8988724008464151</v>
      </c>
      <c r="P186">
        <f t="shared" si="11"/>
        <v>2.0242135930064564</v>
      </c>
    </row>
    <row r="187" spans="1:16" x14ac:dyDescent="0.3">
      <c r="A187">
        <f>'Acf pacf ginned up data'!D188</f>
        <v>7.2972208629752293</v>
      </c>
      <c r="F187">
        <f t="shared" si="10"/>
        <v>1.7922490117326912</v>
      </c>
      <c r="H187">
        <f t="shared" si="8"/>
        <v>7.2972208629752293</v>
      </c>
      <c r="I187">
        <f t="shared" si="9"/>
        <v>1.7922490117326912</v>
      </c>
      <c r="P187">
        <f t="shared" si="11"/>
        <v>1.164057834049347</v>
      </c>
    </row>
    <row r="188" spans="1:16" x14ac:dyDescent="0.3">
      <c r="A188">
        <f>'Acf pacf ginned up data'!D189</f>
        <v>5.5505369241201308</v>
      </c>
      <c r="F188">
        <f t="shared" si="10"/>
        <v>-1.5167469863889886</v>
      </c>
      <c r="H188">
        <f t="shared" si="8"/>
        <v>5.5505369241201308</v>
      </c>
      <c r="I188">
        <f t="shared" si="9"/>
        <v>-1.5167469863889886</v>
      </c>
      <c r="P188">
        <f t="shared" si="11"/>
        <v>-1.981673420953324</v>
      </c>
    </row>
    <row r="189" spans="1:16" x14ac:dyDescent="0.3">
      <c r="A189">
        <f>'Acf pacf ginned up data'!D190</f>
        <v>4.4623031987494928</v>
      </c>
      <c r="F189">
        <f t="shared" si="10"/>
        <v>-1.0663308375941849</v>
      </c>
      <c r="H189">
        <f t="shared" si="8"/>
        <v>4.4623031987494928</v>
      </c>
      <c r="I189">
        <f t="shared" si="9"/>
        <v>-1.0663308375941849</v>
      </c>
      <c r="P189">
        <f t="shared" si="11"/>
        <v>-0.53173369409243298</v>
      </c>
    </row>
    <row r="190" spans="1:16" x14ac:dyDescent="0.3">
      <c r="A190">
        <f>'Acf pacf ginned up data'!D191</f>
        <v>4.7010265888552984</v>
      </c>
      <c r="F190">
        <f t="shared" si="10"/>
        <v>0.13101514435937744</v>
      </c>
      <c r="H190">
        <f t="shared" si="8"/>
        <v>4.7010265888552984</v>
      </c>
      <c r="I190">
        <f t="shared" si="9"/>
        <v>0.13101514435937744</v>
      </c>
      <c r="P190">
        <f t="shared" si="11"/>
        <v>0.4345870216321237</v>
      </c>
    </row>
    <row r="191" spans="1:16" x14ac:dyDescent="0.3">
      <c r="A191">
        <f>'Acf pacf ginned up data'!D192</f>
        <v>4.7801238571197349</v>
      </c>
      <c r="F191">
        <f t="shared" si="10"/>
        <v>-1.7847399612502812E-4</v>
      </c>
      <c r="H191">
        <f t="shared" si="8"/>
        <v>4.7801238571197349</v>
      </c>
      <c r="I191">
        <f t="shared" si="9"/>
        <v>-1.7847399612502812E-4</v>
      </c>
      <c r="P191">
        <f t="shared" si="11"/>
        <v>-8.644973018179615E-2</v>
      </c>
    </row>
    <row r="192" spans="1:16" x14ac:dyDescent="0.3">
      <c r="A192">
        <f>'Acf pacf ginned up data'!D193</f>
        <v>3.5549403021488133</v>
      </c>
      <c r="F192">
        <f t="shared" si="10"/>
        <v>-1.2950386311013049</v>
      </c>
      <c r="H192">
        <f t="shared" si="8"/>
        <v>3.5549403021488133</v>
      </c>
      <c r="I192">
        <f t="shared" si="9"/>
        <v>-1.2950386311013049</v>
      </c>
      <c r="P192">
        <f t="shared" si="11"/>
        <v>-1.3310560072461781</v>
      </c>
    </row>
    <row r="193" spans="1:16" x14ac:dyDescent="0.3">
      <c r="A193">
        <f>'Acf pacf ginned up data'!D194</f>
        <v>2.5216945177688901</v>
      </c>
      <c r="F193">
        <f t="shared" si="10"/>
        <v>-1.2490230329547329</v>
      </c>
      <c r="H193">
        <f t="shared" si="8"/>
        <v>2.5216945177688901</v>
      </c>
      <c r="I193">
        <f t="shared" si="9"/>
        <v>-1.2490230329547329</v>
      </c>
      <c r="P193">
        <f t="shared" si="11"/>
        <v>-0.93270847353209629</v>
      </c>
    </row>
    <row r="194" spans="1:16" x14ac:dyDescent="0.3">
      <c r="A194">
        <f>'Acf pacf ginned up data'!D195</f>
        <v>2.3333232889999458</v>
      </c>
      <c r="F194">
        <f t="shared" si="10"/>
        <v>-0.52721042093092763</v>
      </c>
      <c r="H194">
        <f t="shared" si="8"/>
        <v>2.3333232889999458</v>
      </c>
      <c r="I194">
        <f t="shared" si="9"/>
        <v>-0.52721042093092763</v>
      </c>
      <c r="P194">
        <f t="shared" si="11"/>
        <v>-0.30053936206500409</v>
      </c>
    </row>
    <row r="195" spans="1:16" x14ac:dyDescent="0.3">
      <c r="A195">
        <f>'Acf pacf ginned up data'!D196</f>
        <v>3.0020161680593169</v>
      </c>
      <c r="F195">
        <f t="shared" si="10"/>
        <v>0.30741824135417462</v>
      </c>
      <c r="H195">
        <f t="shared" ref="H195:H258" si="12">A195</f>
        <v>3.0020161680593169</v>
      </c>
      <c r="I195">
        <f t="shared" ref="I195:I258" si="13">F195</f>
        <v>0.30741824135417462</v>
      </c>
      <c r="P195">
        <f t="shared" si="11"/>
        <v>0.27527557891130439</v>
      </c>
    </row>
    <row r="196" spans="1:16" x14ac:dyDescent="0.3">
      <c r="A196">
        <f>'Acf pacf ginned up data'!D197</f>
        <v>4.2908121445337013</v>
      </c>
      <c r="F196">
        <f t="shared" ref="F196:F259" si="14">A196-$D$3-$C$3*A195</f>
        <v>1.0071641949065913</v>
      </c>
      <c r="H196">
        <f t="shared" si="12"/>
        <v>4.2908121445337013</v>
      </c>
      <c r="I196">
        <f t="shared" si="13"/>
        <v>1.0071641949065913</v>
      </c>
      <c r="P196">
        <f t="shared" ref="P196:P259" si="15">H196-$M$3-$L$3*H195-$K$3*F195</f>
        <v>0.73925063087749732</v>
      </c>
    </row>
    <row r="197" spans="1:16" x14ac:dyDescent="0.3">
      <c r="A197">
        <f>'Acf pacf ginned up data'!D198</f>
        <v>3.9817641575534579</v>
      </c>
      <c r="F197">
        <f t="shared" si="14"/>
        <v>-0.43718121075092142</v>
      </c>
      <c r="H197">
        <f t="shared" si="12"/>
        <v>3.9817641575534579</v>
      </c>
      <c r="I197">
        <f t="shared" si="13"/>
        <v>-0.43718121075092142</v>
      </c>
      <c r="P197">
        <f t="shared" si="15"/>
        <v>-0.8506095033161285</v>
      </c>
    </row>
    <row r="198" spans="1:16" x14ac:dyDescent="0.3">
      <c r="A198">
        <f>'Acf pacf ginned up data'!D199</f>
        <v>4.9747697239481177</v>
      </c>
      <c r="F198">
        <f t="shared" si="14"/>
        <v>0.82806401829840359</v>
      </c>
      <c r="H198">
        <f t="shared" si="12"/>
        <v>4.9747697239481177</v>
      </c>
      <c r="I198">
        <f t="shared" si="13"/>
        <v>0.82806401829840359</v>
      </c>
      <c r="P198">
        <f t="shared" si="15"/>
        <v>0.88338953700986511</v>
      </c>
    </row>
    <row r="199" spans="1:16" x14ac:dyDescent="0.3">
      <c r="A199">
        <f>'Acf pacf ginned up data'!D200</f>
        <v>5.3485001952388123</v>
      </c>
      <c r="F199">
        <f t="shared" si="14"/>
        <v>0.32705816449286296</v>
      </c>
      <c r="H199">
        <f t="shared" si="12"/>
        <v>5.3485001952388123</v>
      </c>
      <c r="I199">
        <f t="shared" si="13"/>
        <v>0.32705816449286296</v>
      </c>
      <c r="P199">
        <f t="shared" si="15"/>
        <v>2.3487660459846127E-2</v>
      </c>
    </row>
    <row r="200" spans="1:16" x14ac:dyDescent="0.3">
      <c r="A200">
        <f>'Acf pacf ginned up data'!D201</f>
        <v>4.3418371306850299</v>
      </c>
      <c r="F200">
        <f t="shared" si="14"/>
        <v>-1.0088232147378955</v>
      </c>
      <c r="H200">
        <f t="shared" si="12"/>
        <v>4.3418371306850299</v>
      </c>
      <c r="I200">
        <f t="shared" si="13"/>
        <v>-1.0088232147378955</v>
      </c>
      <c r="P200">
        <f t="shared" si="15"/>
        <v>-1.1153494590015722</v>
      </c>
    </row>
    <row r="201" spans="1:16" x14ac:dyDescent="0.3">
      <c r="A201">
        <f>'Acf pacf ginned up data'!D202</f>
        <v>2.7263119568719385</v>
      </c>
      <c r="F201">
        <f t="shared" si="14"/>
        <v>-1.737581204661991</v>
      </c>
      <c r="H201">
        <f t="shared" si="12"/>
        <v>2.7263119568719385</v>
      </c>
      <c r="I201">
        <f t="shared" si="13"/>
        <v>-1.737581204661991</v>
      </c>
      <c r="P201">
        <f t="shared" si="15"/>
        <v>-1.462182553629896</v>
      </c>
    </row>
    <row r="202" spans="1:16" x14ac:dyDescent="0.3">
      <c r="A202">
        <f>'Acf pacf ginned up data'!D203</f>
        <v>1.7670226716637558</v>
      </c>
      <c r="F202">
        <f t="shared" si="14"/>
        <v>-1.2737580709010385</v>
      </c>
      <c r="H202">
        <f t="shared" si="12"/>
        <v>1.7670226716637558</v>
      </c>
      <c r="I202">
        <f t="shared" si="13"/>
        <v>-1.2737580709010385</v>
      </c>
      <c r="P202">
        <f t="shared" si="15"/>
        <v>-0.86638572829123828</v>
      </c>
    </row>
    <row r="203" spans="1:16" x14ac:dyDescent="0.3">
      <c r="A203">
        <f>'Acf pacf ginned up data'!D204</f>
        <v>2.8113394882819911</v>
      </c>
      <c r="F203">
        <f t="shared" si="14"/>
        <v>0.61559447607452156</v>
      </c>
      <c r="H203">
        <f t="shared" si="12"/>
        <v>2.8113394882819911</v>
      </c>
      <c r="I203">
        <f t="shared" si="13"/>
        <v>0.61559447607452156</v>
      </c>
      <c r="P203">
        <f t="shared" si="15"/>
        <v>0.79662032214807377</v>
      </c>
    </row>
    <row r="204" spans="1:16" x14ac:dyDescent="0.3">
      <c r="A204">
        <f>'Acf pacf ginned up data'!D205</f>
        <v>3.7809528922166247</v>
      </c>
      <c r="F204">
        <f t="shared" si="14"/>
        <v>0.6652715923189283</v>
      </c>
      <c r="H204">
        <f t="shared" si="12"/>
        <v>3.7809528922166247</v>
      </c>
      <c r="I204">
        <f t="shared" si="13"/>
        <v>0.6652715923189283</v>
      </c>
      <c r="P204">
        <f t="shared" si="15"/>
        <v>0.27896152015447218</v>
      </c>
    </row>
    <row r="205" spans="1:16" x14ac:dyDescent="0.3">
      <c r="A205">
        <f>'Acf pacf ginned up data'!D206</f>
        <v>4.3967754192884794</v>
      </c>
      <c r="F205">
        <f t="shared" si="14"/>
        <v>0.42696389653486966</v>
      </c>
      <c r="H205">
        <f t="shared" si="12"/>
        <v>4.3967754192884794</v>
      </c>
      <c r="I205">
        <f t="shared" si="13"/>
        <v>0.42696389653486966</v>
      </c>
      <c r="P205">
        <f t="shared" si="15"/>
        <v>9.3216757227886693E-2</v>
      </c>
    </row>
    <row r="206" spans="1:16" x14ac:dyDescent="0.3">
      <c r="A206">
        <f>'Acf pacf ginned up data'!D207</f>
        <v>5.2174339160890497</v>
      </c>
      <c r="F206">
        <f t="shared" si="14"/>
        <v>0.70514574217413406</v>
      </c>
      <c r="H206">
        <f t="shared" si="12"/>
        <v>5.2174339160890497</v>
      </c>
      <c r="I206">
        <f t="shared" si="13"/>
        <v>0.70514574217413406</v>
      </c>
      <c r="P206">
        <f t="shared" si="15"/>
        <v>0.49649917403892041</v>
      </c>
    </row>
    <row r="207" spans="1:16" x14ac:dyDescent="0.3">
      <c r="A207">
        <f>'Acf pacf ginned up data'!D208</f>
        <v>4.5603213535667111</v>
      </c>
      <c r="F207">
        <f t="shared" si="14"/>
        <v>-0.67488300727018746</v>
      </c>
      <c r="H207">
        <f t="shared" si="12"/>
        <v>4.5603213535667111</v>
      </c>
      <c r="I207">
        <f t="shared" si="13"/>
        <v>-0.67488300727018746</v>
      </c>
      <c r="P207">
        <f t="shared" si="15"/>
        <v>-0.9192970057001395</v>
      </c>
    </row>
    <row r="208" spans="1:16" x14ac:dyDescent="0.3">
      <c r="A208">
        <f>'Acf pacf ginned up data'!D209</f>
        <v>4.6657114244747291</v>
      </c>
      <c r="F208">
        <f t="shared" si="14"/>
        <v>9.3560122920743893E-3</v>
      </c>
      <c r="H208">
        <f t="shared" si="12"/>
        <v>4.6657114244747291</v>
      </c>
      <c r="I208">
        <f t="shared" si="13"/>
        <v>9.3560122920743893E-3</v>
      </c>
      <c r="P208">
        <f t="shared" si="15"/>
        <v>0.18690711913459357</v>
      </c>
    </row>
    <row r="209" spans="1:16" x14ac:dyDescent="0.3">
      <c r="A209">
        <f>'Acf pacf ginned up data'!D210</f>
        <v>5.0467896534705785</v>
      </c>
      <c r="F209">
        <f t="shared" si="14"/>
        <v>0.29759636963084546</v>
      </c>
      <c r="H209">
        <f t="shared" si="12"/>
        <v>5.0467896534705785</v>
      </c>
      <c r="I209">
        <f t="shared" si="13"/>
        <v>0.29759636963084546</v>
      </c>
      <c r="P209">
        <f t="shared" si="15"/>
        <v>0.2501439469310518</v>
      </c>
    </row>
    <row r="210" spans="1:16" x14ac:dyDescent="0.3">
      <c r="A210">
        <f>'Acf pacf ginned up data'!D211</f>
        <v>5.2893187781712392</v>
      </c>
      <c r="F210">
        <f t="shared" si="14"/>
        <v>0.20443455675067135</v>
      </c>
      <c r="H210">
        <f t="shared" si="12"/>
        <v>5.2893187781712392</v>
      </c>
      <c r="I210">
        <f t="shared" si="13"/>
        <v>0.20443455675067135</v>
      </c>
      <c r="P210">
        <f t="shared" si="15"/>
        <v>8.6312046927712591E-2</v>
      </c>
    </row>
    <row r="211" spans="1:16" x14ac:dyDescent="0.3">
      <c r="A211">
        <f>'Acf pacf ginned up data'!D212</f>
        <v>5.0311213633446066</v>
      </c>
      <c r="F211">
        <f t="shared" si="14"/>
        <v>-0.26740620756867273</v>
      </c>
      <c r="H211">
        <f t="shared" si="12"/>
        <v>5.0311213633446066</v>
      </c>
      <c r="I211">
        <f t="shared" si="13"/>
        <v>-0.26740620756867273</v>
      </c>
      <c r="P211">
        <f t="shared" si="15"/>
        <v>-0.33649519626311503</v>
      </c>
    </row>
    <row r="212" spans="1:16" x14ac:dyDescent="0.3">
      <c r="A212">
        <f>'Acf pacf ginned up data'!D213</f>
        <v>5.4968394455168053</v>
      </c>
      <c r="F212">
        <f t="shared" si="14"/>
        <v>0.42575738491905746</v>
      </c>
      <c r="H212">
        <f t="shared" si="12"/>
        <v>5.4968394455168053</v>
      </c>
      <c r="I212">
        <f t="shared" si="13"/>
        <v>0.42575738491905746</v>
      </c>
      <c r="P212">
        <f t="shared" si="15"/>
        <v>0.49853973665269696</v>
      </c>
    </row>
    <row r="213" spans="1:16" x14ac:dyDescent="0.3">
      <c r="A213">
        <f>'Acf pacf ginned up data'!D214</f>
        <v>5.6795640002418084</v>
      </c>
      <c r="F213">
        <f t="shared" si="14"/>
        <v>0.19823194959690849</v>
      </c>
      <c r="H213">
        <f t="shared" si="12"/>
        <v>5.6795640002418084</v>
      </c>
      <c r="I213">
        <f t="shared" si="13"/>
        <v>0.19823194959690849</v>
      </c>
      <c r="P213">
        <f t="shared" si="15"/>
        <v>6.8785371691963831E-2</v>
      </c>
    </row>
    <row r="214" spans="1:16" x14ac:dyDescent="0.3">
      <c r="A214">
        <f>'Acf pacf ginned up data'!D215</f>
        <v>5.5919455398672406</v>
      </c>
      <c r="F214">
        <f t="shared" si="14"/>
        <v>-5.0348151793747853E-2</v>
      </c>
      <c r="H214">
        <f t="shared" si="12"/>
        <v>5.5919455398672406</v>
      </c>
      <c r="I214">
        <f t="shared" si="13"/>
        <v>-5.0348151793747853E-2</v>
      </c>
      <c r="P214">
        <f t="shared" si="15"/>
        <v>-8.9378513662910344E-2</v>
      </c>
    </row>
    <row r="215" spans="1:16" x14ac:dyDescent="0.3">
      <c r="A215">
        <f>'Acf pacf ginned up data'!D216</f>
        <v>6.0503392797140858</v>
      </c>
      <c r="F215">
        <f t="shared" si="14"/>
        <v>0.4852284887662428</v>
      </c>
      <c r="H215">
        <f t="shared" si="12"/>
        <v>6.0503392797140858</v>
      </c>
      <c r="I215">
        <f t="shared" si="13"/>
        <v>0.4852284887662428</v>
      </c>
      <c r="P215">
        <f t="shared" si="15"/>
        <v>0.52440738950896271</v>
      </c>
    </row>
    <row r="216" spans="1:16" x14ac:dyDescent="0.3">
      <c r="A216">
        <f>'Acf pacf ginned up data'!D217</f>
        <v>6.5724149032238683</v>
      </c>
      <c r="F216">
        <f t="shared" si="14"/>
        <v>0.60350611857838832</v>
      </c>
      <c r="H216">
        <f t="shared" si="12"/>
        <v>6.5724149032238683</v>
      </c>
      <c r="I216">
        <f t="shared" si="13"/>
        <v>0.60350611857838832</v>
      </c>
      <c r="P216">
        <f t="shared" si="15"/>
        <v>0.49349047668407664</v>
      </c>
    </row>
    <row r="217" spans="1:16" x14ac:dyDescent="0.3">
      <c r="A217">
        <f>'Acf pacf ginned up data'!D218</f>
        <v>8.332492355541012</v>
      </c>
      <c r="F217">
        <f t="shared" si="14"/>
        <v>1.9036883519902119</v>
      </c>
      <c r="H217">
        <f t="shared" si="12"/>
        <v>8.332492355541012</v>
      </c>
      <c r="I217">
        <f t="shared" si="13"/>
        <v>1.9036883519902119</v>
      </c>
      <c r="P217">
        <f t="shared" si="15"/>
        <v>1.790866411326381</v>
      </c>
    </row>
    <row r="218" spans="1:16" x14ac:dyDescent="0.3">
      <c r="A218">
        <f>'Acf pacf ginned up data'!D219</f>
        <v>7.8782579535171466</v>
      </c>
      <c r="F218">
        <f t="shared" si="14"/>
        <v>-0.10099423947788377</v>
      </c>
      <c r="H218">
        <f t="shared" si="12"/>
        <v>7.8782579535171466</v>
      </c>
      <c r="I218">
        <f t="shared" si="13"/>
        <v>-0.10099423947788377</v>
      </c>
      <c r="P218">
        <f t="shared" si="15"/>
        <v>-0.5296461974382346</v>
      </c>
    </row>
    <row r="219" spans="1:16" x14ac:dyDescent="0.3">
      <c r="A219">
        <f>'Acf pacf ginned up data'!D220</f>
        <v>7.3223581851619723</v>
      </c>
      <c r="F219">
        <f t="shared" si="14"/>
        <v>-0.2567599652805459</v>
      </c>
      <c r="H219">
        <f t="shared" si="12"/>
        <v>7.3223581851619723</v>
      </c>
      <c r="I219">
        <f t="shared" si="13"/>
        <v>-0.2567599652805459</v>
      </c>
      <c r="P219">
        <f t="shared" si="15"/>
        <v>-3.6615356386074216E-2</v>
      </c>
    </row>
    <row r="220" spans="1:16" x14ac:dyDescent="0.3">
      <c r="A220">
        <f>'Acf pacf ginned up data'!D221</f>
        <v>6.8169846715812676</v>
      </c>
      <c r="F220">
        <f t="shared" si="14"/>
        <v>-0.2724426483673632</v>
      </c>
      <c r="H220">
        <f t="shared" si="12"/>
        <v>6.8169846715812676</v>
      </c>
      <c r="I220">
        <f t="shared" si="13"/>
        <v>-0.2724426483673632</v>
      </c>
      <c r="P220">
        <f t="shared" si="15"/>
        <v>-3.9173273195171748E-2</v>
      </c>
    </row>
    <row r="221" spans="1:16" x14ac:dyDescent="0.3">
      <c r="A221">
        <f>'Acf pacf ginned up data'!D222</f>
        <v>6.7507930921140611</v>
      </c>
      <c r="F221">
        <f t="shared" si="14"/>
        <v>0.10654814075535857</v>
      </c>
      <c r="H221">
        <f t="shared" si="12"/>
        <v>6.7507930921140611</v>
      </c>
      <c r="I221">
        <f t="shared" si="13"/>
        <v>0.10654814075535857</v>
      </c>
      <c r="P221">
        <f t="shared" si="15"/>
        <v>0.30895119033462204</v>
      </c>
    </row>
    <row r="222" spans="1:16" x14ac:dyDescent="0.3">
      <c r="A222">
        <f>'Acf pacf ginned up data'!D223</f>
        <v>7.9309622960125035</v>
      </c>
      <c r="F222">
        <f t="shared" si="14"/>
        <v>1.3450253551372464</v>
      </c>
      <c r="H222">
        <f t="shared" si="12"/>
        <v>7.9309622960125035</v>
      </c>
      <c r="I222">
        <f t="shared" si="13"/>
        <v>1.3450253551372464</v>
      </c>
      <c r="P222">
        <f t="shared" si="15"/>
        <v>1.4138802000969877</v>
      </c>
    </row>
    <row r="223" spans="1:16" x14ac:dyDescent="0.3">
      <c r="A223">
        <f>'Acf pacf ginned up data'!D224</f>
        <v>8.3835600254765748</v>
      </c>
      <c r="F223">
        <f t="shared" si="14"/>
        <v>0.75801474065414798</v>
      </c>
      <c r="H223">
        <f t="shared" si="12"/>
        <v>8.3835600254765748</v>
      </c>
      <c r="I223">
        <f t="shared" si="13"/>
        <v>0.75801474065414798</v>
      </c>
      <c r="P223">
        <f t="shared" si="15"/>
        <v>0.49047642065407265</v>
      </c>
    </row>
    <row r="224" spans="1:16" x14ac:dyDescent="0.3">
      <c r="A224">
        <f>'Acf pacf ginned up data'!D225</f>
        <v>7.8335689197023752</v>
      </c>
      <c r="F224">
        <f t="shared" si="14"/>
        <v>-0.19066866656980341</v>
      </c>
      <c r="H224">
        <f t="shared" si="12"/>
        <v>7.8335689197023752</v>
      </c>
      <c r="I224">
        <f t="shared" si="13"/>
        <v>-0.19066866656980341</v>
      </c>
      <c r="P224">
        <f t="shared" si="15"/>
        <v>-0.22628362955050851</v>
      </c>
    </row>
    <row r="225" spans="1:16" x14ac:dyDescent="0.3">
      <c r="A225">
        <f>'Acf pacf ginned up data'!D226</f>
        <v>6.2589635691477223</v>
      </c>
      <c r="F225">
        <f t="shared" si="14"/>
        <v>-1.280788113941381</v>
      </c>
      <c r="H225">
        <f t="shared" si="12"/>
        <v>6.2589635691477223</v>
      </c>
      <c r="I225">
        <f t="shared" si="13"/>
        <v>-1.280788113941381</v>
      </c>
      <c r="P225">
        <f t="shared" si="15"/>
        <v>-1.0333666782772188</v>
      </c>
    </row>
    <row r="226" spans="1:16" x14ac:dyDescent="0.3">
      <c r="A226">
        <f>'Acf pacf ginned up data'!D227</f>
        <v>6.0799896776022049</v>
      </c>
      <c r="F226">
        <f t="shared" si="14"/>
        <v>-7.2695764940139185E-2</v>
      </c>
      <c r="H226">
        <f t="shared" si="12"/>
        <v>6.0799896776022049</v>
      </c>
      <c r="I226">
        <f t="shared" si="13"/>
        <v>-7.2695764940139185E-2</v>
      </c>
      <c r="P226">
        <f t="shared" si="15"/>
        <v>0.43244585690117132</v>
      </c>
    </row>
    <row r="227" spans="1:16" x14ac:dyDescent="0.3">
      <c r="A227">
        <f>'Acf pacf ginned up data'!D228</f>
        <v>4.9945516691850429</v>
      </c>
      <c r="F227">
        <f t="shared" si="14"/>
        <v>-1.0004760829305415</v>
      </c>
      <c r="H227">
        <f t="shared" si="12"/>
        <v>4.9945516691850429</v>
      </c>
      <c r="I227">
        <f t="shared" si="13"/>
        <v>-1.0004760829305415</v>
      </c>
      <c r="P227">
        <f t="shared" si="15"/>
        <v>-0.91874670626788624</v>
      </c>
    </row>
    <row r="228" spans="1:16" x14ac:dyDescent="0.3">
      <c r="A228">
        <f>'Acf pacf ginned up data'!D229</f>
        <v>5.6280754919729183</v>
      </c>
      <c r="F228">
        <f t="shared" si="14"/>
        <v>0.58920759105523501</v>
      </c>
      <c r="H228">
        <f t="shared" si="12"/>
        <v>5.6280754919729183</v>
      </c>
      <c r="I228">
        <f t="shared" si="13"/>
        <v>0.58920759105523501</v>
      </c>
      <c r="P228">
        <f t="shared" si="15"/>
        <v>0.90851870957565084</v>
      </c>
    </row>
    <row r="229" spans="1:16" x14ac:dyDescent="0.3">
      <c r="A229">
        <f>'Acf pacf ginned up data'!D230</f>
        <v>5.1224440757314662</v>
      </c>
      <c r="F229">
        <f t="shared" si="14"/>
        <v>-0.47449350713011196</v>
      </c>
      <c r="H229">
        <f t="shared" si="12"/>
        <v>5.1224440757314662</v>
      </c>
      <c r="I229">
        <f t="shared" si="13"/>
        <v>-0.47449350713011196</v>
      </c>
      <c r="P229">
        <f t="shared" si="15"/>
        <v>-0.65009227916707724</v>
      </c>
    </row>
    <row r="230" spans="1:16" x14ac:dyDescent="0.3">
      <c r="A230">
        <f>'Acf pacf ginned up data'!D231</f>
        <v>3.1138448440284665</v>
      </c>
      <c r="F230">
        <f t="shared" si="14"/>
        <v>-2.0376831843810606</v>
      </c>
      <c r="H230">
        <f t="shared" si="12"/>
        <v>3.1138448440284665</v>
      </c>
      <c r="I230">
        <f t="shared" si="13"/>
        <v>-2.0376831843810606</v>
      </c>
      <c r="P230">
        <f t="shared" si="15"/>
        <v>-1.8879773911700606</v>
      </c>
    </row>
    <row r="231" spans="1:16" x14ac:dyDescent="0.3">
      <c r="A231">
        <f>'Acf pacf ginned up data'!D232</f>
        <v>2.502529800318722</v>
      </c>
      <c r="F231">
        <f t="shared" si="14"/>
        <v>-0.8796277733911535</v>
      </c>
      <c r="H231">
        <f t="shared" si="12"/>
        <v>2.502529800318722</v>
      </c>
      <c r="I231">
        <f t="shared" si="13"/>
        <v>-0.8796277733911535</v>
      </c>
      <c r="P231">
        <f t="shared" si="15"/>
        <v>-0.34250367388391934</v>
      </c>
    </row>
    <row r="232" spans="1:16" x14ac:dyDescent="0.3">
      <c r="A232">
        <f>'Acf pacf ginned up data'!D233</f>
        <v>2.0063163428328927</v>
      </c>
      <c r="F232">
        <f t="shared" si="14"/>
        <v>-0.83733521146743994</v>
      </c>
      <c r="H232">
        <f t="shared" si="12"/>
        <v>2.0063163428328927</v>
      </c>
      <c r="I232">
        <f t="shared" si="13"/>
        <v>-0.83733521146743994</v>
      </c>
      <c r="P232">
        <f t="shared" si="15"/>
        <v>-0.73758292360131561</v>
      </c>
    </row>
    <row r="233" spans="1:16" x14ac:dyDescent="0.3">
      <c r="A233">
        <f>'Acf pacf ginned up data'!D234</f>
        <v>4.1740607370268048</v>
      </c>
      <c r="F233">
        <f t="shared" si="14"/>
        <v>1.7675224789191544</v>
      </c>
      <c r="H233">
        <f t="shared" si="12"/>
        <v>4.1740607370268048</v>
      </c>
      <c r="I233">
        <f t="shared" si="13"/>
        <v>1.7675224789191544</v>
      </c>
      <c r="P233">
        <f t="shared" si="15"/>
        <v>1.8173605020652241</v>
      </c>
    </row>
    <row r="234" spans="1:16" x14ac:dyDescent="0.3">
      <c r="A234">
        <f>'Acf pacf ginned up data'!D235</f>
        <v>5.7484899910465552</v>
      </c>
      <c r="F234">
        <f t="shared" si="14"/>
        <v>1.4323906697418827</v>
      </c>
      <c r="H234">
        <f t="shared" si="12"/>
        <v>5.7484899910465552</v>
      </c>
      <c r="I234">
        <f t="shared" si="13"/>
        <v>1.4323906697418827</v>
      </c>
      <c r="P234">
        <f t="shared" si="15"/>
        <v>0.75217779205297053</v>
      </c>
    </row>
    <row r="235" spans="1:16" x14ac:dyDescent="0.3">
      <c r="A235">
        <f>'Acf pacf ginned up data'!D236</f>
        <v>5.0520676429580869</v>
      </c>
      <c r="F235">
        <f t="shared" si="14"/>
        <v>-0.65094279585978398</v>
      </c>
      <c r="H235">
        <f t="shared" si="12"/>
        <v>5.0520676429580869</v>
      </c>
      <c r="I235">
        <f t="shared" si="13"/>
        <v>-0.65094279585978398</v>
      </c>
      <c r="P235">
        <f t="shared" si="15"/>
        <v>-1.1044892200288572</v>
      </c>
    </row>
    <row r="236" spans="1:16" x14ac:dyDescent="0.3">
      <c r="A236">
        <f>'Acf pacf ginned up data'!D237</f>
        <v>7.0167435639095803</v>
      </c>
      <c r="F236">
        <f t="shared" si="14"/>
        <v>1.9272099736592265</v>
      </c>
      <c r="H236">
        <f t="shared" si="12"/>
        <v>7.0167435639095803</v>
      </c>
      <c r="I236">
        <f t="shared" si="13"/>
        <v>1.9272099736592265</v>
      </c>
      <c r="P236">
        <f t="shared" si="15"/>
        <v>2.1318449018387087</v>
      </c>
    </row>
    <row r="237" spans="1:16" x14ac:dyDescent="0.3">
      <c r="A237">
        <f>'Acf pacf ginned up data'!D238</f>
        <v>6.9274194636398558</v>
      </c>
      <c r="F237">
        <f t="shared" si="14"/>
        <v>0.10720736235370154</v>
      </c>
      <c r="H237">
        <f t="shared" si="12"/>
        <v>6.9274194636398558</v>
      </c>
      <c r="I237">
        <f t="shared" si="13"/>
        <v>0.10720736235370154</v>
      </c>
      <c r="P237">
        <f t="shared" si="15"/>
        <v>-0.42367680770958349</v>
      </c>
    </row>
    <row r="238" spans="1:16" x14ac:dyDescent="0.3">
      <c r="A238">
        <f>'Acf pacf ginned up data'!D239</f>
        <v>8.1396518142836776</v>
      </c>
      <c r="F238">
        <f t="shared" si="14"/>
        <v>1.3981251079809116</v>
      </c>
      <c r="H238">
        <f t="shared" si="12"/>
        <v>8.1396518142836776</v>
      </c>
      <c r="I238">
        <f t="shared" si="13"/>
        <v>1.3981251079809116</v>
      </c>
      <c r="P238">
        <f t="shared" si="15"/>
        <v>1.4794064220446399</v>
      </c>
    </row>
    <row r="239" spans="1:16" x14ac:dyDescent="0.3">
      <c r="A239">
        <f>'Acf pacf ginned up data'!D240</f>
        <v>10.1922164704709</v>
      </c>
      <c r="F239">
        <f t="shared" si="14"/>
        <v>2.3828370678182837</v>
      </c>
      <c r="H239">
        <f t="shared" si="12"/>
        <v>10.1922164704709</v>
      </c>
      <c r="I239">
        <f t="shared" si="13"/>
        <v>2.3828370678182837</v>
      </c>
      <c r="P239">
        <f t="shared" si="15"/>
        <v>2.1121987465611358</v>
      </c>
    </row>
    <row r="240" spans="1:16" x14ac:dyDescent="0.3">
      <c r="A240">
        <f>'Acf pacf ginned up data'!D241</f>
        <v>9.2698674486520964</v>
      </c>
      <c r="F240">
        <f t="shared" si="14"/>
        <v>-0.34761145025454532</v>
      </c>
      <c r="H240">
        <f t="shared" si="12"/>
        <v>9.2698674486520964</v>
      </c>
      <c r="I240">
        <f t="shared" si="13"/>
        <v>-0.34761145025454532</v>
      </c>
      <c r="P240">
        <f t="shared" si="15"/>
        <v>-0.80591228063231934</v>
      </c>
    </row>
    <row r="241" spans="1:16" x14ac:dyDescent="0.3">
      <c r="A241">
        <f>'Acf pacf ginned up data'!D242</f>
        <v>7.2278298704423305</v>
      </c>
      <c r="F241">
        <f t="shared" si="14"/>
        <v>-1.577153891371367</v>
      </c>
      <c r="H241">
        <f t="shared" si="12"/>
        <v>7.2278298704423305</v>
      </c>
      <c r="I241">
        <f t="shared" si="13"/>
        <v>-1.577153891371367</v>
      </c>
      <c r="P241">
        <f t="shared" si="15"/>
        <v>-1.173520337689498</v>
      </c>
    </row>
    <row r="242" spans="1:16" x14ac:dyDescent="0.3">
      <c r="A242">
        <f>'Acf pacf ginned up data'!D243</f>
        <v>7.8137297418544813</v>
      </c>
      <c r="F242">
        <f t="shared" si="14"/>
        <v>0.80757219745767905</v>
      </c>
      <c r="H242">
        <f t="shared" si="12"/>
        <v>7.8137297418544813</v>
      </c>
      <c r="I242">
        <f t="shared" si="13"/>
        <v>0.80757219745767905</v>
      </c>
      <c r="P242">
        <f t="shared" si="15"/>
        <v>1.4828326240200029</v>
      </c>
    </row>
    <row r="243" spans="1:16" x14ac:dyDescent="0.3">
      <c r="A243">
        <f>'Acf pacf ginned up data'!D244</f>
        <v>8.4195238631753373</v>
      </c>
      <c r="F243">
        <f t="shared" si="14"/>
        <v>0.8972484663336564</v>
      </c>
      <c r="H243">
        <f t="shared" si="12"/>
        <v>8.4195238631753373</v>
      </c>
      <c r="I243">
        <f t="shared" si="13"/>
        <v>0.8972484663336564</v>
      </c>
      <c r="P243">
        <f t="shared" si="15"/>
        <v>0.80397746219898336</v>
      </c>
    </row>
    <row r="244" spans="1:16" x14ac:dyDescent="0.3">
      <c r="A244">
        <f>'Acf pacf ginned up data'!D245</f>
        <v>9.547130356485356</v>
      </c>
      <c r="F244">
        <f t="shared" si="14"/>
        <v>1.4912123080993611</v>
      </c>
      <c r="H244">
        <f t="shared" si="12"/>
        <v>9.547130356485356</v>
      </c>
      <c r="I244">
        <f t="shared" si="13"/>
        <v>1.4912123080993611</v>
      </c>
      <c r="P244">
        <f t="shared" si="15"/>
        <v>1.4108519054620456</v>
      </c>
    </row>
    <row r="245" spans="1:16" x14ac:dyDescent="0.3">
      <c r="A245">
        <f>'Acf pacf ginned up data'!D246</f>
        <v>8.4418516466793854</v>
      </c>
      <c r="F245">
        <f t="shared" si="14"/>
        <v>-0.60737237449572756</v>
      </c>
      <c r="H245">
        <f t="shared" si="12"/>
        <v>8.4418516466793854</v>
      </c>
      <c r="I245">
        <f t="shared" si="13"/>
        <v>-0.60737237449572756</v>
      </c>
      <c r="P245">
        <f t="shared" si="15"/>
        <v>-0.80884028696779309</v>
      </c>
    </row>
    <row r="246" spans="1:16" x14ac:dyDescent="0.3">
      <c r="A246">
        <f>'Acf pacf ginned up data'!D247</f>
        <v>8.1434600272088389</v>
      </c>
      <c r="F246">
        <f t="shared" si="14"/>
        <v>6.7873485562745195E-2</v>
      </c>
      <c r="H246">
        <f t="shared" si="12"/>
        <v>8.1434600272088389</v>
      </c>
      <c r="I246">
        <f t="shared" si="13"/>
        <v>6.7873485562745195E-2</v>
      </c>
      <c r="P246">
        <f t="shared" si="15"/>
        <v>0.50048680992618011</v>
      </c>
    </row>
    <row r="247" spans="1:16" x14ac:dyDescent="0.3">
      <c r="A247">
        <f>'Acf pacf ginned up data'!D248</f>
        <v>8.8630355933476999</v>
      </c>
      <c r="F247">
        <f t="shared" si="14"/>
        <v>1.0503015446668309</v>
      </c>
      <c r="H247">
        <f t="shared" si="12"/>
        <v>8.8630355933476999</v>
      </c>
      <c r="I247">
        <f t="shared" si="13"/>
        <v>1.0503015446668309</v>
      </c>
      <c r="P247">
        <f t="shared" si="15"/>
        <v>1.2320477653011752</v>
      </c>
    </row>
    <row r="248" spans="1:16" x14ac:dyDescent="0.3">
      <c r="A248">
        <f>'Acf pacf ginned up data'!D249</f>
        <v>10.048425903598593</v>
      </c>
      <c r="F248">
        <f t="shared" si="14"/>
        <v>1.601819389692098</v>
      </c>
      <c r="H248">
        <f t="shared" si="12"/>
        <v>10.048425903598593</v>
      </c>
      <c r="I248">
        <f t="shared" si="13"/>
        <v>1.601819389692098</v>
      </c>
      <c r="P248">
        <f t="shared" si="15"/>
        <v>1.5012065931980354</v>
      </c>
    </row>
    <row r="249" spans="1:16" x14ac:dyDescent="0.3">
      <c r="A249">
        <f>'Acf pacf ginned up data'!D250</f>
        <v>10.722152775718268</v>
      </c>
      <c r="F249">
        <f t="shared" si="14"/>
        <v>1.2313386572579788</v>
      </c>
      <c r="H249">
        <f t="shared" si="12"/>
        <v>10.722152775718268</v>
      </c>
      <c r="I249">
        <f t="shared" si="13"/>
        <v>1.2313386572579788</v>
      </c>
      <c r="P249">
        <f t="shared" si="15"/>
        <v>1.0281830981165185</v>
      </c>
    </row>
    <row r="250" spans="1:16" x14ac:dyDescent="0.3">
      <c r="A250">
        <f>'Acf pacf ginned up data'!D251</f>
        <v>10.773737231581793</v>
      </c>
      <c r="F250">
        <f t="shared" si="14"/>
        <v>0.68943865726265052</v>
      </c>
      <c r="H250">
        <f t="shared" si="12"/>
        <v>10.773737231581793</v>
      </c>
      <c r="I250">
        <f t="shared" si="13"/>
        <v>0.68943865726265052</v>
      </c>
      <c r="P250">
        <f t="shared" si="15"/>
        <v>0.66045252194953452</v>
      </c>
    </row>
    <row r="251" spans="1:16" x14ac:dyDescent="0.3">
      <c r="A251">
        <f>'Acf pacf ginned up data'!D252</f>
        <v>10.093077764968742</v>
      </c>
      <c r="F251">
        <f t="shared" si="14"/>
        <v>-3.6661438165783267E-2</v>
      </c>
      <c r="H251">
        <f t="shared" si="12"/>
        <v>10.093077764968742</v>
      </c>
      <c r="I251">
        <f t="shared" si="13"/>
        <v>-3.6661438165783267E-2</v>
      </c>
      <c r="P251">
        <f t="shared" si="15"/>
        <v>0.12222227599555269</v>
      </c>
    </row>
    <row r="252" spans="1:16" x14ac:dyDescent="0.3">
      <c r="A252">
        <f>'Acf pacf ginned up data'!D253</f>
        <v>8.9125881825862781</v>
      </c>
      <c r="F252">
        <f t="shared" si="14"/>
        <v>-0.6175596581062468</v>
      </c>
      <c r="H252">
        <f t="shared" si="12"/>
        <v>8.9125881825862781</v>
      </c>
      <c r="I252">
        <f t="shared" si="13"/>
        <v>-0.6175596581062468</v>
      </c>
      <c r="P252">
        <f t="shared" si="15"/>
        <v>-0.26064766185453303</v>
      </c>
    </row>
    <row r="253" spans="1:16" x14ac:dyDescent="0.3">
      <c r="A253">
        <f>'Acf pacf ginned up data'!D254</f>
        <v>7.3457362163838269</v>
      </c>
      <c r="F253">
        <f t="shared" si="14"/>
        <v>-1.1445210596900273</v>
      </c>
      <c r="H253">
        <f t="shared" si="12"/>
        <v>7.3457362163838269</v>
      </c>
      <c r="I253">
        <f t="shared" si="13"/>
        <v>-1.1445210596900273</v>
      </c>
      <c r="P253">
        <f t="shared" si="15"/>
        <v>-0.67472980611589517</v>
      </c>
    </row>
    <row r="254" spans="1:16" x14ac:dyDescent="0.3">
      <c r="A254">
        <f>'Acf pacf ginned up data'!D255</f>
        <v>7.262020572229563</v>
      </c>
      <c r="F254">
        <f t="shared" si="14"/>
        <v>0.15199959821589282</v>
      </c>
      <c r="H254">
        <f t="shared" si="12"/>
        <v>7.262020572229563</v>
      </c>
      <c r="I254">
        <f t="shared" si="13"/>
        <v>0.15199959821589282</v>
      </c>
      <c r="P254">
        <f t="shared" si="15"/>
        <v>0.68866618650413913</v>
      </c>
    </row>
    <row r="255" spans="1:16" x14ac:dyDescent="0.3">
      <c r="A255">
        <f>'Acf pacf ginned up data'!D256</f>
        <v>6.1003620522533062</v>
      </c>
      <c r="F255">
        <f t="shared" si="14"/>
        <v>-0.93591400290110727</v>
      </c>
      <c r="H255">
        <f t="shared" si="12"/>
        <v>6.1003620522533062</v>
      </c>
      <c r="I255">
        <f t="shared" si="13"/>
        <v>-0.93591400290110727</v>
      </c>
      <c r="P255">
        <f t="shared" si="15"/>
        <v>-0.84589104815646166</v>
      </c>
    </row>
    <row r="256" spans="1:16" x14ac:dyDescent="0.3">
      <c r="A256">
        <f>'Acf pacf ginned up data'!D257</f>
        <v>6.2597616872846276</v>
      </c>
      <c r="F256">
        <f t="shared" si="14"/>
        <v>0.24678795708103607</v>
      </c>
      <c r="H256">
        <f t="shared" si="12"/>
        <v>6.2597616872846276</v>
      </c>
      <c r="I256">
        <f t="shared" si="13"/>
        <v>0.24678795708103607</v>
      </c>
      <c r="P256">
        <f t="shared" si="15"/>
        <v>0.62335790733187646</v>
      </c>
    </row>
    <row r="257" spans="1:16" x14ac:dyDescent="0.3">
      <c r="A257">
        <f>'Acf pacf ginned up data'!D258</f>
        <v>8.21577510713999</v>
      </c>
      <c r="F257">
        <f t="shared" si="14"/>
        <v>2.0623866041620396</v>
      </c>
      <c r="H257">
        <f t="shared" si="12"/>
        <v>8.21577510713999</v>
      </c>
      <c r="I257">
        <f t="shared" si="13"/>
        <v>2.0623866041620396</v>
      </c>
      <c r="P257">
        <f t="shared" si="15"/>
        <v>2.0484090667533832</v>
      </c>
    </row>
    <row r="258" spans="1:16" x14ac:dyDescent="0.3">
      <c r="A258">
        <f>'Acf pacf ginned up data'!D259</f>
        <v>9.6316121909472301</v>
      </c>
      <c r="F258">
        <f t="shared" si="14"/>
        <v>1.7551759542739171</v>
      </c>
      <c r="H258">
        <f t="shared" si="12"/>
        <v>9.6316121909472301</v>
      </c>
      <c r="I258">
        <f t="shared" si="13"/>
        <v>1.7551759542739171</v>
      </c>
      <c r="P258">
        <f t="shared" si="15"/>
        <v>1.2642276761138866</v>
      </c>
    </row>
    <row r="259" spans="1:16" x14ac:dyDescent="0.3">
      <c r="A259">
        <f>'Acf pacf ginned up data'!D260</f>
        <v>8.7111755989983433</v>
      </c>
      <c r="F259">
        <f t="shared" si="14"/>
        <v>-0.41246827632006422</v>
      </c>
      <c r="H259">
        <f t="shared" ref="H259:H312" si="16">A259</f>
        <v>8.7111755989983433</v>
      </c>
      <c r="I259">
        <f t="shared" ref="I259:I312" si="17">F259</f>
        <v>-0.41246827632006422</v>
      </c>
      <c r="P259">
        <f t="shared" si="15"/>
        <v>-0.69759850183363759</v>
      </c>
    </row>
    <row r="260" spans="1:16" x14ac:dyDescent="0.3">
      <c r="A260">
        <f>'Acf pacf ginned up data'!D261</f>
        <v>8.0640706997132892</v>
      </c>
      <c r="F260">
        <f t="shared" ref="F260:F312" si="18">A260-$D$3-$C$3*A259</f>
        <v>-0.24876269359672332</v>
      </c>
      <c r="H260">
        <f t="shared" si="16"/>
        <v>8.0640706997132892</v>
      </c>
      <c r="I260">
        <f t="shared" si="17"/>
        <v>-0.24876269359672332</v>
      </c>
      <c r="P260">
        <f t="shared" ref="P260:P312" si="19">H260-$M$3-$L$3*H259-$K$3*F259</f>
        <v>0.13689849816284877</v>
      </c>
    </row>
    <row r="261" spans="1:16" x14ac:dyDescent="0.3">
      <c r="A261">
        <f>'Acf pacf ginned up data'!D262</f>
        <v>7.8306248866561239</v>
      </c>
      <c r="F261">
        <f t="shared" si="18"/>
        <v>8.7824714416101735E-2</v>
      </c>
      <c r="H261">
        <f t="shared" si="16"/>
        <v>7.8306248866561239</v>
      </c>
      <c r="I261">
        <f t="shared" si="17"/>
        <v>8.7824714416101735E-2</v>
      </c>
      <c r="P261">
        <f t="shared" si="19"/>
        <v>0.37149976975050469</v>
      </c>
    </row>
    <row r="262" spans="1:16" x14ac:dyDescent="0.3">
      <c r="A262">
        <f>'Acf pacf ginned up data'!D263</f>
        <v>7.1400215103315112</v>
      </c>
      <c r="F262">
        <f t="shared" si="18"/>
        <v>-0.39713678080190551</v>
      </c>
      <c r="H262">
        <f t="shared" si="16"/>
        <v>7.1400215103315112</v>
      </c>
      <c r="I262">
        <f t="shared" si="17"/>
        <v>-0.39713678080190551</v>
      </c>
      <c r="P262">
        <f t="shared" si="19"/>
        <v>-0.2445775767868302</v>
      </c>
    </row>
    <row r="263" spans="1:16" x14ac:dyDescent="0.3">
      <c r="A263">
        <f>'Acf pacf ginned up data'!D264</f>
        <v>6.8799533132202821</v>
      </c>
      <c r="F263">
        <f t="shared" si="18"/>
        <v>-4.8854048221414814E-2</v>
      </c>
      <c r="H263">
        <f t="shared" si="16"/>
        <v>6.8799533132202821</v>
      </c>
      <c r="I263">
        <f t="shared" si="17"/>
        <v>-4.8854048221414814E-2</v>
      </c>
      <c r="P263">
        <f t="shared" si="19"/>
        <v>0.21906559971801248</v>
      </c>
    </row>
    <row r="264" spans="1:16" x14ac:dyDescent="0.3">
      <c r="A264">
        <f>'Acf pacf ginned up data'!D265</f>
        <v>6.9319627583381225</v>
      </c>
      <c r="F264">
        <f t="shared" si="18"/>
        <v>0.23224887503415648</v>
      </c>
      <c r="H264">
        <f t="shared" si="16"/>
        <v>6.9319627583381225</v>
      </c>
      <c r="I264">
        <f t="shared" si="17"/>
        <v>0.23224887503415648</v>
      </c>
      <c r="P264">
        <f t="shared" si="19"/>
        <v>0.36317101283750874</v>
      </c>
    </row>
    <row r="265" spans="1:16" x14ac:dyDescent="0.3">
      <c r="A265">
        <f>'Acf pacf ginned up data'!D266</f>
        <v>5.7476275925108027</v>
      </c>
      <c r="F265">
        <f t="shared" si="18"/>
        <v>-0.99790129166758224</v>
      </c>
      <c r="H265">
        <f t="shared" si="16"/>
        <v>5.7476275925108027</v>
      </c>
      <c r="I265">
        <f t="shared" si="17"/>
        <v>-0.99790129166758224</v>
      </c>
      <c r="P265">
        <f t="shared" si="19"/>
        <v>-0.95879235363978965</v>
      </c>
    </row>
    <row r="266" spans="1:16" x14ac:dyDescent="0.3">
      <c r="A266">
        <f>'Acf pacf ginned up data'!D267</f>
        <v>5.8743280244213407</v>
      </c>
      <c r="F266">
        <f t="shared" si="18"/>
        <v>0.17207727049493649</v>
      </c>
      <c r="H266">
        <f t="shared" si="16"/>
        <v>5.8743280244213407</v>
      </c>
      <c r="I266">
        <f t="shared" si="17"/>
        <v>0.17207727049493649</v>
      </c>
      <c r="P266">
        <f t="shared" si="19"/>
        <v>0.54445088612723747</v>
      </c>
    </row>
    <row r="267" spans="1:16" x14ac:dyDescent="0.3">
      <c r="A267">
        <f>'Acf pacf ginned up data'!D268</f>
        <v>6.3107697759763282</v>
      </c>
      <c r="F267">
        <f t="shared" si="18"/>
        <v>0.49690890227997908</v>
      </c>
      <c r="H267">
        <f t="shared" si="16"/>
        <v>6.3107697759763282</v>
      </c>
      <c r="I267">
        <f t="shared" si="17"/>
        <v>0.49690890227997908</v>
      </c>
      <c r="P267">
        <f t="shared" si="19"/>
        <v>0.48071730704825538</v>
      </c>
    </row>
    <row r="268" spans="1:16" x14ac:dyDescent="0.3">
      <c r="A268">
        <f>'Acf pacf ginned up data'!D269</f>
        <v>5.6644001773043229</v>
      </c>
      <c r="F268">
        <f t="shared" si="18"/>
        <v>-0.53392123396976032</v>
      </c>
      <c r="H268">
        <f t="shared" si="16"/>
        <v>5.6644001773043229</v>
      </c>
      <c r="I268">
        <f t="shared" si="17"/>
        <v>-0.53392123396976032</v>
      </c>
      <c r="P268">
        <f t="shared" si="19"/>
        <v>-0.62925386586364895</v>
      </c>
    </row>
    <row r="269" spans="1:16" x14ac:dyDescent="0.3">
      <c r="A269">
        <f>'Acf pacf ginned up data'!D270</f>
        <v>3.9302531495724349</v>
      </c>
      <c r="F269">
        <f t="shared" si="18"/>
        <v>-1.6986827652546275</v>
      </c>
      <c r="H269">
        <f t="shared" si="16"/>
        <v>3.9302531495724349</v>
      </c>
      <c r="I269">
        <f t="shared" si="17"/>
        <v>-1.6986827652546275</v>
      </c>
      <c r="P269">
        <f t="shared" si="19"/>
        <v>-1.4899627621524105</v>
      </c>
    </row>
    <row r="270" spans="1:16" x14ac:dyDescent="0.3">
      <c r="A270">
        <f>'Acf pacf ginned up data'!D271</f>
        <v>3.871923904630528</v>
      </c>
      <c r="F270">
        <f t="shared" si="18"/>
        <v>-0.22940587227498099</v>
      </c>
      <c r="H270">
        <f t="shared" si="16"/>
        <v>3.871923904630528</v>
      </c>
      <c r="I270">
        <f t="shared" si="17"/>
        <v>-0.22940587227498099</v>
      </c>
      <c r="P270">
        <f t="shared" si="19"/>
        <v>0.25097601480832732</v>
      </c>
    </row>
    <row r="271" spans="1:16" x14ac:dyDescent="0.3">
      <c r="A271">
        <f>'Acf pacf ginned up data'!D272</f>
        <v>4.5852011908700323</v>
      </c>
      <c r="F271">
        <f t="shared" si="18"/>
        <v>0.5352535120038846</v>
      </c>
      <c r="H271">
        <f t="shared" si="16"/>
        <v>4.5852011908700323</v>
      </c>
      <c r="I271">
        <f t="shared" si="17"/>
        <v>0.5352535120038846</v>
      </c>
      <c r="P271">
        <f t="shared" si="19"/>
        <v>0.51209546326683841</v>
      </c>
    </row>
    <row r="272" spans="1:16" x14ac:dyDescent="0.3">
      <c r="A272">
        <f>'Acf pacf ginned up data'!D273</f>
        <v>3.8193020536761781</v>
      </c>
      <c r="F272">
        <f t="shared" si="18"/>
        <v>-0.85896995010295329</v>
      </c>
      <c r="H272">
        <f t="shared" si="16"/>
        <v>3.8193020536761781</v>
      </c>
      <c r="I272">
        <f t="shared" si="17"/>
        <v>-0.85896995010295329</v>
      </c>
      <c r="P272">
        <f t="shared" si="19"/>
        <v>-1.0909252147691808</v>
      </c>
    </row>
    <row r="273" spans="1:16" x14ac:dyDescent="0.3">
      <c r="A273">
        <f>'Acf pacf ginned up data'!D274</f>
        <v>5.3026526452139064</v>
      </c>
      <c r="F273">
        <f t="shared" si="18"/>
        <v>1.2990594341184614</v>
      </c>
      <c r="H273">
        <f t="shared" si="16"/>
        <v>5.3026526452139064</v>
      </c>
      <c r="I273">
        <f t="shared" si="17"/>
        <v>1.2990594341184614</v>
      </c>
      <c r="P273">
        <f t="shared" si="19"/>
        <v>1.4861019972329916</v>
      </c>
    </row>
    <row r="274" spans="1:16" x14ac:dyDescent="0.3">
      <c r="A274">
        <f>'Acf pacf ginned up data'!D275</f>
        <v>6.2160302101231597</v>
      </c>
      <c r="F274">
        <f t="shared" si="18"/>
        <v>0.90575686632506969</v>
      </c>
      <c r="H274">
        <f t="shared" si="16"/>
        <v>6.2160302101231597</v>
      </c>
      <c r="I274">
        <f t="shared" si="17"/>
        <v>0.90575686632506969</v>
      </c>
      <c r="P274">
        <f t="shared" si="19"/>
        <v>0.46559341800589416</v>
      </c>
    </row>
    <row r="275" spans="1:16" x14ac:dyDescent="0.3">
      <c r="A275">
        <f>'Acf pacf ginned up data'!D276</f>
        <v>5.6340879102596686</v>
      </c>
      <c r="F275">
        <f t="shared" si="18"/>
        <v>-0.48077763482375513</v>
      </c>
      <c r="H275">
        <f t="shared" si="16"/>
        <v>5.6340879102596686</v>
      </c>
      <c r="I275">
        <f t="shared" si="17"/>
        <v>-0.48077763482375513</v>
      </c>
      <c r="P275">
        <f t="shared" si="19"/>
        <v>-0.72185070436358312</v>
      </c>
    </row>
    <row r="276" spans="1:16" x14ac:dyDescent="0.3">
      <c r="A276">
        <f>'Acf pacf ginned up data'!D277</f>
        <v>4.6971108863997175</v>
      </c>
      <c r="F276">
        <f t="shared" si="18"/>
        <v>-0.90512302193583416</v>
      </c>
      <c r="H276">
        <f t="shared" si="16"/>
        <v>4.6971108863997175</v>
      </c>
      <c r="I276">
        <f t="shared" si="17"/>
        <v>-0.90512302193583416</v>
      </c>
      <c r="P276">
        <f t="shared" si="19"/>
        <v>-0.7166359574329747</v>
      </c>
    </row>
    <row r="277" spans="1:16" x14ac:dyDescent="0.3">
      <c r="A277">
        <f>'Acf pacf ginned up data'!D278</f>
        <v>5.6403317665154464</v>
      </c>
      <c r="F277">
        <f t="shared" si="18"/>
        <v>0.8634787687085641</v>
      </c>
      <c r="H277">
        <f t="shared" si="16"/>
        <v>5.6403317665154464</v>
      </c>
      <c r="I277">
        <f t="shared" si="17"/>
        <v>0.8634787687085641</v>
      </c>
      <c r="P277">
        <f t="shared" si="19"/>
        <v>1.1290786878860322</v>
      </c>
    </row>
    <row r="278" spans="1:16" x14ac:dyDescent="0.3">
      <c r="A278">
        <f>'Acf pacf ginned up data'!D279</f>
        <v>5.5673378912924854</v>
      </c>
      <c r="F278">
        <f t="shared" si="18"/>
        <v>-4.0396215692947379E-2</v>
      </c>
      <c r="H278">
        <f t="shared" si="16"/>
        <v>5.5673378912924854</v>
      </c>
      <c r="I278">
        <f t="shared" si="17"/>
        <v>-4.0396215692947379E-2</v>
      </c>
      <c r="P278">
        <f t="shared" si="19"/>
        <v>-0.30833352948021381</v>
      </c>
    </row>
    <row r="279" spans="1:16" x14ac:dyDescent="0.3">
      <c r="A279">
        <f>'Acf pacf ginned up data'!D280</f>
        <v>5.9737261301860549</v>
      </c>
      <c r="F279">
        <f t="shared" si="18"/>
        <v>0.43029216040820106</v>
      </c>
      <c r="H279">
        <f t="shared" si="16"/>
        <v>5.9737261301860549</v>
      </c>
      <c r="I279">
        <f t="shared" si="17"/>
        <v>0.43029216040820106</v>
      </c>
      <c r="P279">
        <f t="shared" si="19"/>
        <v>0.46432622816832353</v>
      </c>
    </row>
    <row r="280" spans="1:16" x14ac:dyDescent="0.3">
      <c r="A280">
        <f>'Acf pacf ginned up data'!D281</f>
        <v>5.9209885707520025</v>
      </c>
      <c r="F280">
        <f t="shared" si="18"/>
        <v>1.9568133745414329E-2</v>
      </c>
      <c r="H280">
        <f t="shared" si="16"/>
        <v>5.9209885707520025</v>
      </c>
      <c r="I280">
        <f t="shared" si="17"/>
        <v>1.9568133745414329E-2</v>
      </c>
      <c r="P280">
        <f t="shared" si="19"/>
        <v>-7.7263599584205478E-2</v>
      </c>
    </row>
    <row r="281" spans="1:16" x14ac:dyDescent="0.3">
      <c r="A281">
        <f>'Acf pacf ginned up data'!D282</f>
        <v>3.9768901572766691</v>
      </c>
      <c r="F281">
        <f t="shared" si="18"/>
        <v>-1.8780738846249259</v>
      </c>
      <c r="H281">
        <f t="shared" si="16"/>
        <v>3.9768901572766691</v>
      </c>
      <c r="I281">
        <f t="shared" si="17"/>
        <v>-1.8780738846249259</v>
      </c>
      <c r="P281">
        <f t="shared" si="19"/>
        <v>-1.839090324678424</v>
      </c>
    </row>
    <row r="282" spans="1:16" x14ac:dyDescent="0.3">
      <c r="A282">
        <f>'Acf pacf ginned up data'!D283</f>
        <v>4.1661856989990218</v>
      </c>
      <c r="F282">
        <f t="shared" si="18"/>
        <v>2.3773489010279647E-2</v>
      </c>
      <c r="H282">
        <f t="shared" si="16"/>
        <v>4.1661856989990218</v>
      </c>
      <c r="I282">
        <f t="shared" si="17"/>
        <v>2.3773489010279647E-2</v>
      </c>
      <c r="P282">
        <f t="shared" si="19"/>
        <v>0.56846520796726474</v>
      </c>
    </row>
    <row r="283" spans="1:16" x14ac:dyDescent="0.3">
      <c r="A283">
        <f>'Acf pacf ginned up data'!D284</f>
        <v>3.8291460114787701</v>
      </c>
      <c r="F283">
        <f t="shared" si="18"/>
        <v>-0.4800162068956273</v>
      </c>
      <c r="H283">
        <f t="shared" si="16"/>
        <v>3.8291460114787701</v>
      </c>
      <c r="I283">
        <f t="shared" si="17"/>
        <v>-0.4800162068956273</v>
      </c>
      <c r="P283">
        <f t="shared" si="19"/>
        <v>-0.56814624127339164</v>
      </c>
    </row>
    <row r="284" spans="1:16" x14ac:dyDescent="0.3">
      <c r="A284">
        <f>'Acf pacf ginned up data'!D285</f>
        <v>3.1666515348068325</v>
      </c>
      <c r="F284">
        <f t="shared" si="18"/>
        <v>-0.84561319613104935</v>
      </c>
      <c r="H284">
        <f t="shared" si="16"/>
        <v>3.1666515348068325</v>
      </c>
      <c r="I284">
        <f t="shared" si="17"/>
        <v>-0.84561319613104935</v>
      </c>
      <c r="P284">
        <f t="shared" si="19"/>
        <v>-0.78666035025123615</v>
      </c>
    </row>
    <row r="285" spans="1:16" x14ac:dyDescent="0.3">
      <c r="A285">
        <f>'Acf pacf ginned up data'!D286</f>
        <v>3.1539395998430306</v>
      </c>
      <c r="F285">
        <f t="shared" si="18"/>
        <v>-0.27473526661442893</v>
      </c>
      <c r="H285">
        <f t="shared" si="16"/>
        <v>3.1539395998430306</v>
      </c>
      <c r="I285">
        <f t="shared" si="17"/>
        <v>-0.27473526661442893</v>
      </c>
      <c r="P285">
        <f t="shared" si="19"/>
        <v>-0.13897707177921753</v>
      </c>
    </row>
    <row r="286" spans="1:16" x14ac:dyDescent="0.3">
      <c r="A286">
        <f>'Acf pacf ginned up data'!D287</f>
        <v>3.0501613328310588</v>
      </c>
      <c r="F286">
        <f t="shared" si="18"/>
        <v>-0.36731561928290857</v>
      </c>
      <c r="H286">
        <f t="shared" si="16"/>
        <v>3.0501613328310588</v>
      </c>
      <c r="I286">
        <f t="shared" si="17"/>
        <v>-0.36731561928290857</v>
      </c>
      <c r="P286">
        <f t="shared" si="19"/>
        <v>-0.42649181642132461</v>
      </c>
    </row>
    <row r="287" spans="1:16" x14ac:dyDescent="0.3">
      <c r="A287">
        <f>'Acf pacf ginned up data'!D288</f>
        <v>3.3957329659589273</v>
      </c>
      <c r="F287">
        <f t="shared" si="18"/>
        <v>6.967405114811509E-2</v>
      </c>
      <c r="H287">
        <f t="shared" si="16"/>
        <v>3.3957329659589273</v>
      </c>
      <c r="I287">
        <f t="shared" si="17"/>
        <v>6.967405114811509E-2</v>
      </c>
      <c r="P287">
        <f t="shared" si="19"/>
        <v>3.4530165151130082E-2</v>
      </c>
    </row>
    <row r="288" spans="1:16" x14ac:dyDescent="0.3">
      <c r="A288">
        <f>'Acf pacf ginned up data'!D289</f>
        <v>5.5567684138860987</v>
      </c>
      <c r="F288">
        <f t="shared" si="18"/>
        <v>1.9262962403286217</v>
      </c>
      <c r="H288">
        <f t="shared" si="16"/>
        <v>5.5567684138860987</v>
      </c>
      <c r="I288">
        <f t="shared" si="17"/>
        <v>1.9262962403286217</v>
      </c>
      <c r="P288">
        <f t="shared" si="19"/>
        <v>1.7673838408247744</v>
      </c>
    </row>
    <row r="289" spans="1:16" x14ac:dyDescent="0.3">
      <c r="A289">
        <f>'Acf pacf ginned up data'!D290</f>
        <v>7.243376575636038</v>
      </c>
      <c r="F289">
        <f t="shared" si="18"/>
        <v>1.7092532342549793</v>
      </c>
      <c r="H289">
        <f t="shared" si="16"/>
        <v>7.243376575636038</v>
      </c>
      <c r="I289">
        <f t="shared" si="17"/>
        <v>1.7092532342549793</v>
      </c>
      <c r="P289">
        <f t="shared" si="19"/>
        <v>1.0741117501168265</v>
      </c>
    </row>
    <row r="290" spans="1:16" x14ac:dyDescent="0.3">
      <c r="A290">
        <f>'Acf pacf ginned up data'!D291</f>
        <v>7.6561436010332082</v>
      </c>
      <c r="F290">
        <f t="shared" si="18"/>
        <v>0.63629099970145475</v>
      </c>
      <c r="H290">
        <f t="shared" si="16"/>
        <v>7.6561436010332082</v>
      </c>
      <c r="I290">
        <f t="shared" si="17"/>
        <v>0.63629099970145475</v>
      </c>
      <c r="P290">
        <f t="shared" si="19"/>
        <v>0.19571579631992198</v>
      </c>
    </row>
    <row r="291" spans="1:16" x14ac:dyDescent="0.3">
      <c r="A291">
        <f>'Acf pacf ginned up data'!D292</f>
        <v>8.2856779684885513</v>
      </c>
      <c r="F291">
        <f t="shared" si="18"/>
        <v>0.90221984153245849</v>
      </c>
      <c r="H291">
        <f t="shared" si="16"/>
        <v>8.2856779684885513</v>
      </c>
      <c r="I291">
        <f t="shared" si="17"/>
        <v>0.90221984153245849</v>
      </c>
      <c r="P291">
        <f t="shared" si="19"/>
        <v>0.85587527178738254</v>
      </c>
    </row>
    <row r="292" spans="1:16" x14ac:dyDescent="0.3">
      <c r="A292">
        <f>'Acf pacf ginned up data'!D293</f>
        <v>7.9954126488288093</v>
      </c>
      <c r="F292">
        <f t="shared" si="18"/>
        <v>5.7399141977887425E-2</v>
      </c>
      <c r="H292">
        <f t="shared" si="16"/>
        <v>7.9954126488288093</v>
      </c>
      <c r="I292">
        <f t="shared" si="17"/>
        <v>5.7399141977887425E-2</v>
      </c>
      <c r="P292">
        <f t="shared" si="19"/>
        <v>-3.4237329207298606E-2</v>
      </c>
    </row>
    <row r="293" spans="1:16" x14ac:dyDescent="0.3">
      <c r="A293">
        <f>'Acf pacf ginned up data'!D294</f>
        <v>8.871708767741449</v>
      </c>
      <c r="F293">
        <f t="shared" si="18"/>
        <v>1.1893893149973049</v>
      </c>
      <c r="H293">
        <f t="shared" si="16"/>
        <v>8.871708767741449</v>
      </c>
      <c r="I293">
        <f t="shared" si="17"/>
        <v>1.1893893149973049</v>
      </c>
      <c r="P293">
        <f t="shared" si="19"/>
        <v>1.3640918403688633</v>
      </c>
    </row>
    <row r="294" spans="1:16" x14ac:dyDescent="0.3">
      <c r="A294">
        <f>'Acf pacf ginned up data'!D295</f>
        <v>8.1295032362413728</v>
      </c>
      <c r="F294">
        <f t="shared" si="18"/>
        <v>-0.32474345708894159</v>
      </c>
      <c r="H294">
        <f t="shared" si="16"/>
        <v>8.1295032362413728</v>
      </c>
      <c r="I294">
        <f t="shared" si="17"/>
        <v>-0.32474345708894159</v>
      </c>
      <c r="P294">
        <f t="shared" si="19"/>
        <v>-0.47200672785848735</v>
      </c>
    </row>
    <row r="295" spans="1:16" x14ac:dyDescent="0.3">
      <c r="A295">
        <f>'Acf pacf ginned up data'!D296</f>
        <v>8.2113991067087042</v>
      </c>
      <c r="F295">
        <f t="shared" si="18"/>
        <v>0.41095956316877036</v>
      </c>
      <c r="H295">
        <f t="shared" si="16"/>
        <v>8.2113991067087042</v>
      </c>
      <c r="I295">
        <f t="shared" si="17"/>
        <v>0.41095956316877036</v>
      </c>
      <c r="P295">
        <f t="shared" si="19"/>
        <v>0.7251446304492486</v>
      </c>
    </row>
    <row r="296" spans="1:16" x14ac:dyDescent="0.3">
      <c r="A296">
        <f>'Acf pacf ginned up data'!D297</f>
        <v>7.535890225165689</v>
      </c>
      <c r="F296">
        <f t="shared" si="18"/>
        <v>-0.33669120276795184</v>
      </c>
      <c r="H296">
        <f t="shared" si="16"/>
        <v>7.535890225165689</v>
      </c>
      <c r="I296">
        <f t="shared" si="17"/>
        <v>-0.33669120276795184</v>
      </c>
      <c r="P296">
        <f t="shared" si="19"/>
        <v>-0.2666834288725935</v>
      </c>
    </row>
    <row r="297" spans="1:16" x14ac:dyDescent="0.3">
      <c r="A297">
        <f>'Acf pacf ginned up data'!D298</f>
        <v>6.3713902928948443</v>
      </c>
      <c r="F297">
        <f t="shared" si="18"/>
        <v>-0.90613691116754591</v>
      </c>
      <c r="H297">
        <f t="shared" si="16"/>
        <v>6.3713902928948443</v>
      </c>
      <c r="I297">
        <f t="shared" si="17"/>
        <v>-0.90613691116754591</v>
      </c>
      <c r="P297">
        <f t="shared" si="19"/>
        <v>-0.63040754170839719</v>
      </c>
    </row>
    <row r="298" spans="1:16" x14ac:dyDescent="0.3">
      <c r="A298">
        <f>'Acf pacf ginned up data'!D299</f>
        <v>5.9511799093600963</v>
      </c>
      <c r="F298">
        <f t="shared" si="18"/>
        <v>-0.30054197618047507</v>
      </c>
      <c r="H298">
        <f t="shared" si="16"/>
        <v>5.9511799093600963</v>
      </c>
      <c r="I298">
        <f t="shared" si="17"/>
        <v>-0.30054197618047507</v>
      </c>
      <c r="P298">
        <f t="shared" si="19"/>
        <v>8.5319520083241507E-2</v>
      </c>
    </row>
    <row r="299" spans="1:16" x14ac:dyDescent="0.3">
      <c r="A299">
        <f>'Acf pacf ginned up data'!D300</f>
        <v>5.0311494669645498</v>
      </c>
      <c r="F299">
        <f t="shared" si="18"/>
        <v>-0.85041005584624685</v>
      </c>
      <c r="H299">
        <f t="shared" si="16"/>
        <v>5.0311494669645498</v>
      </c>
      <c r="I299">
        <f t="shared" si="17"/>
        <v>-0.85041005584624685</v>
      </c>
      <c r="P299">
        <f t="shared" si="19"/>
        <v>-0.70046847768206744</v>
      </c>
    </row>
    <row r="300" spans="1:16" x14ac:dyDescent="0.3">
      <c r="A300">
        <f>'Acf pacf ginned up data'!D301</f>
        <v>3.9406199066955412</v>
      </c>
      <c r="F300">
        <f t="shared" si="18"/>
        <v>-1.130486910316534</v>
      </c>
      <c r="H300">
        <f t="shared" si="16"/>
        <v>3.9406199066955412</v>
      </c>
      <c r="I300">
        <f t="shared" si="17"/>
        <v>-1.130486910316534</v>
      </c>
      <c r="P300">
        <f t="shared" si="19"/>
        <v>-0.859557392798875</v>
      </c>
    </row>
    <row r="301" spans="1:16" x14ac:dyDescent="0.3">
      <c r="A301">
        <f>'Acf pacf ginned up data'!D302</f>
        <v>5.609744730981876</v>
      </c>
      <c r="F301">
        <f t="shared" si="18"/>
        <v>1.4992829015119939</v>
      </c>
      <c r="H301">
        <f t="shared" si="16"/>
        <v>5.609744730981876</v>
      </c>
      <c r="I301">
        <f t="shared" si="17"/>
        <v>1.4992829015119939</v>
      </c>
      <c r="P301">
        <f t="shared" si="19"/>
        <v>1.7872949178026583</v>
      </c>
    </row>
    <row r="302" spans="1:16" x14ac:dyDescent="0.3">
      <c r="A302">
        <f>'Acf pacf ginned up data'!D303</f>
        <v>4.0949230666124627</v>
      </c>
      <c r="F302">
        <f t="shared" si="18"/>
        <v>-1.4858669909499991</v>
      </c>
      <c r="H302">
        <f t="shared" si="16"/>
        <v>4.0949230666124627</v>
      </c>
      <c r="I302">
        <f t="shared" si="17"/>
        <v>-1.4858669909499991</v>
      </c>
      <c r="P302">
        <f t="shared" si="19"/>
        <v>-1.9720853938843312</v>
      </c>
    </row>
    <row r="303" spans="1:16" x14ac:dyDescent="0.3">
      <c r="A303">
        <f>'Acf pacf ginned up data'!D304</f>
        <v>4.5744575146249131</v>
      </c>
      <c r="F303">
        <f t="shared" si="18"/>
        <v>0.32807038561565216</v>
      </c>
      <c r="H303">
        <f t="shared" si="16"/>
        <v>4.5744575146249131</v>
      </c>
      <c r="I303">
        <f t="shared" si="17"/>
        <v>0.32807038561565216</v>
      </c>
      <c r="P303">
        <f t="shared" si="19"/>
        <v>0.74791686939516033</v>
      </c>
    </row>
    <row r="304" spans="1:16" x14ac:dyDescent="0.3">
      <c r="A304">
        <f>'Acf pacf ginned up data'!D305</f>
        <v>4.7598740073404686</v>
      </c>
      <c r="F304">
        <f t="shared" si="18"/>
        <v>9.1066083315492818E-2</v>
      </c>
      <c r="H304">
        <f t="shared" si="16"/>
        <v>4.7598740073404686</v>
      </c>
      <c r="I304">
        <f t="shared" si="17"/>
        <v>9.1066083315492818E-2</v>
      </c>
      <c r="P304">
        <f t="shared" si="19"/>
        <v>-7.12434766885469E-2</v>
      </c>
    </row>
    <row r="305" spans="1:16" x14ac:dyDescent="0.3">
      <c r="A305">
        <f>'Acf pacf ginned up data'!D306</f>
        <v>4.2597197047511388</v>
      </c>
      <c r="F305">
        <f t="shared" si="18"/>
        <v>-0.57242118228945138</v>
      </c>
      <c r="H305">
        <f t="shared" si="16"/>
        <v>4.2597197047511388</v>
      </c>
      <c r="I305">
        <f t="shared" si="17"/>
        <v>-0.57242118228945138</v>
      </c>
      <c r="P305">
        <f t="shared" si="19"/>
        <v>-0.64090014487977542</v>
      </c>
    </row>
    <row r="306" spans="1:16" x14ac:dyDescent="0.3">
      <c r="A306">
        <f>'Acf pacf ginned up data'!D307</f>
        <v>2.8190430042713741</v>
      </c>
      <c r="F306">
        <f t="shared" si="18"/>
        <v>-1.5725131051666907</v>
      </c>
      <c r="H306">
        <f t="shared" si="16"/>
        <v>2.8190430042713741</v>
      </c>
      <c r="I306">
        <f t="shared" si="17"/>
        <v>-1.5725131051666907</v>
      </c>
      <c r="P306">
        <f t="shared" si="19"/>
        <v>-1.4513156396785047</v>
      </c>
    </row>
    <row r="307" spans="1:16" x14ac:dyDescent="0.3">
      <c r="A307">
        <f>'Acf pacf ginned up data'!D308</f>
        <v>3.4375230402656456</v>
      </c>
      <c r="F307">
        <f t="shared" si="18"/>
        <v>0.31505573080776239</v>
      </c>
      <c r="H307">
        <f t="shared" si="16"/>
        <v>3.4375230402656456</v>
      </c>
      <c r="I307">
        <f t="shared" si="17"/>
        <v>0.31505573080776239</v>
      </c>
      <c r="P307">
        <f t="shared" si="19"/>
        <v>0.67296816165029594</v>
      </c>
    </row>
    <row r="308" spans="1:16" x14ac:dyDescent="0.3">
      <c r="A308">
        <f>'Acf pacf ginned up data'!D309</f>
        <v>3.3948348822317542</v>
      </c>
      <c r="F308">
        <f t="shared" si="18"/>
        <v>-0.27245007189983372</v>
      </c>
      <c r="H308">
        <f t="shared" si="16"/>
        <v>3.3948348822317542</v>
      </c>
      <c r="I308">
        <f t="shared" si="17"/>
        <v>-0.27245007189983372</v>
      </c>
      <c r="P308">
        <f t="shared" si="19"/>
        <v>-0.51176705692477054</v>
      </c>
    </row>
    <row r="309" spans="1:16" x14ac:dyDescent="0.3">
      <c r="A309">
        <f>'Acf pacf ginned up data'!D310</f>
        <v>4.4675560735629105</v>
      </c>
      <c r="F309">
        <f t="shared" si="18"/>
        <v>0.83787501990014723</v>
      </c>
      <c r="H309">
        <f t="shared" si="16"/>
        <v>4.4675560735629105</v>
      </c>
      <c r="I309">
        <f t="shared" si="17"/>
        <v>0.83787501990014723</v>
      </c>
      <c r="P309">
        <f t="shared" si="19"/>
        <v>0.79517580841541657</v>
      </c>
    </row>
    <row r="310" spans="1:16" x14ac:dyDescent="0.3">
      <c r="A310">
        <f>'Acf pacf ginned up data'!D311</f>
        <v>4.946233320796968</v>
      </c>
      <c r="F310">
        <f t="shared" si="18"/>
        <v>0.37159463093004419</v>
      </c>
      <c r="H310">
        <f t="shared" si="16"/>
        <v>4.946233320796968</v>
      </c>
      <c r="I310">
        <f t="shared" si="17"/>
        <v>0.37159463093004419</v>
      </c>
      <c r="P310">
        <f t="shared" si="19"/>
        <v>2.8361482450777131E-2</v>
      </c>
    </row>
    <row r="311" spans="1:16" x14ac:dyDescent="0.3">
      <c r="A311">
        <f>'Acf pacf ginned up data'!D312</f>
        <v>3.1989152746059277</v>
      </c>
      <c r="F311">
        <f t="shared" si="18"/>
        <v>-1.7973891040777765</v>
      </c>
      <c r="H311">
        <f t="shared" si="16"/>
        <v>3.1989152746059277</v>
      </c>
      <c r="I311">
        <f t="shared" si="17"/>
        <v>-1.7973891040777765</v>
      </c>
      <c r="P311">
        <f t="shared" si="19"/>
        <v>-1.9478635072557782</v>
      </c>
    </row>
    <row r="312" spans="1:16" x14ac:dyDescent="0.3">
      <c r="A312">
        <f>'Acf pacf ginned up data'!D313</f>
        <v>4.0492843195784394</v>
      </c>
      <c r="F312">
        <f t="shared" si="18"/>
        <v>0.59218839875751916</v>
      </c>
      <c r="H312">
        <f t="shared" si="16"/>
        <v>4.0492843195784394</v>
      </c>
      <c r="I312">
        <f t="shared" si="17"/>
        <v>0.59218839875751916</v>
      </c>
      <c r="P312">
        <f t="shared" si="19"/>
        <v>1.0537369028026238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7FEA-C7C4-49FA-A81B-C51EBF5ABE9E}">
  <dimension ref="A1:W312"/>
  <sheetViews>
    <sheetView workbookViewId="0">
      <selection activeCell="H33" sqref="H33"/>
    </sheetView>
  </sheetViews>
  <sheetFormatPr defaultRowHeight="14.4" x14ac:dyDescent="0.3"/>
  <sheetData>
    <row r="1" spans="1:23" x14ac:dyDescent="0.3">
      <c r="A1" t="s">
        <v>18</v>
      </c>
      <c r="C1" t="s">
        <v>12</v>
      </c>
      <c r="E1" t="s">
        <v>15</v>
      </c>
    </row>
    <row r="2" spans="1:23" x14ac:dyDescent="0.3">
      <c r="A2">
        <f>'Acf pacf ginned up data'!D3</f>
        <v>0.51390270198162646</v>
      </c>
      <c r="C2" t="s">
        <v>14</v>
      </c>
      <c r="D2" t="s">
        <v>13</v>
      </c>
      <c r="E2" t="e">
        <f t="shared" ref="E2:E65" si="0">A2-$D$3-$C$3*A1</f>
        <v>#VALUE!</v>
      </c>
    </row>
    <row r="3" spans="1:23" x14ac:dyDescent="0.3">
      <c r="A3">
        <f>'Acf pacf ginned up data'!D4</f>
        <v>1.3469989524415793</v>
      </c>
      <c r="C3" cm="1">
        <f t="array" ref="C3:D7">LINEST(A3:A312,A2:A311,TRUE,TRUE)</f>
        <v>0.88089770561122971</v>
      </c>
      <c r="D3">
        <v>0.63917879497584185</v>
      </c>
      <c r="E3">
        <f t="shared" si="0"/>
        <v>0.25512444638271115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1:23" x14ac:dyDescent="0.3">
      <c r="A4">
        <f>'Acf pacf ginned up data'!D5</f>
        <v>1.6265848823843914</v>
      </c>
      <c r="C4">
        <v>2.607443250611946E-2</v>
      </c>
      <c r="D4">
        <v>0.14854551829485707</v>
      </c>
      <c r="E4">
        <f t="shared" si="0"/>
        <v>-0.19916219925796752</v>
      </c>
      <c r="H4" t="s">
        <v>4</v>
      </c>
      <c r="I4" t="s">
        <v>5</v>
      </c>
      <c r="J4" t="s">
        <v>6</v>
      </c>
      <c r="L4">
        <v>0</v>
      </c>
      <c r="M4" s="1">
        <v>1</v>
      </c>
      <c r="N4" s="1">
        <f>M5</f>
        <v>0.26790600030845219</v>
      </c>
      <c r="O4" s="1">
        <f>M6</f>
        <v>-0.1258962386515001</v>
      </c>
      <c r="P4" s="1">
        <f>M7</f>
        <v>-2.9086751906714496E-2</v>
      </c>
      <c r="Q4" s="1">
        <f>M8</f>
        <v>-2.180669890220073E-2</v>
      </c>
      <c r="R4" s="1">
        <f>M9</f>
        <v>-5.0271963289848821E-2</v>
      </c>
      <c r="S4" s="1">
        <f>M10</f>
        <v>-6.9779512283822592E-2</v>
      </c>
      <c r="T4" s="1">
        <f>M11</f>
        <v>-5.4826235309912014E-2</v>
      </c>
      <c r="U4" s="1">
        <f>M12</f>
        <v>-4.5055992388642538E-3</v>
      </c>
      <c r="V4" s="1">
        <f>M13</f>
        <v>9.3715909965867584E-3</v>
      </c>
      <c r="W4" s="1">
        <f>M14</f>
        <v>-1.0695927602034274E-3</v>
      </c>
    </row>
    <row r="5" spans="1:23" x14ac:dyDescent="0.3">
      <c r="A5">
        <f>'Acf pacf ginned up data'!D6</f>
        <v>1.5140099450628641</v>
      </c>
      <c r="C5">
        <v>0.78749186300356289</v>
      </c>
      <c r="D5">
        <v>0.99245445937840859</v>
      </c>
      <c r="E5">
        <f t="shared" si="0"/>
        <v>-0.5580237407873001</v>
      </c>
      <c r="G5">
        <v>1</v>
      </c>
      <c r="H5" s="2">
        <f>SUMPRODUCT($E$4:INDEX($E$4:$E$312,ROWS(E5:E$312)),$E5:E$312)/DEVSQ($E$4:$E$312)</f>
        <v>0.26790600030845219</v>
      </c>
      <c r="I5">
        <f>SQRT((1/COUNT($E$4:$E$313))*((COUNT($E$4:$E$313)-A4)/(COUNT($E$4:$E$313)+2)))</f>
        <v>5.655535293989146E-2</v>
      </c>
      <c r="J5">
        <f>H5/I5</f>
        <v>4.7370582337836318</v>
      </c>
      <c r="L5">
        <v>1</v>
      </c>
      <c r="M5" s="1">
        <f>H5</f>
        <v>0.26790600030845219</v>
      </c>
      <c r="N5" s="1" cm="1">
        <f t="array" ref="N5">INDEX(M4:M$14,ROWS($A4))</f>
        <v>1</v>
      </c>
      <c r="O5" s="1" cm="1">
        <f t="array" ref="O5">INDEX(N4:N$14,ROWS($A4))</f>
        <v>0.26790600030845219</v>
      </c>
      <c r="P5" s="1" cm="1">
        <f t="array" ref="P5">INDEX(O4:O$14,ROWS($A4))</f>
        <v>-0.1258962386515001</v>
      </c>
      <c r="Q5" s="1" cm="1">
        <f t="array" ref="Q5">INDEX(P4:P$14,ROWS($A4))</f>
        <v>-2.9086751906714496E-2</v>
      </c>
      <c r="R5" s="1" cm="1">
        <f t="array" ref="R5">INDEX(Q4:Q$14,ROWS($A4))</f>
        <v>-2.180669890220073E-2</v>
      </c>
      <c r="S5" s="1" cm="1">
        <f t="array" ref="S5">INDEX(R4:R$14,ROWS($A4))</f>
        <v>-5.0271963289848821E-2</v>
      </c>
      <c r="T5" s="1" cm="1">
        <f t="array" ref="T5">INDEX(S4:S$14,ROWS($A4))</f>
        <v>-6.9779512283822592E-2</v>
      </c>
      <c r="U5" s="1" cm="1">
        <f t="array" ref="U5">INDEX(T4:T$14,ROWS($A4))</f>
        <v>-5.4826235309912014E-2</v>
      </c>
      <c r="V5" s="1" cm="1">
        <f t="array" ref="V5">INDEX(U4:U$14,ROWS($A4))</f>
        <v>-4.5055992388642538E-3</v>
      </c>
      <c r="W5" s="1" cm="1">
        <f t="array" ref="W5">INDEX(V4:V$14,ROWS($A4))</f>
        <v>9.3715909965867584E-3</v>
      </c>
    </row>
    <row r="6" spans="1:23" x14ac:dyDescent="0.3">
      <c r="A6">
        <f>'Acf pacf ginned up data'!D7</f>
        <v>1.5430350096551384</v>
      </c>
      <c r="C6">
        <v>1141.3562663210582</v>
      </c>
      <c r="D6">
        <v>308</v>
      </c>
      <c r="E6">
        <f t="shared" si="0"/>
        <v>-0.42983167219916441</v>
      </c>
      <c r="G6">
        <v>2</v>
      </c>
      <c r="H6" s="2">
        <f>SUMPRODUCT($E$4:INDEX($E$4:$E$312,ROWS(E6:E$312)),$E6:E$312)/DEVSQ($E$4:$E$312)</f>
        <v>-0.1258962386515001</v>
      </c>
      <c r="I6">
        <f t="shared" ref="I6:I14" si="1">SQRT((1/COUNT($E$4:$E$313))*((COUNT($E$4:$E$313)-A5)/(COUNT($E$4:$E$313)+2)))</f>
        <v>5.6565708637809103E-2</v>
      </c>
      <c r="J6">
        <f t="shared" ref="J6:J14" si="2">H6/I6</f>
        <v>-2.225663598729315</v>
      </c>
      <c r="L6">
        <v>2</v>
      </c>
      <c r="M6" s="1">
        <f t="shared" ref="M6:M14" si="3">H6</f>
        <v>-0.1258962386515001</v>
      </c>
      <c r="N6" s="1" cm="1">
        <f t="array" ref="N6">INDEX(M5:M$14,ROWS($A5))</f>
        <v>0.26790600030845219</v>
      </c>
      <c r="O6" s="1" cm="1">
        <f t="array" ref="O6">INDEX(N5:N$14,ROWS($A5))</f>
        <v>1</v>
      </c>
      <c r="P6" s="1" cm="1">
        <f t="array" ref="P6">INDEX(O5:O$14,ROWS($A5))</f>
        <v>0.26790600030845219</v>
      </c>
      <c r="Q6" s="1" cm="1">
        <f t="array" ref="Q6">INDEX(P5:P$14,ROWS($A5))</f>
        <v>-0.1258962386515001</v>
      </c>
      <c r="R6" s="1" cm="1">
        <f t="array" ref="R6">INDEX(Q5:Q$14,ROWS($A5))</f>
        <v>-2.9086751906714496E-2</v>
      </c>
      <c r="S6" s="1" cm="1">
        <f t="array" ref="S6">INDEX(R5:R$14,ROWS($A5))</f>
        <v>-2.180669890220073E-2</v>
      </c>
      <c r="T6" s="1" cm="1">
        <f t="array" ref="T6">INDEX(S5:S$14,ROWS($A5))</f>
        <v>-5.0271963289848821E-2</v>
      </c>
      <c r="U6" s="1" cm="1">
        <f t="array" ref="U6">INDEX(T5:T$14,ROWS($A5))</f>
        <v>-6.9779512283822592E-2</v>
      </c>
      <c r="V6" s="1" cm="1">
        <f t="array" ref="V6">INDEX(U5:U$14,ROWS($A5))</f>
        <v>-5.4826235309912014E-2</v>
      </c>
      <c r="W6" s="1" cm="1">
        <f t="array" ref="W6">INDEX(V5:V$14,ROWS($A5))</f>
        <v>-4.5055992388642538E-3</v>
      </c>
    </row>
    <row r="7" spans="1:23" x14ac:dyDescent="0.3">
      <c r="A7">
        <f>'Acf pacf ginned up data'!D8</f>
        <v>3.1596899564788323</v>
      </c>
      <c r="C7">
        <v>1124.1969495067931</v>
      </c>
      <c r="D7">
        <v>303.36948301354749</v>
      </c>
      <c r="E7">
        <f t="shared" si="0"/>
        <v>1.1612551618199773</v>
      </c>
      <c r="G7">
        <v>3</v>
      </c>
      <c r="H7" s="2">
        <f>SUMPRODUCT($E$4:INDEX($E$4:$E$312,ROWS(E7:E$312)),$E7:E$312)/DEVSQ($E$4:$E$312)</f>
        <v>-2.9086751906714496E-2</v>
      </c>
      <c r="I7">
        <f t="shared" si="1"/>
        <v>5.6563038821708975E-2</v>
      </c>
      <c r="J7">
        <f t="shared" si="2"/>
        <v>-0.51423601900877647</v>
      </c>
      <c r="L7">
        <v>3</v>
      </c>
      <c r="M7" s="1">
        <f t="shared" si="3"/>
        <v>-2.9086751906714496E-2</v>
      </c>
      <c r="N7" s="1" cm="1">
        <f t="array" ref="N7">INDEX(M6:M$14,ROWS($A6))</f>
        <v>-0.1258962386515001</v>
      </c>
      <c r="O7" s="1" cm="1">
        <f t="array" ref="O7">INDEX(N6:N$14,ROWS($A6))</f>
        <v>0.26790600030845219</v>
      </c>
      <c r="P7" s="1" cm="1">
        <f t="array" ref="P7">INDEX(O6:O$14,ROWS($A6))</f>
        <v>1</v>
      </c>
      <c r="Q7" s="1" cm="1">
        <f t="array" ref="Q7">INDEX(P6:P$14,ROWS($A6))</f>
        <v>0.26790600030845219</v>
      </c>
      <c r="R7" s="1" cm="1">
        <f t="array" ref="R7">INDEX(Q6:Q$14,ROWS($A6))</f>
        <v>-0.1258962386515001</v>
      </c>
      <c r="S7" s="1" cm="1">
        <f t="array" ref="S7">INDEX(R6:R$14,ROWS($A6))</f>
        <v>-2.9086751906714496E-2</v>
      </c>
      <c r="T7" s="1" cm="1">
        <f t="array" ref="T7">INDEX(S6:S$14,ROWS($A6))</f>
        <v>-2.180669890220073E-2</v>
      </c>
      <c r="U7" s="1" cm="1">
        <f t="array" ref="U7">INDEX(T6:T$14,ROWS($A6))</f>
        <v>-5.0271963289848821E-2</v>
      </c>
      <c r="V7" s="1" cm="1">
        <f t="array" ref="V7">INDEX(U6:U$14,ROWS($A6))</f>
        <v>-6.9779512283822592E-2</v>
      </c>
      <c r="W7" s="1" cm="1">
        <f t="array" ref="W7">INDEX(V6:V$14,ROWS($A6))</f>
        <v>-5.4826235309912014E-2</v>
      </c>
    </row>
    <row r="8" spans="1:23" x14ac:dyDescent="0.3">
      <c r="A8">
        <f>'Acf pacf ginned up data'!D9</f>
        <v>4.0657655591683586</v>
      </c>
      <c r="E8">
        <f t="shared" si="0"/>
        <v>0.64322313108746698</v>
      </c>
      <c r="G8">
        <v>4</v>
      </c>
      <c r="H8" s="2">
        <f>SUMPRODUCT($E$4:INDEX($E$4:$E$312,ROWS(E8:E$312)),$E8:E$312)/DEVSQ($E$4:$E$312)</f>
        <v>-2.180669890220073E-2</v>
      </c>
      <c r="I8">
        <f t="shared" si="1"/>
        <v>5.641413434211303E-2</v>
      </c>
      <c r="J8">
        <f t="shared" si="2"/>
        <v>-0.38654672550602404</v>
      </c>
      <c r="L8">
        <v>4</v>
      </c>
      <c r="M8" s="1">
        <f t="shared" si="3"/>
        <v>-2.180669890220073E-2</v>
      </c>
      <c r="N8" s="1" cm="1">
        <f t="array" ref="N8">INDEX(M7:M$14,ROWS($A7))</f>
        <v>-2.9086751906714496E-2</v>
      </c>
      <c r="O8" s="1" cm="1">
        <f t="array" ref="O8">INDEX(N7:N$14,ROWS($A7))</f>
        <v>-0.1258962386515001</v>
      </c>
      <c r="P8" s="1" cm="1">
        <f t="array" ref="P8">INDEX(O7:O$14,ROWS($A7))</f>
        <v>0.26790600030845219</v>
      </c>
      <c r="Q8" s="1" cm="1">
        <f t="array" ref="Q8">INDEX(P7:P$14,ROWS($A7))</f>
        <v>1</v>
      </c>
      <c r="R8" s="1" cm="1">
        <f t="array" ref="R8">INDEX(Q7:Q$14,ROWS($A7))</f>
        <v>0.26790600030845219</v>
      </c>
      <c r="S8" s="1" cm="1">
        <f t="array" ref="S8">INDEX(R7:R$14,ROWS($A7))</f>
        <v>-0.1258962386515001</v>
      </c>
      <c r="T8" s="1" cm="1">
        <f t="array" ref="T8">INDEX(S7:S$14,ROWS($A7))</f>
        <v>-2.9086751906714496E-2</v>
      </c>
      <c r="U8" s="1" cm="1">
        <f t="array" ref="U8">INDEX(T7:T$14,ROWS($A7))</f>
        <v>-2.180669890220073E-2</v>
      </c>
      <c r="V8" s="1" cm="1">
        <f t="array" ref="V8">INDEX(U7:U$14,ROWS($A7))</f>
        <v>-5.0271963289848821E-2</v>
      </c>
      <c r="W8" s="1" cm="1">
        <f t="array" ref="W8">INDEX(V7:V$14,ROWS($A7))</f>
        <v>-6.9779512283822592E-2</v>
      </c>
    </row>
    <row r="9" spans="1:23" x14ac:dyDescent="0.3">
      <c r="A9">
        <f>'Acf pacf ginned up data'!D10</f>
        <v>3.410654916590524</v>
      </c>
      <c r="E9">
        <f t="shared" si="0"/>
        <v>-0.8100474310098833</v>
      </c>
      <c r="G9">
        <v>5</v>
      </c>
      <c r="H9" s="2">
        <f>SUMPRODUCT($E$4:INDEX($E$4:$E$312,ROWS(E9:E$312)),$E9:E$312)/DEVSQ($E$4:$E$312)</f>
        <v>-5.0271963289848821E-2</v>
      </c>
      <c r="I9">
        <f t="shared" si="1"/>
        <v>5.6330506737015215E-2</v>
      </c>
      <c r="J9">
        <f t="shared" si="2"/>
        <v>-0.89244649483713456</v>
      </c>
      <c r="L9">
        <v>5</v>
      </c>
      <c r="M9" s="1">
        <f t="shared" si="3"/>
        <v>-5.0271963289848821E-2</v>
      </c>
      <c r="N9" s="1" cm="1">
        <f t="array" ref="N9">INDEX(M8:M$14,ROWS($A8))</f>
        <v>-2.180669890220073E-2</v>
      </c>
      <c r="O9" s="1" cm="1">
        <f t="array" ref="O9">INDEX(N8:N$14,ROWS($A8))</f>
        <v>-2.9086751906714496E-2</v>
      </c>
      <c r="P9" s="1" cm="1">
        <f t="array" ref="P9">INDEX(O8:O$14,ROWS($A8))</f>
        <v>-0.1258962386515001</v>
      </c>
      <c r="Q9" s="1" cm="1">
        <f t="array" ref="Q9">INDEX(P8:P$14,ROWS($A8))</f>
        <v>0.26790600030845219</v>
      </c>
      <c r="R9" s="1" cm="1">
        <f t="array" ref="R9">INDEX(Q8:Q$14,ROWS($A8))</f>
        <v>1</v>
      </c>
      <c r="S9" s="1" cm="1">
        <f t="array" ref="S9">INDEX(R8:R$14,ROWS($A8))</f>
        <v>0.26790600030845219</v>
      </c>
      <c r="T9" s="1" cm="1">
        <f t="array" ref="T9">INDEX(S8:S$14,ROWS($A8))</f>
        <v>-0.1258962386515001</v>
      </c>
      <c r="U9" s="1" cm="1">
        <f t="array" ref="U9">INDEX(T8:T$14,ROWS($A8))</f>
        <v>-2.9086751906714496E-2</v>
      </c>
      <c r="V9" s="1" cm="1">
        <f t="array" ref="V9">INDEX(U8:U$14,ROWS($A8))</f>
        <v>-2.180669890220073E-2</v>
      </c>
      <c r="W9" s="1" cm="1">
        <f t="array" ref="W9">INDEX(V8:V$14,ROWS($A8))</f>
        <v>-5.0271963289848821E-2</v>
      </c>
    </row>
    <row r="10" spans="1:23" x14ac:dyDescent="0.3">
      <c r="A10">
        <f>'Acf pacf ginned up data'!D11</f>
        <v>4.8306446089227251</v>
      </c>
      <c r="E10">
        <f t="shared" si="0"/>
        <v>1.1870277232906306</v>
      </c>
      <c r="G10">
        <v>6</v>
      </c>
      <c r="H10" s="2">
        <f>SUMPRODUCT($E$4:INDEX($E$4:$E$312,ROWS(E10:E$312)),$E10:E$312)/DEVSQ($E$4:$E$312)</f>
        <v>-6.9779512283822592E-2</v>
      </c>
      <c r="I10">
        <f t="shared" si="1"/>
        <v>5.639098357335897E-2</v>
      </c>
      <c r="J10">
        <f t="shared" si="2"/>
        <v>-1.2374232166574377</v>
      </c>
      <c r="L10">
        <v>6</v>
      </c>
      <c r="M10" s="1">
        <f t="shared" si="3"/>
        <v>-6.9779512283822592E-2</v>
      </c>
      <c r="N10" s="1" cm="1">
        <f t="array" ref="N10">INDEX(M9:M$14,ROWS($A9))</f>
        <v>-5.0271963289848821E-2</v>
      </c>
      <c r="O10" s="1" cm="1">
        <f t="array" ref="O10">INDEX(N9:N$14,ROWS($A9))</f>
        <v>-2.180669890220073E-2</v>
      </c>
      <c r="P10" s="1" cm="1">
        <f t="array" ref="P10">INDEX(O9:O$14,ROWS($A9))</f>
        <v>-2.9086751906714496E-2</v>
      </c>
      <c r="Q10" s="1" cm="1">
        <f t="array" ref="Q10">INDEX(P9:P$14,ROWS($A9))</f>
        <v>-0.1258962386515001</v>
      </c>
      <c r="R10" s="1" cm="1">
        <f t="array" ref="R10">INDEX(Q9:Q$14,ROWS($A9))</f>
        <v>0.26790600030845219</v>
      </c>
      <c r="S10" s="1" cm="1">
        <f t="array" ref="S10">INDEX(R9:R$14,ROWS($A9))</f>
        <v>1</v>
      </c>
      <c r="T10" s="1" cm="1">
        <f t="array" ref="T10">INDEX(S9:S$14,ROWS($A9))</f>
        <v>0.26790600030845219</v>
      </c>
      <c r="U10" s="1" cm="1">
        <f t="array" ref="U10">INDEX(T9:T$14,ROWS($A9))</f>
        <v>-0.1258962386515001</v>
      </c>
      <c r="V10" s="1" cm="1">
        <f t="array" ref="V10">INDEX(U9:U$14,ROWS($A9))</f>
        <v>-2.9086751906714496E-2</v>
      </c>
      <c r="W10" s="1" cm="1">
        <f t="array" ref="W10">INDEX(V9:V$14,ROWS($A9))</f>
        <v>-2.180669890220073E-2</v>
      </c>
    </row>
    <row r="11" spans="1:23" x14ac:dyDescent="0.3">
      <c r="A11">
        <f>'Acf pacf ginned up data'!D12</f>
        <v>4.0541016438389583</v>
      </c>
      <c r="E11">
        <f t="shared" si="0"/>
        <v>-0.84038090376016772</v>
      </c>
      <c r="G11">
        <v>7</v>
      </c>
      <c r="H11" s="2">
        <f>SUMPRODUCT($E$4:INDEX($E$4:$E$312,ROWS(E11:E$312)),$E11:E$312)/DEVSQ($E$4:$E$312)</f>
        <v>-5.4826235309912014E-2</v>
      </c>
      <c r="I11">
        <f t="shared" si="1"/>
        <v>5.6259814318543266E-2</v>
      </c>
      <c r="J11">
        <f t="shared" si="2"/>
        <v>-0.97451859687068421</v>
      </c>
      <c r="L11">
        <v>7</v>
      </c>
      <c r="M11" s="1">
        <f t="shared" si="3"/>
        <v>-5.4826235309912014E-2</v>
      </c>
      <c r="N11" s="1" cm="1">
        <f t="array" ref="N11">INDEX(M10:M$14,ROWS($A10))</f>
        <v>-6.9779512283822592E-2</v>
      </c>
      <c r="O11" s="1" cm="1">
        <f t="array" ref="O11">INDEX(N10:N$14,ROWS($A10))</f>
        <v>-5.0271963289848821E-2</v>
      </c>
      <c r="P11" s="1" cm="1">
        <f t="array" ref="P11">INDEX(O10:O$14,ROWS($A10))</f>
        <v>-2.180669890220073E-2</v>
      </c>
      <c r="Q11" s="1" cm="1">
        <f t="array" ref="Q11">INDEX(P10:P$14,ROWS($A10))</f>
        <v>-2.9086751906714496E-2</v>
      </c>
      <c r="R11" s="1" cm="1">
        <f t="array" ref="R11">INDEX(Q10:Q$14,ROWS($A10))</f>
        <v>-0.1258962386515001</v>
      </c>
      <c r="S11" s="1" cm="1">
        <f t="array" ref="S11">INDEX(R10:R$14,ROWS($A10))</f>
        <v>0.26790600030845219</v>
      </c>
      <c r="T11" s="1" cm="1">
        <f t="array" ref="T11">INDEX(S10:S$14,ROWS($A10))</f>
        <v>1</v>
      </c>
      <c r="U11" s="1" cm="1">
        <f t="array" ref="U11">INDEX(T10:T$14,ROWS($A10))</f>
        <v>0.26790600030845219</v>
      </c>
      <c r="V11" s="1" cm="1">
        <f t="array" ref="V11">INDEX(U10:U$14,ROWS($A10))</f>
        <v>-0.1258962386515001</v>
      </c>
      <c r="W11" s="1" cm="1">
        <f t="array" ref="W11">INDEX(V10:V$14,ROWS($A10))</f>
        <v>-2.9086751906714496E-2</v>
      </c>
    </row>
    <row r="12" spans="1:23" x14ac:dyDescent="0.3">
      <c r="A12">
        <f>'Acf pacf ginned up data'!D13</f>
        <v>3.3499627305626944</v>
      </c>
      <c r="E12">
        <f t="shared" si="0"/>
        <v>-0.86046490078560067</v>
      </c>
      <c r="G12">
        <v>8</v>
      </c>
      <c r="H12" s="2">
        <f>SUMPRODUCT($E$4:INDEX($E$4:$E$312,ROWS(E12:E$312)),$E12:E$312)/DEVSQ($E$4:$E$312)</f>
        <v>-4.5055992388642538E-3</v>
      </c>
      <c r="I12">
        <f t="shared" si="1"/>
        <v>5.6331584064359883E-2</v>
      </c>
      <c r="J12">
        <f t="shared" si="2"/>
        <v>-7.998353523516262E-2</v>
      </c>
      <c r="L12">
        <v>8</v>
      </c>
      <c r="M12" s="1">
        <f t="shared" si="3"/>
        <v>-4.5055992388642538E-3</v>
      </c>
      <c r="N12" s="1" cm="1">
        <f t="array" ref="N12">INDEX(M11:M$14,ROWS($A11))</f>
        <v>-5.4826235309912014E-2</v>
      </c>
      <c r="O12" s="1" cm="1">
        <f t="array" ref="O12">INDEX(N11:N$14,ROWS($A11))</f>
        <v>-6.9779512283822592E-2</v>
      </c>
      <c r="P12" s="1" cm="1">
        <f t="array" ref="P12">INDEX(O11:O$14,ROWS($A11))</f>
        <v>-5.0271963289848821E-2</v>
      </c>
      <c r="Q12" s="1" cm="1">
        <f t="array" ref="Q12">INDEX(P11:P$14,ROWS($A11))</f>
        <v>-2.180669890220073E-2</v>
      </c>
      <c r="R12" s="1" cm="1">
        <f t="array" ref="R12">INDEX(Q11:Q$14,ROWS($A11))</f>
        <v>-2.9086751906714496E-2</v>
      </c>
      <c r="S12" s="1" cm="1">
        <f t="array" ref="S12">INDEX(R11:R$14,ROWS($A11))</f>
        <v>-0.1258962386515001</v>
      </c>
      <c r="T12" s="1" cm="1">
        <f t="array" ref="T12">INDEX(S11:S$14,ROWS($A11))</f>
        <v>0.26790600030845219</v>
      </c>
      <c r="U12" s="1" cm="1">
        <f t="array" ref="U12">INDEX(T11:T$14,ROWS($A11))</f>
        <v>1</v>
      </c>
      <c r="V12" s="1" cm="1">
        <f t="array" ref="V12">INDEX(U11:U$14,ROWS($A11))</f>
        <v>0.26790600030845219</v>
      </c>
      <c r="W12" s="1" cm="1">
        <f t="array" ref="W12">INDEX(V11:V$14,ROWS($A11))</f>
        <v>-0.1258962386515001</v>
      </c>
    </row>
    <row r="13" spans="1:23" x14ac:dyDescent="0.3">
      <c r="A13">
        <f>'Acf pacf ginned up data'!D14</f>
        <v>4.5928215562649655</v>
      </c>
      <c r="E13">
        <f t="shared" si="0"/>
        <v>1.0026682780533158</v>
      </c>
      <c r="G13">
        <v>9</v>
      </c>
      <c r="H13" s="2">
        <f>SUMPRODUCT($E$4:INDEX($E$4:$E$312,ROWS(E13:E$312)),$E13:E$312)/DEVSQ($E$4:$E$312)</f>
        <v>9.3715909965867584E-3</v>
      </c>
      <c r="I13">
        <f t="shared" si="1"/>
        <v>5.6396583117656787E-2</v>
      </c>
      <c r="J13">
        <f t="shared" si="2"/>
        <v>0.16617302819632485</v>
      </c>
      <c r="L13">
        <v>9</v>
      </c>
      <c r="M13" s="1">
        <f t="shared" si="3"/>
        <v>9.3715909965867584E-3</v>
      </c>
      <c r="N13" s="1" cm="1">
        <f t="array" ref="N13">INDEX(M12:M$14,ROWS($A12))</f>
        <v>-4.5055992388642538E-3</v>
      </c>
      <c r="O13" s="1" cm="1">
        <f t="array" ref="O13">INDEX(N12:N$14,ROWS($A12))</f>
        <v>-5.4826235309912014E-2</v>
      </c>
      <c r="P13" s="1" cm="1">
        <f t="array" ref="P13">INDEX(O12:O$14,ROWS($A12))</f>
        <v>-6.9779512283822592E-2</v>
      </c>
      <c r="Q13" s="1" cm="1">
        <f t="array" ref="Q13">INDEX(P12:P$14,ROWS($A12))</f>
        <v>-5.0271963289848821E-2</v>
      </c>
      <c r="R13" s="1" cm="1">
        <f t="array" ref="R13">INDEX(Q12:Q$14,ROWS($A12))</f>
        <v>-2.180669890220073E-2</v>
      </c>
      <c r="S13" s="1" cm="1">
        <f t="array" ref="S13">INDEX(R12:R$14,ROWS($A12))</f>
        <v>-2.9086751906714496E-2</v>
      </c>
      <c r="T13" s="1" cm="1">
        <f t="array" ref="T13">INDEX(S12:S$14,ROWS($A12))</f>
        <v>-0.1258962386515001</v>
      </c>
      <c r="U13" s="1" cm="1">
        <f t="array" ref="U13">INDEX(T12:T$14,ROWS($A12))</f>
        <v>0.26790600030845219</v>
      </c>
      <c r="V13" s="1" cm="1">
        <f t="array" ref="V13">INDEX(U12:U$14,ROWS($A12))</f>
        <v>1</v>
      </c>
      <c r="W13" s="1" cm="1">
        <f t="array" ref="W13">INDEX(V12:V$14,ROWS($A12))</f>
        <v>0.26790600030845219</v>
      </c>
    </row>
    <row r="14" spans="1:23" x14ac:dyDescent="0.3">
      <c r="A14">
        <f>'Acf pacf ginned up data'!D15</f>
        <v>6.8052905202450109</v>
      </c>
      <c r="E14">
        <f t="shared" si="0"/>
        <v>2.1203057540735637</v>
      </c>
      <c r="G14">
        <v>10</v>
      </c>
      <c r="H14" s="2">
        <f>SUMPRODUCT($E$4:INDEX($E$4:$E$312,ROWS(E14:E$312)),$E14:E$312)/DEVSQ($E$4:$E$312)</f>
        <v>-1.0695927602034274E-3</v>
      </c>
      <c r="I14">
        <f t="shared" si="1"/>
        <v>5.6281804151201383E-2</v>
      </c>
      <c r="J14">
        <f t="shared" si="2"/>
        <v>-1.9004237272315587E-2</v>
      </c>
      <c r="L14">
        <v>10</v>
      </c>
      <c r="M14" s="1">
        <f t="shared" si="3"/>
        <v>-1.0695927602034274E-3</v>
      </c>
      <c r="N14" s="1" cm="1">
        <f t="array" ref="N14">INDEX(M13:M$14,ROWS($A13))</f>
        <v>9.3715909965867584E-3</v>
      </c>
      <c r="O14" s="1" cm="1">
        <f t="array" ref="O14">INDEX(N13:N$14,ROWS($A13))</f>
        <v>-4.5055992388642538E-3</v>
      </c>
      <c r="P14" s="1" cm="1">
        <f t="array" ref="P14">INDEX(O13:O$14,ROWS($A13))</f>
        <v>-5.4826235309912014E-2</v>
      </c>
      <c r="Q14" s="1" cm="1">
        <f t="array" ref="Q14">INDEX(P13:P$14,ROWS($A13))</f>
        <v>-6.9779512283822592E-2</v>
      </c>
      <c r="R14" s="1" cm="1">
        <f t="array" ref="R14">INDEX(Q13:Q$14,ROWS($A13))</f>
        <v>-5.0271963289848821E-2</v>
      </c>
      <c r="S14" s="1" cm="1">
        <f t="array" ref="S14">INDEX(R13:R$14,ROWS($A13))</f>
        <v>-2.180669890220073E-2</v>
      </c>
      <c r="T14" s="1" cm="1">
        <f t="array" ref="T14">INDEX(S13:S$14,ROWS($A13))</f>
        <v>-2.9086751906714496E-2</v>
      </c>
      <c r="U14" s="1" cm="1">
        <f t="array" ref="U14">INDEX(T13:T$14,ROWS($A13))</f>
        <v>-0.1258962386515001</v>
      </c>
      <c r="V14" s="1" cm="1">
        <f t="array" ref="V14">INDEX(U13:U$14,ROWS($A13))</f>
        <v>0.26790600030845219</v>
      </c>
      <c r="W14" s="1" cm="1">
        <f t="array" ref="W14">INDEX(V13:V$14,ROWS($A13))</f>
        <v>1</v>
      </c>
    </row>
    <row r="15" spans="1:23" x14ac:dyDescent="0.3">
      <c r="A15">
        <f>'Acf pacf ginned up data'!D16</f>
        <v>7.7383578201561622</v>
      </c>
      <c r="E15">
        <f t="shared" si="0"/>
        <v>1.1044142198786382</v>
      </c>
    </row>
    <row r="16" spans="1:23" x14ac:dyDescent="0.3">
      <c r="A16">
        <f>'Acf pacf ginned up data'!D17</f>
        <v>8.7940039647558965</v>
      </c>
      <c r="E16">
        <f t="shared" si="0"/>
        <v>1.3381235208057731</v>
      </c>
      <c r="H16" s="2" t="s">
        <v>7</v>
      </c>
      <c r="I16" t="s">
        <v>8</v>
      </c>
      <c r="J16" t="s">
        <v>6</v>
      </c>
    </row>
    <row r="17" spans="1:10" x14ac:dyDescent="0.3">
      <c r="A17">
        <f>'Acf pacf ginned up data'!D18</f>
        <v>7.9640352080356145</v>
      </c>
      <c r="E17">
        <f t="shared" si="0"/>
        <v>-0.42176150262975387</v>
      </c>
      <c r="G17">
        <v>1</v>
      </c>
      <c r="H17" s="2" cm="1">
        <f t="array" aca="1" ref="H17" ca="1">INDEX(MMULT(MINVERSE(OFFSET($M$4,0,0,L5,L5)),OFFSET($M$4,1,0,L5,1)),L5)</f>
        <v>0.26790600030845219</v>
      </c>
      <c r="I17">
        <f>1/SQRT(COUNT($E$3:$E$313))</f>
        <v>5.6796183424706478E-2</v>
      </c>
      <c r="J17">
        <f ca="1">H17/I17</f>
        <v>4.7169718835704799</v>
      </c>
    </row>
    <row r="18" spans="1:10" x14ac:dyDescent="0.3">
      <c r="A18">
        <f>'Acf pacf ginned up data'!D19</f>
        <v>5.6598131495598434</v>
      </c>
      <c r="E18">
        <f t="shared" si="0"/>
        <v>-1.9948659875816235</v>
      </c>
      <c r="G18">
        <v>2</v>
      </c>
      <c r="H18" s="2" cm="1">
        <f t="array" aca="1" ref="H18" ca="1">INDEX(MMULT(MINVERSE(OFFSET($M$4,0,0,L6,L6)),OFFSET($M$4,1,0,L6,1)),L6)</f>
        <v>-0.21295437080533663</v>
      </c>
      <c r="I18">
        <f t="shared" ref="I18:I26" si="4">1/SQRT(COUNT($E$3:$E$313))</f>
        <v>5.6796183424706478E-2</v>
      </c>
      <c r="J18">
        <f t="shared" ref="J18:J26" ca="1" si="5">H18/I18</f>
        <v>-3.7494486066593864</v>
      </c>
    </row>
    <row r="19" spans="1:10" x14ac:dyDescent="0.3">
      <c r="A19">
        <f>'Acf pacf ginned up data'!D20</f>
        <v>5.289492496449836</v>
      </c>
      <c r="E19">
        <f t="shared" si="0"/>
        <v>-0.33540271616153916</v>
      </c>
      <c r="G19">
        <v>3</v>
      </c>
      <c r="H19" s="2" cm="1">
        <f t="array" aca="1" ref="H19" ca="1">INDEX(MMULT(MINVERSE(OFFSET($M$4,0,0,L7,L7)),OFFSET($M$4,1,0,L7,1)),L7)</f>
        <v>7.7726549816852203E-2</v>
      </c>
      <c r="I19">
        <f t="shared" si="4"/>
        <v>5.6796183424706478E-2</v>
      </c>
      <c r="J19">
        <f t="shared" ca="1" si="5"/>
        <v>1.3685171279139323</v>
      </c>
    </row>
    <row r="20" spans="1:10" x14ac:dyDescent="0.3">
      <c r="A20">
        <f>'Acf pacf ginned up data'!D21</f>
        <v>5.6240559517812336</v>
      </c>
      <c r="E20">
        <f t="shared" si="0"/>
        <v>0.32537535283491525</v>
      </c>
      <c r="G20">
        <v>4</v>
      </c>
      <c r="H20" s="2" cm="1">
        <f t="array" aca="1" ref="H20" ca="1">INDEX(MMULT(MINVERSE(OFFSET($M$4,0,0,L8,L8)),OFFSET($M$4,1,0,L8,1)),L8)</f>
        <v>-7.1171962231927705E-2</v>
      </c>
      <c r="I20">
        <f t="shared" si="4"/>
        <v>5.6796183424706478E-2</v>
      </c>
      <c r="J20">
        <f t="shared" ca="1" si="5"/>
        <v>-1.2531117047024629</v>
      </c>
    </row>
    <row r="21" spans="1:10" x14ac:dyDescent="0.3">
      <c r="A21">
        <f>'Acf pacf ginned up data'!D22</f>
        <v>6.8284544098122639</v>
      </c>
      <c r="E21">
        <f t="shared" si="0"/>
        <v>1.2350576306831522</v>
      </c>
      <c r="G21">
        <v>5</v>
      </c>
      <c r="H21" s="2" cm="1">
        <f t="array" aca="1" ref="H21" ca="1">INDEX(MMULT(MINVERSE(OFFSET($M$4,0,0,L9,L9)),OFFSET($M$4,1,0,L9,1)),L9)</f>
        <v>-2.0783788192602667E-2</v>
      </c>
      <c r="I21">
        <f t="shared" si="4"/>
        <v>5.6796183424706478E-2</v>
      </c>
      <c r="J21">
        <f t="shared" ca="1" si="5"/>
        <v>-0.36593635239866606</v>
      </c>
    </row>
    <row r="22" spans="1:10" x14ac:dyDescent="0.3">
      <c r="A22">
        <f>'Acf pacf ginned up data'!D23</f>
        <v>4.6335723148264085</v>
      </c>
      <c r="E22">
        <f t="shared" si="0"/>
        <v>-2.0207763026239407</v>
      </c>
      <c r="G22">
        <v>6</v>
      </c>
      <c r="H22" s="2" cm="1">
        <f t="array" aca="1" ref="H22" ca="1">INDEX(MMULT(MINVERSE(OFFSET($M$4,0,0,L10,L10)),OFFSET($M$4,1,0,L10,1)),L10)</f>
        <v>-6.5753570381787599E-2</v>
      </c>
      <c r="I22">
        <f t="shared" si="4"/>
        <v>5.6796183424706478E-2</v>
      </c>
      <c r="J22">
        <f t="shared" ca="1" si="5"/>
        <v>-1.1577110717123404</v>
      </c>
    </row>
    <row r="23" spans="1:10" x14ac:dyDescent="0.3">
      <c r="A23">
        <f>'Acf pacf ginned up data'!D24</f>
        <v>3.5992713854557734</v>
      </c>
      <c r="E23">
        <f t="shared" si="0"/>
        <v>-1.121610630434366</v>
      </c>
      <c r="G23">
        <v>7</v>
      </c>
      <c r="H23" s="2" cm="1">
        <f t="array" aca="1" ref="H23" ca="1">INDEX(MMULT(MINVERSE(OFFSET($M$4,0,0,L11,L11)),OFFSET($M$4,1,0,L11,1)),L11)</f>
        <v>-2.9785462851734612E-2</v>
      </c>
      <c r="I23">
        <f t="shared" si="4"/>
        <v>5.6796183424706478E-2</v>
      </c>
      <c r="J23">
        <f t="shared" ca="1" si="5"/>
        <v>-0.52442718957023904</v>
      </c>
    </row>
    <row r="24" spans="1:10" x14ac:dyDescent="0.3">
      <c r="A24">
        <f>'Acf pacf ginned up data'!D25</f>
        <v>3.6010879405187461</v>
      </c>
      <c r="E24">
        <f t="shared" si="0"/>
        <v>-0.20868075977723866</v>
      </c>
      <c r="G24">
        <v>8</v>
      </c>
      <c r="H24" s="2" cm="1">
        <f t="array" aca="1" ref="H24" ca="1">INDEX(MMULT(MINVERSE(OFFSET($M$4,0,0,L12,L12)),OFFSET($M$4,1,0,L12,1)),L12)</f>
        <v>5.8315894724664512E-4</v>
      </c>
      <c r="I24">
        <f t="shared" si="4"/>
        <v>5.6796183424706478E-2</v>
      </c>
      <c r="J24">
        <f t="shared" ca="1" si="5"/>
        <v>1.0267572785409549E-2</v>
      </c>
    </row>
    <row r="25" spans="1:10" x14ac:dyDescent="0.3">
      <c r="A25">
        <f>'Acf pacf ginned up data'!D26</f>
        <v>3.6137148553016951</v>
      </c>
      <c r="E25">
        <f t="shared" si="0"/>
        <v>-0.19765404418137855</v>
      </c>
      <c r="G25">
        <v>9</v>
      </c>
      <c r="H25" s="2" cm="1">
        <f t="array" aca="1" ref="H25" ca="1">INDEX(MMULT(MINVERSE(OFFSET($M$4,0,0,L13,L13)),OFFSET($M$4,1,0,L13,1)),L13)</f>
        <v>-6.5663652753549951E-3</v>
      </c>
      <c r="I25">
        <f t="shared" si="4"/>
        <v>5.6796183424706478E-2</v>
      </c>
      <c r="J25">
        <f t="shared" ca="1" si="5"/>
        <v>-0.11561279084993253</v>
      </c>
    </row>
    <row r="26" spans="1:10" x14ac:dyDescent="0.3">
      <c r="A26">
        <f>'Acf pacf ginned up data'!D27</f>
        <v>1.4848183415480407</v>
      </c>
      <c r="E26">
        <f t="shared" si="0"/>
        <v>-2.3376735781962812</v>
      </c>
      <c r="G26">
        <v>10</v>
      </c>
      <c r="H26" s="2" cm="1">
        <f t="array" aca="1" ref="H26" ca="1">INDEX(MMULT(MINVERSE(OFFSET($M$4,0,0,L14,L14)),OFFSET($M$4,1,0,L14,1)),L14)</f>
        <v>-6.495731463135956E-3</v>
      </c>
      <c r="I26">
        <f t="shared" si="4"/>
        <v>5.6796183424706478E-2</v>
      </c>
      <c r="J26">
        <f t="shared" ca="1" si="5"/>
        <v>-0.1143691542539511</v>
      </c>
    </row>
    <row r="27" spans="1:10" x14ac:dyDescent="0.3">
      <c r="A27">
        <f>'Acf pacf ginned up data'!D28</f>
        <v>-0.30618142186910879</v>
      </c>
      <c r="E27">
        <f t="shared" si="0"/>
        <v>-2.2533332871640912</v>
      </c>
    </row>
    <row r="28" spans="1:10" x14ac:dyDescent="0.3">
      <c r="A28">
        <f>'Acf pacf ginned up data'!D29</f>
        <v>1.1764817843541486</v>
      </c>
      <c r="E28">
        <f t="shared" si="0"/>
        <v>0.80701750140358874</v>
      </c>
    </row>
    <row r="29" spans="1:10" x14ac:dyDescent="0.3">
      <c r="A29">
        <f>'Acf pacf ginned up data'!D30</f>
        <v>3.99737482570846</v>
      </c>
      <c r="E29">
        <f t="shared" si="0"/>
        <v>2.321835926201643</v>
      </c>
      <c r="H29" t="s">
        <v>4</v>
      </c>
      <c r="I29" t="s">
        <v>7</v>
      </c>
    </row>
    <row r="30" spans="1:10" x14ac:dyDescent="0.3">
      <c r="A30">
        <f>'Acf pacf ginned up data'!D31</f>
        <v>4.7414186083846248</v>
      </c>
      <c r="E30">
        <f t="shared" si="0"/>
        <v>0.58096150097411137</v>
      </c>
      <c r="G30">
        <v>1</v>
      </c>
      <c r="H30">
        <f>H5</f>
        <v>0.26790600030845219</v>
      </c>
      <c r="I30">
        <f ca="1">H17</f>
        <v>0.26790600030845219</v>
      </c>
    </row>
    <row r="31" spans="1:10" x14ac:dyDescent="0.3">
      <c r="A31">
        <f>'Acf pacf ginned up data'!D32</f>
        <v>4.8264957548542204</v>
      </c>
      <c r="E31">
        <f t="shared" si="0"/>
        <v>1.0612186409972857E-2</v>
      </c>
      <c r="G31">
        <v>2</v>
      </c>
      <c r="H31">
        <f t="shared" ref="H31:H39" si="6">H6</f>
        <v>-0.1258962386515001</v>
      </c>
      <c r="I31">
        <f t="shared" ref="I31:I39" ca="1" si="7">H18</f>
        <v>-0.21295437080533663</v>
      </c>
    </row>
    <row r="32" spans="1:10" x14ac:dyDescent="0.3">
      <c r="A32">
        <f>'Acf pacf ginned up data'!D33</f>
        <v>5.8110531672822967</v>
      </c>
      <c r="E32">
        <f t="shared" si="0"/>
        <v>0.92022533571303189</v>
      </c>
      <c r="G32">
        <v>3</v>
      </c>
      <c r="H32">
        <f t="shared" si="6"/>
        <v>-2.9086751906714496E-2</v>
      </c>
      <c r="I32">
        <f t="shared" ca="1" si="7"/>
        <v>7.7726549816852203E-2</v>
      </c>
    </row>
    <row r="33" spans="1:9" x14ac:dyDescent="0.3">
      <c r="A33">
        <f>'Acf pacf ginned up data'!D34</f>
        <v>5.1425181402691962</v>
      </c>
      <c r="E33">
        <f t="shared" si="0"/>
        <v>-0.61560405695048992</v>
      </c>
      <c r="G33">
        <v>4</v>
      </c>
      <c r="H33">
        <f t="shared" si="6"/>
        <v>-2.180669890220073E-2</v>
      </c>
      <c r="I33">
        <f t="shared" ca="1" si="7"/>
        <v>-7.1171962231927705E-2</v>
      </c>
    </row>
    <row r="34" spans="1:9" x14ac:dyDescent="0.3">
      <c r="A34">
        <f>'Acf pacf ginned up data'!D35</f>
        <v>4.1591893931559749</v>
      </c>
      <c r="E34">
        <f t="shared" si="0"/>
        <v>-1.01002183264713</v>
      </c>
      <c r="G34">
        <v>5</v>
      </c>
      <c r="H34">
        <f t="shared" si="6"/>
        <v>-5.0271963289848821E-2</v>
      </c>
      <c r="I34">
        <f t="shared" ca="1" si="7"/>
        <v>-2.0783788192602667E-2</v>
      </c>
    </row>
    <row r="35" spans="1:9" x14ac:dyDescent="0.3">
      <c r="A35">
        <f>'Acf pacf ginned up data'!D36</f>
        <v>3.9329348157812318</v>
      </c>
      <c r="E35">
        <f t="shared" si="0"/>
        <v>-0.37006437282827109</v>
      </c>
      <c r="G35">
        <v>6</v>
      </c>
      <c r="H35">
        <f t="shared" si="6"/>
        <v>-6.9779512283822592E-2</v>
      </c>
      <c r="I35">
        <f t="shared" ca="1" si="7"/>
        <v>-6.5753570381787599E-2</v>
      </c>
    </row>
    <row r="36" spans="1:9" x14ac:dyDescent="0.3">
      <c r="A36">
        <f>'Acf pacf ginned up data'!D37</f>
        <v>5.5651219018180491</v>
      </c>
      <c r="E36">
        <f t="shared" si="0"/>
        <v>1.4614298513019959</v>
      </c>
      <c r="G36">
        <v>7</v>
      </c>
      <c r="H36">
        <f t="shared" si="6"/>
        <v>-5.4826235309912014E-2</v>
      </c>
      <c r="I36">
        <f t="shared" ca="1" si="7"/>
        <v>-2.9785462851734612E-2</v>
      </c>
    </row>
    <row r="37" spans="1:9" x14ac:dyDescent="0.3">
      <c r="A37">
        <f>'Acf pacf ginned up data'!D38</f>
        <v>5.7827677058695528</v>
      </c>
      <c r="E37">
        <f t="shared" si="0"/>
        <v>0.24128579613538825</v>
      </c>
      <c r="G37">
        <v>8</v>
      </c>
      <c r="H37">
        <f t="shared" si="6"/>
        <v>-4.5055992388642538E-3</v>
      </c>
      <c r="I37">
        <f t="shared" ca="1" si="7"/>
        <v>5.8315894724664512E-4</v>
      </c>
    </row>
    <row r="38" spans="1:9" x14ac:dyDescent="0.3">
      <c r="A38">
        <f>'Acf pacf ginned up data'!D39</f>
        <v>6.1364566268015199</v>
      </c>
      <c r="E38">
        <f t="shared" si="0"/>
        <v>0.403251027642475</v>
      </c>
      <c r="G38">
        <v>9</v>
      </c>
      <c r="H38">
        <f t="shared" si="6"/>
        <v>9.3715909965867584E-3</v>
      </c>
      <c r="I38">
        <f t="shared" ca="1" si="7"/>
        <v>-6.5663652753549951E-3</v>
      </c>
    </row>
    <row r="39" spans="1:9" x14ac:dyDescent="0.3">
      <c r="A39">
        <f>'Acf pacf ginned up data'!D40</f>
        <v>5.9033963874777022</v>
      </c>
      <c r="E39">
        <f t="shared" si="0"/>
        <v>-0.14137297063042453</v>
      </c>
      <c r="G39">
        <v>10</v>
      </c>
      <c r="H39">
        <f t="shared" si="6"/>
        <v>-1.0695927602034274E-3</v>
      </c>
      <c r="I39">
        <f t="shared" ca="1" si="7"/>
        <v>-6.495731463135956E-3</v>
      </c>
    </row>
    <row r="40" spans="1:9" x14ac:dyDescent="0.3">
      <c r="A40">
        <f>'Acf pacf ginned up data'!D41</f>
        <v>5.4023778113849819</v>
      </c>
      <c r="E40">
        <f t="shared" si="0"/>
        <v>-0.43708931663358985</v>
      </c>
    </row>
    <row r="41" spans="1:9" x14ac:dyDescent="0.3">
      <c r="A41">
        <f>'Acf pacf ginned up data'!D42</f>
        <v>3.3583306623084166</v>
      </c>
      <c r="E41">
        <f t="shared" si="0"/>
        <v>-2.0397903515614724</v>
      </c>
    </row>
    <row r="42" spans="1:9" x14ac:dyDescent="0.3">
      <c r="A42">
        <f>'Acf pacf ginned up data'!D43</f>
        <v>1.4635707081918394</v>
      </c>
      <c r="E42">
        <f t="shared" si="0"/>
        <v>-2.1339538618953284</v>
      </c>
    </row>
    <row r="43" spans="1:9" x14ac:dyDescent="0.3">
      <c r="A43">
        <f>'Acf pacf ginned up data'!D44</f>
        <v>1.5833563068959959</v>
      </c>
      <c r="E43">
        <f t="shared" si="0"/>
        <v>-0.34507856692583982</v>
      </c>
    </row>
    <row r="44" spans="1:9" x14ac:dyDescent="0.3">
      <c r="A44">
        <f>'Acf pacf ginned up data'!D45</f>
        <v>3.4126726673968255</v>
      </c>
      <c r="E44">
        <f t="shared" si="0"/>
        <v>1.3787189345112307</v>
      </c>
    </row>
    <row r="45" spans="1:9" x14ac:dyDescent="0.3">
      <c r="A45">
        <f>'Acf pacf ginned up data'!D46</f>
        <v>4.4721618559197438</v>
      </c>
      <c r="E45">
        <f t="shared" si="0"/>
        <v>0.82676753823188331</v>
      </c>
    </row>
    <row r="46" spans="1:9" x14ac:dyDescent="0.3">
      <c r="A46">
        <f>'Acf pacf ginned up data'!D47</f>
        <v>7.3451887328292962</v>
      </c>
      <c r="E46">
        <f t="shared" si="0"/>
        <v>2.7664928198516932</v>
      </c>
    </row>
    <row r="47" spans="1:9" x14ac:dyDescent="0.3">
      <c r="A47">
        <f>'Acf pacf ginned up data'!D48</f>
        <v>8.2191039123743632</v>
      </c>
      <c r="E47">
        <f t="shared" si="0"/>
        <v>1.1095652153677387</v>
      </c>
    </row>
    <row r="48" spans="1:9" x14ac:dyDescent="0.3">
      <c r="A48">
        <f>'Acf pacf ginned up data'!D49</f>
        <v>6.8579618484046883</v>
      </c>
      <c r="E48">
        <f t="shared" si="0"/>
        <v>-1.021406725162012</v>
      </c>
    </row>
    <row r="49" spans="1:5" x14ac:dyDescent="0.3">
      <c r="A49">
        <f>'Acf pacf ginned up data'!D50</f>
        <v>7.5583904158777138</v>
      </c>
      <c r="E49">
        <f t="shared" si="0"/>
        <v>0.878048763472834</v>
      </c>
    </row>
    <row r="50" spans="1:5" x14ac:dyDescent="0.3">
      <c r="A50">
        <f>'Acf pacf ginned up data'!D51</f>
        <v>6.2142901016669043</v>
      </c>
      <c r="E50">
        <f t="shared" si="0"/>
        <v>-1.0830574687695238</v>
      </c>
    </row>
    <row r="51" spans="1:5" x14ac:dyDescent="0.3">
      <c r="A51">
        <f>'Acf pacf ginned up data'!D52</f>
        <v>4.5776318933272906</v>
      </c>
      <c r="E51">
        <f t="shared" si="0"/>
        <v>-1.5357007942095029</v>
      </c>
    </row>
    <row r="52" spans="1:5" x14ac:dyDescent="0.3">
      <c r="A52">
        <f>'Acf pacf ginned up data'!D53</f>
        <v>5.0567060982325858</v>
      </c>
      <c r="E52">
        <f t="shared" si="0"/>
        <v>0.38510187129194406</v>
      </c>
    </row>
    <row r="53" spans="1:5" x14ac:dyDescent="0.3">
      <c r="A53">
        <f>'Acf pacf ginned up data'!D54</f>
        <v>5.1107589801926609</v>
      </c>
      <c r="E53">
        <f t="shared" si="0"/>
        <v>1.713938533342052E-2</v>
      </c>
    </row>
    <row r="54" spans="1:5" x14ac:dyDescent="0.3">
      <c r="A54">
        <f>'Acf pacf ginned up data'!D55</f>
        <v>5.4658937957251039</v>
      </c>
      <c r="E54">
        <f t="shared" si="0"/>
        <v>0.32465914116555883</v>
      </c>
    </row>
    <row r="55" spans="1:5" x14ac:dyDescent="0.3">
      <c r="A55">
        <f>'Acf pacf ginned up data'!D56</f>
        <v>7.0688941200092206</v>
      </c>
      <c r="E55">
        <f t="shared" si="0"/>
        <v>1.6148220212644793</v>
      </c>
    </row>
    <row r="56" spans="1:5" x14ac:dyDescent="0.3">
      <c r="A56">
        <f>'Acf pacf ginned up data'!D57</f>
        <v>7.8036233389044281</v>
      </c>
      <c r="E56">
        <f t="shared" si="0"/>
        <v>0.93747193240375104</v>
      </c>
    </row>
    <row r="57" spans="1:5" x14ac:dyDescent="0.3">
      <c r="A57">
        <f>'Acf pacf ginned up data'!D58</f>
        <v>7.0535022527275997</v>
      </c>
      <c r="E57">
        <f t="shared" si="0"/>
        <v>-0.45987043694339658</v>
      </c>
    </row>
    <row r="58" spans="1:5" x14ac:dyDescent="0.3">
      <c r="A58">
        <f>'Acf pacf ginned up data'!D59</f>
        <v>5.7218610077770116</v>
      </c>
      <c r="E58">
        <f t="shared" si="0"/>
        <v>-1.1307317381502129</v>
      </c>
    </row>
    <row r="59" spans="1:5" x14ac:dyDescent="0.3">
      <c r="A59">
        <f>'Acf pacf ginned up data'!D60</f>
        <v>6.1252524124636878</v>
      </c>
      <c r="E59">
        <f t="shared" si="0"/>
        <v>0.44569938391071773</v>
      </c>
    </row>
    <row r="60" spans="1:5" x14ac:dyDescent="0.3">
      <c r="A60">
        <f>'Acf pacf ginned up data'!D61</f>
        <v>5.512396706037519</v>
      </c>
      <c r="E60">
        <f t="shared" si="0"/>
        <v>-0.52250288536723488</v>
      </c>
    </row>
    <row r="61" spans="1:5" x14ac:dyDescent="0.3">
      <c r="A61">
        <f>'Acf pacf ginned up data'!D62</f>
        <v>5.0173709389076162</v>
      </c>
      <c r="E61">
        <f t="shared" si="0"/>
        <v>-0.47766546683557642</v>
      </c>
    </row>
    <row r="62" spans="1:5" x14ac:dyDescent="0.3">
      <c r="A62">
        <f>'Acf pacf ginned up data'!D63</f>
        <v>5.9649268520162879</v>
      </c>
      <c r="E62">
        <f t="shared" si="0"/>
        <v>0.90595750875626546</v>
      </c>
    </row>
    <row r="63" spans="1:5" x14ac:dyDescent="0.3">
      <c r="A63">
        <f>'Acf pacf ginned up data'!D64</f>
        <v>6.7257050722622314</v>
      </c>
      <c r="E63">
        <f t="shared" si="0"/>
        <v>0.83203589920642607</v>
      </c>
    </row>
    <row r="64" spans="1:5" x14ac:dyDescent="0.3">
      <c r="A64">
        <f>'Acf pacf ginned up data'!D65</f>
        <v>5.9465296035409114</v>
      </c>
      <c r="E64">
        <f t="shared" si="0"/>
        <v>-0.61730735820853955</v>
      </c>
    </row>
    <row r="65" spans="1:5" x14ac:dyDescent="0.3">
      <c r="A65">
        <f>'Acf pacf ginned up data'!D66</f>
        <v>7.1965395274135364</v>
      </c>
      <c r="E65">
        <f t="shared" si="0"/>
        <v>1.3190764483292501</v>
      </c>
    </row>
    <row r="66" spans="1:5" x14ac:dyDescent="0.3">
      <c r="A66">
        <f>'Acf pacf ginned up data'!D67</f>
        <v>8.7555321534656141</v>
      </c>
      <c r="E66">
        <f t="shared" ref="E66:E129" si="8">A66-$D$3-$C$3*A65</f>
        <v>1.7769382004506635</v>
      </c>
    </row>
    <row r="67" spans="1:5" x14ac:dyDescent="0.3">
      <c r="A67">
        <f>'Acf pacf ginned up data'!D68</f>
        <v>8.9003773376845299</v>
      </c>
      <c r="E67">
        <f t="shared" si="8"/>
        <v>0.54847035731547855</v>
      </c>
    </row>
    <row r="68" spans="1:5" x14ac:dyDescent="0.3">
      <c r="A68">
        <f>'Acf pacf ginned up data'!D69</f>
        <v>8.203546396162043</v>
      </c>
      <c r="E68">
        <f t="shared" si="8"/>
        <v>-0.27595437465428674</v>
      </c>
    </row>
    <row r="69" spans="1:5" x14ac:dyDescent="0.3">
      <c r="A69">
        <f>'Acf pacf ginned up data'!D70</f>
        <v>7.6867857201720309</v>
      </c>
      <c r="E69">
        <f t="shared" si="8"/>
        <v>-0.17887827305822679</v>
      </c>
    </row>
    <row r="70" spans="1:5" x14ac:dyDescent="0.3">
      <c r="A70">
        <f>'Acf pacf ginned up data'!D71</f>
        <v>6.7521511939820957</v>
      </c>
      <c r="E70">
        <f t="shared" si="8"/>
        <v>-0.65829950541845239</v>
      </c>
    </row>
    <row r="71" spans="1:5" x14ac:dyDescent="0.3">
      <c r="A71">
        <f>'Acf pacf ginned up data'!D72</f>
        <v>6.5707925832910927</v>
      </c>
      <c r="E71">
        <f t="shared" si="8"/>
        <v>-1.6340706403702221E-2</v>
      </c>
    </row>
    <row r="72" spans="1:5" x14ac:dyDescent="0.3">
      <c r="A72">
        <f>'Acf pacf ginned up data'!D73</f>
        <v>6.4422574148446481</v>
      </c>
      <c r="E72">
        <f t="shared" si="8"/>
        <v>1.4882509200397465E-2</v>
      </c>
    </row>
    <row r="73" spans="1:5" x14ac:dyDescent="0.3">
      <c r="A73">
        <f>'Acf pacf ginned up data'!D74</f>
        <v>4.0982563686863598</v>
      </c>
      <c r="E73">
        <f t="shared" si="8"/>
        <v>-2.2158922019830642</v>
      </c>
    </row>
    <row r="74" spans="1:5" x14ac:dyDescent="0.3">
      <c r="A74">
        <f>'Acf pacf ginned up data'!D75</f>
        <v>1.4113822421765208</v>
      </c>
      <c r="E74">
        <f t="shared" si="8"/>
        <v>-2.8379411849817453</v>
      </c>
    </row>
    <row r="75" spans="1:5" x14ac:dyDescent="0.3">
      <c r="A75">
        <f>'Acf pacf ginned up data'!D76</f>
        <v>0.72483947134523985</v>
      </c>
      <c r="E75">
        <f t="shared" si="8"/>
        <v>-1.157622702504332</v>
      </c>
    </row>
    <row r="76" spans="1:5" x14ac:dyDescent="0.3">
      <c r="A76">
        <f>'Acf pacf ginned up data'!D77</f>
        <v>2.8965320616620369</v>
      </c>
      <c r="E76">
        <f t="shared" si="8"/>
        <v>1.6188438394417166</v>
      </c>
    </row>
    <row r="77" spans="1:5" x14ac:dyDescent="0.3">
      <c r="A77">
        <f>'Acf pacf ginned up data'!D78</f>
        <v>5.4192738136301504</v>
      </c>
      <c r="E77">
        <f t="shared" si="8"/>
        <v>2.2285465713068553</v>
      </c>
    </row>
    <row r="78" spans="1:5" x14ac:dyDescent="0.3">
      <c r="A78">
        <f>'Acf pacf ginned up data'!D79</f>
        <v>4.8100360768454609</v>
      </c>
      <c r="E78">
        <f t="shared" si="8"/>
        <v>-0.6029685866361989</v>
      </c>
    </row>
    <row r="79" spans="1:5" x14ac:dyDescent="0.3">
      <c r="A79">
        <f>'Acf pacf ginned up data'!D80</f>
        <v>4.5461484589959342</v>
      </c>
      <c r="E79">
        <f t="shared" si="8"/>
        <v>-0.33018007998031429</v>
      </c>
    </row>
    <row r="80" spans="1:5" x14ac:dyDescent="0.3">
      <c r="A80">
        <f>'Acf pacf ginned up data'!D81</f>
        <v>3.4743993685075196</v>
      </c>
      <c r="E80">
        <f t="shared" si="8"/>
        <v>-1.169471173365868</v>
      </c>
    </row>
    <row r="81" spans="1:5" x14ac:dyDescent="0.3">
      <c r="A81">
        <f>'Acf pacf ginned up data'!D82</f>
        <v>4.4691427542590914</v>
      </c>
      <c r="E81">
        <f t="shared" si="8"/>
        <v>0.76937352718787011</v>
      </c>
    </row>
    <row r="82" spans="1:5" x14ac:dyDescent="0.3">
      <c r="A82">
        <f>'Acf pacf ginned up data'!D83</f>
        <v>5.0895782510229637</v>
      </c>
      <c r="E82">
        <f t="shared" si="8"/>
        <v>0.51354185777123629</v>
      </c>
    </row>
    <row r="83" spans="1:5" x14ac:dyDescent="0.3">
      <c r="A83">
        <f>'Acf pacf ginned up data'!D84</f>
        <v>5.4944871931343995</v>
      </c>
      <c r="E83">
        <f t="shared" si="8"/>
        <v>0.37191059430361317</v>
      </c>
    </row>
    <row r="84" spans="1:5" x14ac:dyDescent="0.3">
      <c r="A84">
        <f>'Acf pacf ginned up data'!D85</f>
        <v>7.4896541685168785</v>
      </c>
      <c r="E84">
        <f t="shared" si="8"/>
        <v>2.0103942115986584</v>
      </c>
    </row>
    <row r="85" spans="1:5" x14ac:dyDescent="0.3">
      <c r="A85">
        <f>'Acf pacf ginned up data'!D86</f>
        <v>7.1235222748982086</v>
      </c>
      <c r="E85">
        <f t="shared" si="8"/>
        <v>-0.11327569294573436</v>
      </c>
    </row>
    <row r="86" spans="1:5" x14ac:dyDescent="0.3">
      <c r="A86">
        <f>'Acf pacf ginned up data'!D87</f>
        <v>7.2891113166548553</v>
      </c>
      <c r="E86">
        <f t="shared" si="8"/>
        <v>0.37483809385069389</v>
      </c>
    </row>
    <row r="87" spans="1:5" x14ac:dyDescent="0.3">
      <c r="A87">
        <f>'Acf pacf ginned up data'!D88</f>
        <v>8.4595478860462379</v>
      </c>
      <c r="E87">
        <f t="shared" si="8"/>
        <v>1.3994076562842839</v>
      </c>
    </row>
    <row r="88" spans="1:5" x14ac:dyDescent="0.3">
      <c r="A88">
        <f>'Acf pacf ginned up data'!D89</f>
        <v>9.3753566606442362</v>
      </c>
      <c r="E88">
        <f t="shared" si="8"/>
        <v>1.284181542341936</v>
      </c>
    </row>
    <row r="89" spans="1:5" x14ac:dyDescent="0.3">
      <c r="A89">
        <f>'Acf pacf ginned up data'!D90</f>
        <v>6.9776636533654202</v>
      </c>
      <c r="E89">
        <f t="shared" si="8"/>
        <v>-1.9202453132588895</v>
      </c>
    </row>
    <row r="90" spans="1:5" x14ac:dyDescent="0.3">
      <c r="A90">
        <f>'Acf pacf ginned up data'!D91</f>
        <v>5.3698262240101684</v>
      </c>
      <c r="E90">
        <f t="shared" si="8"/>
        <v>-1.4159604737421425</v>
      </c>
    </row>
    <row r="91" spans="1:5" x14ac:dyDescent="0.3">
      <c r="A91">
        <f>'Acf pacf ginned up data'!D92</f>
        <v>6.1168812233648735</v>
      </c>
      <c r="E91">
        <f t="shared" si="8"/>
        <v>0.74743482812746098</v>
      </c>
    </row>
    <row r="92" spans="1:5" x14ac:dyDescent="0.3">
      <c r="A92">
        <f>'Acf pacf ginned up data'!D93</f>
        <v>6.0396837279197708</v>
      </c>
      <c r="E92">
        <f t="shared" si="8"/>
        <v>1.2158297785400229E-2</v>
      </c>
    </row>
    <row r="93" spans="1:5" x14ac:dyDescent="0.3">
      <c r="A93">
        <f>'Acf pacf ginned up data'!D94</f>
        <v>6.0778939900270048</v>
      </c>
      <c r="E93">
        <f t="shared" si="8"/>
        <v>0.11837165650915793</v>
      </c>
    </row>
    <row r="94" spans="1:5" x14ac:dyDescent="0.3">
      <c r="A94">
        <f>'Acf pacf ginned up data'!D95</f>
        <v>5.4584323966212063</v>
      </c>
      <c r="E94">
        <f t="shared" si="8"/>
        <v>-0.53474926911770648</v>
      </c>
    </row>
    <row r="95" spans="1:5" x14ac:dyDescent="0.3">
      <c r="A95">
        <f>'Acf pacf ginned up data'!D96</f>
        <v>5.523800152510165</v>
      </c>
      <c r="E95">
        <f t="shared" si="8"/>
        <v>7.6300783116696635E-2</v>
      </c>
    </row>
    <row r="96" spans="1:5" x14ac:dyDescent="0.3">
      <c r="A96">
        <f>'Acf pacf ginned up data'!D97</f>
        <v>7.523609343975405</v>
      </c>
      <c r="E96">
        <f t="shared" si="8"/>
        <v>2.0185276683983977</v>
      </c>
    </row>
    <row r="97" spans="1:5" x14ac:dyDescent="0.3">
      <c r="A97">
        <f>'Acf pacf ginned up data'!D98</f>
        <v>8.5987355937437506</v>
      </c>
      <c r="E97">
        <f t="shared" si="8"/>
        <v>1.332026589744765</v>
      </c>
    </row>
    <row r="98" spans="1:5" x14ac:dyDescent="0.3">
      <c r="A98">
        <f>'Acf pacf ginned up data'!D99</f>
        <v>8.1321185987388169</v>
      </c>
      <c r="E98">
        <f t="shared" si="8"/>
        <v>-8.1666651923510081E-2</v>
      </c>
    </row>
    <row r="99" spans="1:5" x14ac:dyDescent="0.3">
      <c r="A99">
        <f>'Acf pacf ginned up data'!D100</f>
        <v>7.668628142075578</v>
      </c>
      <c r="E99">
        <f t="shared" si="8"/>
        <v>-0.13411526828769649</v>
      </c>
    </row>
    <row r="100" spans="1:5" x14ac:dyDescent="0.3">
      <c r="A100">
        <f>'Acf pacf ginned up data'!D101</f>
        <v>7.3224990696875381</v>
      </c>
      <c r="E100">
        <f t="shared" si="8"/>
        <v>-7.1956660828387697E-2</v>
      </c>
    </row>
    <row r="101" spans="1:5" x14ac:dyDescent="0.3">
      <c r="A101">
        <f>'Acf pacf ginned up data'!D102</f>
        <v>5.9766894748317219</v>
      </c>
      <c r="E101">
        <f t="shared" si="8"/>
        <v>-1.1128619499722365</v>
      </c>
    </row>
    <row r="102" spans="1:5" x14ac:dyDescent="0.3">
      <c r="A102">
        <f>'Acf pacf ginned up data'!D103</f>
        <v>4.7417157969856767</v>
      </c>
      <c r="E102">
        <f t="shared" si="8"/>
        <v>-1.1623150435202145</v>
      </c>
    </row>
    <row r="103" spans="1:5" x14ac:dyDescent="0.3">
      <c r="A103">
        <f>'Acf pacf ginned up data'!D104</f>
        <v>4.6474560846249142</v>
      </c>
      <c r="E103">
        <f t="shared" si="8"/>
        <v>-0.16868927657613408</v>
      </c>
    </row>
    <row r="104" spans="1:5" x14ac:dyDescent="0.3">
      <c r="A104">
        <f>'Acf pacf ginned up data'!D105</f>
        <v>5.3792655222964596</v>
      </c>
      <c r="E104">
        <f t="shared" si="8"/>
        <v>0.64615332544558157</v>
      </c>
    </row>
    <row r="105" spans="1:5" x14ac:dyDescent="0.3">
      <c r="A105">
        <f>'Acf pacf ginned up data'!D106</f>
        <v>5.9027375047401351</v>
      </c>
      <c r="E105">
        <f t="shared" si="8"/>
        <v>0.52497605329974917</v>
      </c>
    </row>
    <row r="106" spans="1:5" x14ac:dyDescent="0.3">
      <c r="A106">
        <f>'Acf pacf ginned up data'!D107</f>
        <v>5.5147917257188936</v>
      </c>
      <c r="E106">
        <f t="shared" si="8"/>
        <v>-0.3240949940078881</v>
      </c>
    </row>
    <row r="107" spans="1:5" x14ac:dyDescent="0.3">
      <c r="A107">
        <f>'Acf pacf ginned up data'!D108</f>
        <v>6.2943541184401495</v>
      </c>
      <c r="E107">
        <f t="shared" si="8"/>
        <v>0.79720794535474049</v>
      </c>
    </row>
    <row r="108" spans="1:5" x14ac:dyDescent="0.3">
      <c r="A108">
        <f>'Acf pacf ginned up data'!D109</f>
        <v>6.3148491423422701</v>
      </c>
      <c r="E108">
        <f t="shared" si="8"/>
        <v>0.13098824612790594</v>
      </c>
    </row>
    <row r="109" spans="1:5" x14ac:dyDescent="0.3">
      <c r="A109">
        <f>'Acf pacf ginned up data'!D110</f>
        <v>6.3691963541469461</v>
      </c>
      <c r="E109">
        <f t="shared" si="8"/>
        <v>0.1672814384007566</v>
      </c>
    </row>
    <row r="110" spans="1:5" x14ac:dyDescent="0.3">
      <c r="A110">
        <f>'Acf pacf ginned up data'!D111</f>
        <v>7.2178718527144694</v>
      </c>
      <c r="E110">
        <f t="shared" si="8"/>
        <v>0.96808260278317348</v>
      </c>
    </row>
    <row r="111" spans="1:5" x14ac:dyDescent="0.3">
      <c r="A111">
        <f>'Acf pacf ginned up data'!D112</f>
        <v>7.8277790161933964</v>
      </c>
      <c r="E111">
        <f t="shared" si="8"/>
        <v>0.83039346676550263</v>
      </c>
    </row>
    <row r="112" spans="1:5" x14ac:dyDescent="0.3">
      <c r="A112">
        <f>'Acf pacf ginned up data'!D113</f>
        <v>8.506271724973427</v>
      </c>
      <c r="E112">
        <f t="shared" si="8"/>
        <v>0.97162035460109308</v>
      </c>
    </row>
    <row r="113" spans="1:5" x14ac:dyDescent="0.3">
      <c r="A113">
        <f>'Acf pacf ginned up data'!D114</f>
        <v>7.1998514524978736</v>
      </c>
      <c r="E113">
        <f t="shared" si="8"/>
        <v>-0.93248258831273745</v>
      </c>
    </row>
    <row r="114" spans="1:5" x14ac:dyDescent="0.3">
      <c r="A114">
        <f>'Acf pacf ginned up data'!D115</f>
        <v>6.4221817280214371</v>
      </c>
      <c r="E114">
        <f t="shared" si="8"/>
        <v>-0.55932969220146145</v>
      </c>
    </row>
    <row r="115" spans="1:5" x14ac:dyDescent="0.3">
      <c r="A115">
        <f>'Acf pacf ginned up data'!D116</f>
        <v>6.4771245143374987</v>
      </c>
      <c r="E115">
        <f t="shared" si="8"/>
        <v>0.18066057012921011</v>
      </c>
    </row>
    <row r="116" spans="1:5" x14ac:dyDescent="0.3">
      <c r="A116">
        <f>'Acf pacf ginned up data'!D117</f>
        <v>5.8802261410906889</v>
      </c>
      <c r="E116">
        <f t="shared" si="8"/>
        <v>-0.46463677752330579</v>
      </c>
    </row>
    <row r="117" spans="1:5" x14ac:dyDescent="0.3">
      <c r="A117">
        <f>'Acf pacf ginned up data'!D118</f>
        <v>4.4700377754966754</v>
      </c>
      <c r="E117">
        <f t="shared" si="8"/>
        <v>-1.3490187356411294</v>
      </c>
    </row>
    <row r="118" spans="1:5" x14ac:dyDescent="0.3">
      <c r="A118">
        <f>'Acf pacf ginned up data'!D119</f>
        <v>2.1536550971958572</v>
      </c>
      <c r="E118">
        <f t="shared" si="8"/>
        <v>-2.4231697182105312</v>
      </c>
    </row>
    <row r="119" spans="1:5" x14ac:dyDescent="0.3">
      <c r="A119">
        <f>'Acf pacf ginned up data'!D120</f>
        <v>3.3965533760530544</v>
      </c>
      <c r="E119">
        <f t="shared" si="8"/>
        <v>0.86022474727945197</v>
      </c>
    </row>
    <row r="120" spans="1:5" x14ac:dyDescent="0.3">
      <c r="A120">
        <f>'Acf pacf ginned up data'!D121</f>
        <v>4.186994107887684</v>
      </c>
      <c r="E120">
        <f t="shared" si="8"/>
        <v>0.55579923696063016</v>
      </c>
    </row>
    <row r="121" spans="1:5" x14ac:dyDescent="0.3">
      <c r="A121">
        <f>'Acf pacf ginned up data'!D122</f>
        <v>2.7319256351029924</v>
      </c>
      <c r="E121">
        <f t="shared" si="8"/>
        <v>-1.5955666629188481</v>
      </c>
    </row>
    <row r="122" spans="1:5" x14ac:dyDescent="0.3">
      <c r="A122">
        <f>'Acf pacf ginned up data'!D123</f>
        <v>3.1671349499466497</v>
      </c>
      <c r="E122">
        <f t="shared" si="8"/>
        <v>0.12140913110808027</v>
      </c>
    </row>
    <row r="123" spans="1:5" x14ac:dyDescent="0.3">
      <c r="A123">
        <f>'Acf pacf ginned up data'!D124</f>
        <v>4.887176703799808</v>
      </c>
      <c r="E123">
        <f t="shared" si="8"/>
        <v>1.4580759980548255</v>
      </c>
    </row>
    <row r="124" spans="1:5" x14ac:dyDescent="0.3">
      <c r="A124">
        <f>'Acf pacf ginned up data'!D125</f>
        <v>5.2426716973775873</v>
      </c>
      <c r="E124">
        <f t="shared" si="8"/>
        <v>0.29839015710784267</v>
      </c>
    </row>
    <row r="125" spans="1:5" x14ac:dyDescent="0.3">
      <c r="A125">
        <f>'Acf pacf ginned up data'!D126</f>
        <v>4.6462341268563545</v>
      </c>
      <c r="E125">
        <f t="shared" si="8"/>
        <v>-0.61120213761233533</v>
      </c>
    </row>
    <row r="126" spans="1:5" x14ac:dyDescent="0.3">
      <c r="A126">
        <f>'Acf pacf ginned up data'!D127</f>
        <v>5.3281757106967529</v>
      </c>
      <c r="E126">
        <f t="shared" si="8"/>
        <v>0.59613993364055329</v>
      </c>
    </row>
    <row r="127" spans="1:5" x14ac:dyDescent="0.3">
      <c r="A127">
        <f>'Acf pacf ginned up data'!D128</f>
        <v>5.5014416178773695</v>
      </c>
      <c r="E127">
        <f t="shared" si="8"/>
        <v>0.16868506425527485</v>
      </c>
    </row>
    <row r="128" spans="1:5" x14ac:dyDescent="0.3">
      <c r="A128">
        <f>'Acf pacf ginned up data'!D129</f>
        <v>5.5904218260336433</v>
      </c>
      <c r="E128">
        <f t="shared" si="8"/>
        <v>0.10503573231549534</v>
      </c>
    </row>
    <row r="129" spans="1:5" x14ac:dyDescent="0.3">
      <c r="A129">
        <f>'Acf pacf ginned up data'!D130</f>
        <v>4.4429641670266147</v>
      </c>
      <c r="E129">
        <f t="shared" si="8"/>
        <v>-1.1208043879012051</v>
      </c>
    </row>
    <row r="130" spans="1:5" x14ac:dyDescent="0.3">
      <c r="A130">
        <f>'Acf pacf ginned up data'!D131</f>
        <v>4.1447221011937856</v>
      </c>
      <c r="E130">
        <f t="shared" ref="E130:E193" si="9">A130-$D$3-$C$3*A129</f>
        <v>-0.40825363462870934</v>
      </c>
    </row>
    <row r="131" spans="1:5" x14ac:dyDescent="0.3">
      <c r="A131">
        <f>'Acf pacf ginned up data'!D132</f>
        <v>3.571442396566312</v>
      </c>
      <c r="E131">
        <f t="shared" si="9"/>
        <v>-0.71881258774729062</v>
      </c>
    </row>
    <row r="132" spans="1:5" x14ac:dyDescent="0.3">
      <c r="A132">
        <f>'Acf pacf ginned up data'!D133</f>
        <v>1.7383079194687387</v>
      </c>
      <c r="E132">
        <f t="shared" si="9"/>
        <v>-2.0469462883650391</v>
      </c>
    </row>
    <row r="133" spans="1:5" x14ac:dyDescent="0.3">
      <c r="A133">
        <f>'Acf pacf ginned up data'!D134</f>
        <v>1.8332040241892642</v>
      </c>
      <c r="E133">
        <f t="shared" si="9"/>
        <v>-0.33724622869241982</v>
      </c>
    </row>
    <row r="134" spans="1:5" x14ac:dyDescent="0.3">
      <c r="A134">
        <f>'Acf pacf ginned up data'!D135</f>
        <v>2.8040026255511457</v>
      </c>
      <c r="E134">
        <f t="shared" si="9"/>
        <v>0.54995861174970773</v>
      </c>
    </row>
    <row r="135" spans="1:5" x14ac:dyDescent="0.3">
      <c r="A135">
        <f>'Acf pacf ginned up data'!D136</f>
        <v>2.6449462041262266</v>
      </c>
      <c r="E135">
        <f t="shared" si="9"/>
        <v>-0.46427207022548345</v>
      </c>
    </row>
    <row r="136" spans="1:5" x14ac:dyDescent="0.3">
      <c r="A136">
        <f>'Acf pacf ginned up data'!D137</f>
        <v>2.353485595032299</v>
      </c>
      <c r="E136">
        <f t="shared" si="9"/>
        <v>-0.61562024262346693</v>
      </c>
    </row>
    <row r="137" spans="1:5" x14ac:dyDescent="0.3">
      <c r="A137">
        <f>'Acf pacf ginned up data'!D138</f>
        <v>1.7598281695624247</v>
      </c>
      <c r="E137">
        <f t="shared" si="9"/>
        <v>-0.95253068626644888</v>
      </c>
    </row>
    <row r="138" spans="1:5" x14ac:dyDescent="0.3">
      <c r="A138">
        <f>'Acf pacf ginned up data'!D139</f>
        <v>3.0915117632279929</v>
      </c>
      <c r="E138">
        <f t="shared" si="9"/>
        <v>0.90210437141460109</v>
      </c>
    </row>
    <row r="139" spans="1:5" x14ac:dyDescent="0.3">
      <c r="A139">
        <f>'Acf pacf ginned up data'!D140</f>
        <v>4.1084281730925616</v>
      </c>
      <c r="E139">
        <f t="shared" si="9"/>
        <v>0.74594375901905341</v>
      </c>
    </row>
    <row r="140" spans="1:5" x14ac:dyDescent="0.3">
      <c r="A140">
        <f>'Acf pacf ginned up data'!D141</f>
        <v>3.5469731948615539</v>
      </c>
      <c r="E140">
        <f t="shared" si="9"/>
        <v>-0.71131055146006172</v>
      </c>
    </row>
    <row r="141" spans="1:5" x14ac:dyDescent="0.3">
      <c r="A141">
        <f>'Acf pacf ginned up data'!D142</f>
        <v>3.6825486216382184</v>
      </c>
      <c r="E141">
        <f t="shared" si="9"/>
        <v>-8.1150722555699328E-2</v>
      </c>
    </row>
    <row r="142" spans="1:5" x14ac:dyDescent="0.3">
      <c r="A142">
        <f>'Acf pacf ginned up data'!D143</f>
        <v>4.6768148221606847</v>
      </c>
      <c r="E142">
        <f t="shared" si="9"/>
        <v>0.7936873955819399</v>
      </c>
    </row>
    <row r="143" spans="1:5" x14ac:dyDescent="0.3">
      <c r="A143">
        <f>'Acf pacf ginned up data'!D144</f>
        <v>5.3387405970740227</v>
      </c>
      <c r="E143">
        <f t="shared" si="9"/>
        <v>0.57976635568824264</v>
      </c>
    </row>
    <row r="144" spans="1:5" x14ac:dyDescent="0.3">
      <c r="A144">
        <f>'Acf pacf ginned up data'!D145</f>
        <v>5.82006190159718</v>
      </c>
      <c r="E144">
        <f t="shared" si="9"/>
        <v>0.4779987638053047</v>
      </c>
    </row>
    <row r="145" spans="1:5" x14ac:dyDescent="0.3">
      <c r="A145">
        <f>'Acf pacf ginned up data'!D146</f>
        <v>5.2571380356682713</v>
      </c>
      <c r="E145">
        <f t="shared" si="9"/>
        <v>-0.50891993493985677</v>
      </c>
    </row>
    <row r="146" spans="1:5" x14ac:dyDescent="0.3">
      <c r="A146">
        <f>'Acf pacf ginned up data'!D147</f>
        <v>5.0316145529597796</v>
      </c>
      <c r="E146">
        <f t="shared" si="9"/>
        <v>-0.2385650757177693</v>
      </c>
    </row>
    <row r="147" spans="1:5" x14ac:dyDescent="0.3">
      <c r="A147">
        <f>'Acf pacf ginned up data'!D148</f>
        <v>6.3697833703940692</v>
      </c>
      <c r="E147">
        <f t="shared" si="9"/>
        <v>1.2982668601958842</v>
      </c>
    </row>
    <row r="148" spans="1:5" x14ac:dyDescent="0.3">
      <c r="A148">
        <f>'Acf pacf ginned up data'!D149</f>
        <v>6.8658269377081478</v>
      </c>
      <c r="E148">
        <f t="shared" si="9"/>
        <v>0.61552058651160468</v>
      </c>
    </row>
    <row r="149" spans="1:5" x14ac:dyDescent="0.3">
      <c r="A149">
        <f>'Acf pacf ginned up data'!D150</f>
        <v>7.4400858865038506</v>
      </c>
      <c r="E149">
        <f t="shared" si="9"/>
        <v>0.7528158949771262</v>
      </c>
    </row>
    <row r="150" spans="1:5" x14ac:dyDescent="0.3">
      <c r="A150">
        <f>'Acf pacf ginned up data'!D151</f>
        <v>8.4186883055430073</v>
      </c>
      <c r="E150">
        <f t="shared" si="9"/>
        <v>1.2255549235954311</v>
      </c>
    </row>
    <row r="151" spans="1:5" x14ac:dyDescent="0.3">
      <c r="A151">
        <f>'Acf pacf ginned up data'!D152</f>
        <v>9.1591396363296411</v>
      </c>
      <c r="E151">
        <f t="shared" si="9"/>
        <v>1.1039576287448742</v>
      </c>
    </row>
    <row r="152" spans="1:5" x14ac:dyDescent="0.3">
      <c r="A152">
        <f>'Acf pacf ginned up data'!D153</f>
        <v>8.4036964236444351</v>
      </c>
      <c r="E152">
        <f t="shared" si="9"/>
        <v>-0.30374746234706063</v>
      </c>
    </row>
    <row r="153" spans="1:5" x14ac:dyDescent="0.3">
      <c r="A153">
        <f>'Acf pacf ginned up data'!D154</f>
        <v>7.9892798185287379</v>
      </c>
      <c r="E153">
        <f t="shared" si="9"/>
        <v>-5.2695874688783562E-2</v>
      </c>
    </row>
    <row r="154" spans="1:5" x14ac:dyDescent="0.3">
      <c r="A154">
        <f>'Acf pacf ginned up data'!D155</f>
        <v>7.0070228503492276</v>
      </c>
      <c r="E154">
        <f t="shared" si="9"/>
        <v>-0.6698942062546811</v>
      </c>
    </row>
    <row r="155" spans="1:5" x14ac:dyDescent="0.3">
      <c r="A155">
        <f>'Acf pacf ginned up data'!D156</f>
        <v>6.2179418660834873</v>
      </c>
      <c r="E155">
        <f t="shared" si="9"/>
        <v>-0.593707280930448</v>
      </c>
    </row>
    <row r="156" spans="1:5" x14ac:dyDescent="0.3">
      <c r="A156">
        <f>'Acf pacf ginned up data'!D157</f>
        <v>5.8008906993559348</v>
      </c>
      <c r="E156">
        <f t="shared" si="9"/>
        <v>-0.31565881907685878</v>
      </c>
    </row>
    <row r="157" spans="1:5" x14ac:dyDescent="0.3">
      <c r="A157">
        <f>'Acf pacf ginned up data'!D158</f>
        <v>5.6528078004882341</v>
      </c>
      <c r="E157">
        <f t="shared" si="9"/>
        <v>-9.6362302051772097E-2</v>
      </c>
    </row>
    <row r="158" spans="1:5" x14ac:dyDescent="0.3">
      <c r="A158">
        <f>'Acf pacf ginned up data'!D159</f>
        <v>4.3710106866039453</v>
      </c>
      <c r="E158">
        <f t="shared" si="9"/>
        <v>-1.247713530083244</v>
      </c>
    </row>
    <row r="159" spans="1:5" x14ac:dyDescent="0.3">
      <c r="A159">
        <f>'Acf pacf ginned up data'!D160</f>
        <v>3.436770955380291</v>
      </c>
      <c r="E159">
        <f t="shared" si="9"/>
        <v>-1.052821124627132</v>
      </c>
    </row>
    <row r="160" spans="1:5" x14ac:dyDescent="0.3">
      <c r="A160">
        <f>'Acf pacf ginned up data'!D161</f>
        <v>2.7460315849715959</v>
      </c>
      <c r="E160">
        <f t="shared" si="9"/>
        <v>-0.92059085931005802</v>
      </c>
    </row>
    <row r="161" spans="1:5" x14ac:dyDescent="0.3">
      <c r="A161">
        <f>'Acf pacf ginned up data'!D162</f>
        <v>2.4420088790866199</v>
      </c>
      <c r="E161">
        <f t="shared" si="9"/>
        <v>-0.61614283862666941</v>
      </c>
    </row>
    <row r="162" spans="1:5" x14ac:dyDescent="0.3">
      <c r="A162">
        <f>'Acf pacf ginned up data'!D163</f>
        <v>2.6957661748125736</v>
      </c>
      <c r="E162">
        <f t="shared" si="9"/>
        <v>-9.457263883292244E-2</v>
      </c>
    </row>
    <row r="163" spans="1:5" x14ac:dyDescent="0.3">
      <c r="A163">
        <f>'Acf pacf ginned up data'!D164</f>
        <v>3.2654394794053525</v>
      </c>
      <c r="E163">
        <f t="shared" si="9"/>
        <v>0.25156644617275337</v>
      </c>
    </row>
    <row r="164" spans="1:5" x14ac:dyDescent="0.3">
      <c r="A164">
        <f>'Acf pacf ginned up data'!D165</f>
        <v>2.7467964195373962</v>
      </c>
      <c r="E164">
        <f t="shared" si="9"/>
        <v>-0.7689005206589492</v>
      </c>
    </row>
    <row r="165" spans="1:5" x14ac:dyDescent="0.3">
      <c r="A165">
        <f>'Acf pacf ginned up data'!D166</f>
        <v>2.3204668252880563</v>
      </c>
      <c r="E165">
        <f t="shared" si="9"/>
        <v>-0.73835863343941854</v>
      </c>
    </row>
    <row r="166" spans="1:5" x14ac:dyDescent="0.3">
      <c r="A166">
        <f>'Acf pacf ginned up data'!D167</f>
        <v>1.6456605021527324</v>
      </c>
      <c r="E166">
        <f t="shared" si="9"/>
        <v>-1.0376121951663324</v>
      </c>
    </row>
    <row r="167" spans="1:5" x14ac:dyDescent="0.3">
      <c r="A167">
        <f>'Acf pacf ginned up data'!D168</f>
        <v>0.87653306485337712</v>
      </c>
      <c r="E167">
        <f t="shared" si="9"/>
        <v>-1.2123042906838308</v>
      </c>
    </row>
    <row r="168" spans="1:5" x14ac:dyDescent="0.3">
      <c r="A168">
        <f>'Acf pacf ginned up data'!D169</f>
        <v>0.85179139418622529</v>
      </c>
      <c r="E168">
        <f t="shared" si="9"/>
        <v>-0.55952336651133572</v>
      </c>
    </row>
    <row r="169" spans="1:5" x14ac:dyDescent="0.3">
      <c r="A169">
        <f>'Acf pacf ginned up data'!D170</f>
        <v>1.2066922900978048</v>
      </c>
      <c r="E169">
        <f t="shared" si="9"/>
        <v>-0.18282758967607349</v>
      </c>
    </row>
    <row r="170" spans="1:5" x14ac:dyDescent="0.3">
      <c r="A170">
        <f>'Acf pacf ginned up data'!D171</f>
        <v>1.1432417410536462</v>
      </c>
      <c r="E170">
        <f t="shared" si="9"/>
        <v>-0.55890952364811231</v>
      </c>
    </row>
    <row r="171" spans="1:5" x14ac:dyDescent="0.3">
      <c r="A171">
        <f>'Acf pacf ginned up data'!D172</f>
        <v>0.78448148280913754</v>
      </c>
      <c r="E171">
        <f t="shared" si="9"/>
        <v>-0.86177633881984872</v>
      </c>
    </row>
    <row r="172" spans="1:5" x14ac:dyDescent="0.3">
      <c r="A172">
        <f>'Acf pacf ginned up data'!D173</f>
        <v>2.1063320808422561</v>
      </c>
      <c r="E172">
        <f t="shared" si="9"/>
        <v>0.77610534756534966</v>
      </c>
    </row>
    <row r="173" spans="1:5" x14ac:dyDescent="0.3">
      <c r="A173">
        <f>'Acf pacf ginned up data'!D174</f>
        <v>2.6370010891144653</v>
      </c>
      <c r="E173">
        <f t="shared" si="9"/>
        <v>0.14235919686935294</v>
      </c>
    </row>
    <row r="174" spans="1:5" x14ac:dyDescent="0.3">
      <c r="A174">
        <f>'Acf pacf ginned up data'!D175</f>
        <v>2.3984745654284496</v>
      </c>
      <c r="E174">
        <f t="shared" si="9"/>
        <v>-0.56363243864263879</v>
      </c>
    </row>
    <row r="175" spans="1:5" x14ac:dyDescent="0.3">
      <c r="A175">
        <f>'Acf pacf ginned up data'!D176</f>
        <v>2.6464371109186882</v>
      </c>
      <c r="E175">
        <f t="shared" si="9"/>
        <v>-0.10555242570996626</v>
      </c>
    </row>
    <row r="176" spans="1:5" x14ac:dyDescent="0.3">
      <c r="A176">
        <f>'Acf pacf ginned up data'!D177</f>
        <v>2.3067325811486965</v>
      </c>
      <c r="E176">
        <f t="shared" si="9"/>
        <v>-0.66368659287982901</v>
      </c>
    </row>
    <row r="177" spans="1:5" x14ac:dyDescent="0.3">
      <c r="A177">
        <f>'Acf pacf ginned up data'!D178</f>
        <v>1.7883957349826209</v>
      </c>
      <c r="E177">
        <f t="shared" si="9"/>
        <v>-0.88277849818577758</v>
      </c>
    </row>
    <row r="178" spans="1:5" x14ac:dyDescent="0.3">
      <c r="A178">
        <f>'Acf pacf ginned up data'!D179</f>
        <v>2.6818330439681226</v>
      </c>
      <c r="E178">
        <f t="shared" si="9"/>
        <v>0.46726054932118122</v>
      </c>
    </row>
    <row r="179" spans="1:5" x14ac:dyDescent="0.3">
      <c r="A179">
        <f>'Acf pacf ginned up data'!D180</f>
        <v>3.3584782551867769</v>
      </c>
      <c r="E179">
        <f t="shared" si="9"/>
        <v>0.35687888494703568</v>
      </c>
    </row>
    <row r="180" spans="1:5" x14ac:dyDescent="0.3">
      <c r="A180">
        <f>'Acf pacf ginned up data'!D181</f>
        <v>3.1083356911720879</v>
      </c>
      <c r="E180">
        <f t="shared" si="9"/>
        <v>-0.48931889314299193</v>
      </c>
    </row>
    <row r="181" spans="1:5" x14ac:dyDescent="0.3">
      <c r="A181">
        <f>'Acf pacf ginned up data'!D182</f>
        <v>3.0813123207738156</v>
      </c>
      <c r="E181">
        <f t="shared" si="9"/>
        <v>-0.29599225282501429</v>
      </c>
    </row>
    <row r="182" spans="1:5" x14ac:dyDescent="0.3">
      <c r="A182">
        <f>'Acf pacf ginned up data'!D183</f>
        <v>3.4898696912427294</v>
      </c>
      <c r="E182">
        <f t="shared" si="9"/>
        <v>0.13636994262561997</v>
      </c>
    </row>
    <row r="183" spans="1:5" x14ac:dyDescent="0.3">
      <c r="A183">
        <f>'Acf pacf ginned up data'!D184</f>
        <v>4.2251755338277537</v>
      </c>
      <c r="E183">
        <f t="shared" si="9"/>
        <v>0.5117785349540207</v>
      </c>
    </row>
    <row r="184" spans="1:5" x14ac:dyDescent="0.3">
      <c r="A184">
        <f>'Acf pacf ginned up data'!D185</f>
        <v>3.9938372255389027</v>
      </c>
      <c r="E184">
        <f t="shared" si="9"/>
        <v>-0.36728900299051004</v>
      </c>
    </row>
    <row r="185" spans="1:5" x14ac:dyDescent="0.3">
      <c r="A185">
        <f>'Acf pacf ginned up data'!D186</f>
        <v>3.3892973775176483</v>
      </c>
      <c r="E185">
        <f t="shared" si="9"/>
        <v>-0.76804346602013229</v>
      </c>
    </row>
    <row r="186" spans="1:5" x14ac:dyDescent="0.3">
      <c r="A186">
        <f>'Acf pacf ginned up data'!D187</f>
        <v>5.5236754793117111</v>
      </c>
      <c r="E186">
        <f t="shared" si="9"/>
        <v>1.8988724008464151</v>
      </c>
    </row>
    <row r="187" spans="1:5" x14ac:dyDescent="0.3">
      <c r="A187">
        <f>'Acf pacf ginned up data'!D188</f>
        <v>7.2972208629752293</v>
      </c>
      <c r="E187">
        <f t="shared" si="9"/>
        <v>1.7922490117326912</v>
      </c>
    </row>
    <row r="188" spans="1:5" x14ac:dyDescent="0.3">
      <c r="A188">
        <f>'Acf pacf ginned up data'!D189</f>
        <v>5.5505369241201308</v>
      </c>
      <c r="E188">
        <f t="shared" si="9"/>
        <v>-1.5167469863889886</v>
      </c>
    </row>
    <row r="189" spans="1:5" x14ac:dyDescent="0.3">
      <c r="A189">
        <f>'Acf pacf ginned up data'!D190</f>
        <v>4.4623031987494928</v>
      </c>
      <c r="E189">
        <f t="shared" si="9"/>
        <v>-1.0663308375941849</v>
      </c>
    </row>
    <row r="190" spans="1:5" x14ac:dyDescent="0.3">
      <c r="A190">
        <f>'Acf pacf ginned up data'!D191</f>
        <v>4.7010265888552984</v>
      </c>
      <c r="E190">
        <f t="shared" si="9"/>
        <v>0.13101514435937744</v>
      </c>
    </row>
    <row r="191" spans="1:5" x14ac:dyDescent="0.3">
      <c r="A191">
        <f>'Acf pacf ginned up data'!D192</f>
        <v>4.7801238571197349</v>
      </c>
      <c r="E191">
        <f t="shared" si="9"/>
        <v>-1.7847399612502812E-4</v>
      </c>
    </row>
    <row r="192" spans="1:5" x14ac:dyDescent="0.3">
      <c r="A192">
        <f>'Acf pacf ginned up data'!D193</f>
        <v>3.5549403021488133</v>
      </c>
      <c r="E192">
        <f t="shared" si="9"/>
        <v>-1.2950386311013049</v>
      </c>
    </row>
    <row r="193" spans="1:5" x14ac:dyDescent="0.3">
      <c r="A193">
        <f>'Acf pacf ginned up data'!D194</f>
        <v>2.5216945177688901</v>
      </c>
      <c r="E193">
        <f t="shared" si="9"/>
        <v>-1.2490230329547329</v>
      </c>
    </row>
    <row r="194" spans="1:5" x14ac:dyDescent="0.3">
      <c r="A194">
        <f>'Acf pacf ginned up data'!D195</f>
        <v>2.3333232889999458</v>
      </c>
      <c r="E194">
        <f t="shared" ref="E194:E257" si="10">A194-$D$3-$C$3*A193</f>
        <v>-0.52721042093092763</v>
      </c>
    </row>
    <row r="195" spans="1:5" x14ac:dyDescent="0.3">
      <c r="A195">
        <f>'Acf pacf ginned up data'!D196</f>
        <v>3.0020161680593169</v>
      </c>
      <c r="E195">
        <f t="shared" si="10"/>
        <v>0.30741824135417462</v>
      </c>
    </row>
    <row r="196" spans="1:5" x14ac:dyDescent="0.3">
      <c r="A196">
        <f>'Acf pacf ginned up data'!D197</f>
        <v>4.2908121445337013</v>
      </c>
      <c r="E196">
        <f t="shared" si="10"/>
        <v>1.0071641949065913</v>
      </c>
    </row>
    <row r="197" spans="1:5" x14ac:dyDescent="0.3">
      <c r="A197">
        <f>'Acf pacf ginned up data'!D198</f>
        <v>3.9817641575534579</v>
      </c>
      <c r="E197">
        <f t="shared" si="10"/>
        <v>-0.43718121075092142</v>
      </c>
    </row>
    <row r="198" spans="1:5" x14ac:dyDescent="0.3">
      <c r="A198">
        <f>'Acf pacf ginned up data'!D199</f>
        <v>4.9747697239481177</v>
      </c>
      <c r="E198">
        <f t="shared" si="10"/>
        <v>0.82806401829840359</v>
      </c>
    </row>
    <row r="199" spans="1:5" x14ac:dyDescent="0.3">
      <c r="A199">
        <f>'Acf pacf ginned up data'!D200</f>
        <v>5.3485001952388123</v>
      </c>
      <c r="E199">
        <f t="shared" si="10"/>
        <v>0.32705816449286296</v>
      </c>
    </row>
    <row r="200" spans="1:5" x14ac:dyDescent="0.3">
      <c r="A200">
        <f>'Acf pacf ginned up data'!D201</f>
        <v>4.3418371306850299</v>
      </c>
      <c r="E200">
        <f t="shared" si="10"/>
        <v>-1.0088232147378955</v>
      </c>
    </row>
    <row r="201" spans="1:5" x14ac:dyDescent="0.3">
      <c r="A201">
        <f>'Acf pacf ginned up data'!D202</f>
        <v>2.7263119568719385</v>
      </c>
      <c r="E201">
        <f t="shared" si="10"/>
        <v>-1.737581204661991</v>
      </c>
    </row>
    <row r="202" spans="1:5" x14ac:dyDescent="0.3">
      <c r="A202">
        <f>'Acf pacf ginned up data'!D203</f>
        <v>1.7670226716637558</v>
      </c>
      <c r="E202">
        <f t="shared" si="10"/>
        <v>-1.2737580709010385</v>
      </c>
    </row>
    <row r="203" spans="1:5" x14ac:dyDescent="0.3">
      <c r="A203">
        <f>'Acf pacf ginned up data'!D204</f>
        <v>2.8113394882819911</v>
      </c>
      <c r="E203">
        <f t="shared" si="10"/>
        <v>0.61559447607452156</v>
      </c>
    </row>
    <row r="204" spans="1:5" x14ac:dyDescent="0.3">
      <c r="A204">
        <f>'Acf pacf ginned up data'!D205</f>
        <v>3.7809528922166247</v>
      </c>
      <c r="E204">
        <f t="shared" si="10"/>
        <v>0.6652715923189283</v>
      </c>
    </row>
    <row r="205" spans="1:5" x14ac:dyDescent="0.3">
      <c r="A205">
        <f>'Acf pacf ginned up data'!D206</f>
        <v>4.3967754192884794</v>
      </c>
      <c r="E205">
        <f t="shared" si="10"/>
        <v>0.42696389653486966</v>
      </c>
    </row>
    <row r="206" spans="1:5" x14ac:dyDescent="0.3">
      <c r="A206">
        <f>'Acf pacf ginned up data'!D207</f>
        <v>5.2174339160890497</v>
      </c>
      <c r="E206">
        <f t="shared" si="10"/>
        <v>0.70514574217413406</v>
      </c>
    </row>
    <row r="207" spans="1:5" x14ac:dyDescent="0.3">
      <c r="A207">
        <f>'Acf pacf ginned up data'!D208</f>
        <v>4.5603213535667111</v>
      </c>
      <c r="E207">
        <f t="shared" si="10"/>
        <v>-0.67488300727018746</v>
      </c>
    </row>
    <row r="208" spans="1:5" x14ac:dyDescent="0.3">
      <c r="A208">
        <f>'Acf pacf ginned up data'!D209</f>
        <v>4.6657114244747291</v>
      </c>
      <c r="E208">
        <f t="shared" si="10"/>
        <v>9.3560122920743893E-3</v>
      </c>
    </row>
    <row r="209" spans="1:5" x14ac:dyDescent="0.3">
      <c r="A209">
        <f>'Acf pacf ginned up data'!D210</f>
        <v>5.0467896534705785</v>
      </c>
      <c r="E209">
        <f t="shared" si="10"/>
        <v>0.29759636963084546</v>
      </c>
    </row>
    <row r="210" spans="1:5" x14ac:dyDescent="0.3">
      <c r="A210">
        <f>'Acf pacf ginned up data'!D211</f>
        <v>5.2893187781712392</v>
      </c>
      <c r="E210">
        <f t="shared" si="10"/>
        <v>0.20443455675067135</v>
      </c>
    </row>
    <row r="211" spans="1:5" x14ac:dyDescent="0.3">
      <c r="A211">
        <f>'Acf pacf ginned up data'!D212</f>
        <v>5.0311213633446066</v>
      </c>
      <c r="E211">
        <f t="shared" si="10"/>
        <v>-0.26740620756867273</v>
      </c>
    </row>
    <row r="212" spans="1:5" x14ac:dyDescent="0.3">
      <c r="A212">
        <f>'Acf pacf ginned up data'!D213</f>
        <v>5.4968394455168053</v>
      </c>
      <c r="E212">
        <f t="shared" si="10"/>
        <v>0.42575738491905746</v>
      </c>
    </row>
    <row r="213" spans="1:5" x14ac:dyDescent="0.3">
      <c r="A213">
        <f>'Acf pacf ginned up data'!D214</f>
        <v>5.6795640002418084</v>
      </c>
      <c r="E213">
        <f t="shared" si="10"/>
        <v>0.19823194959690849</v>
      </c>
    </row>
    <row r="214" spans="1:5" x14ac:dyDescent="0.3">
      <c r="A214">
        <f>'Acf pacf ginned up data'!D215</f>
        <v>5.5919455398672406</v>
      </c>
      <c r="E214">
        <f t="shared" si="10"/>
        <v>-5.0348151793747853E-2</v>
      </c>
    </row>
    <row r="215" spans="1:5" x14ac:dyDescent="0.3">
      <c r="A215">
        <f>'Acf pacf ginned up data'!D216</f>
        <v>6.0503392797140858</v>
      </c>
      <c r="E215">
        <f t="shared" si="10"/>
        <v>0.4852284887662428</v>
      </c>
    </row>
    <row r="216" spans="1:5" x14ac:dyDescent="0.3">
      <c r="A216">
        <f>'Acf pacf ginned up data'!D217</f>
        <v>6.5724149032238683</v>
      </c>
      <c r="E216">
        <f t="shared" si="10"/>
        <v>0.60350611857838832</v>
      </c>
    </row>
    <row r="217" spans="1:5" x14ac:dyDescent="0.3">
      <c r="A217">
        <f>'Acf pacf ginned up data'!D218</f>
        <v>8.332492355541012</v>
      </c>
      <c r="E217">
        <f t="shared" si="10"/>
        <v>1.9036883519902119</v>
      </c>
    </row>
    <row r="218" spans="1:5" x14ac:dyDescent="0.3">
      <c r="A218">
        <f>'Acf pacf ginned up data'!D219</f>
        <v>7.8782579535171466</v>
      </c>
      <c r="E218">
        <f t="shared" si="10"/>
        <v>-0.10099423947788377</v>
      </c>
    </row>
    <row r="219" spans="1:5" x14ac:dyDescent="0.3">
      <c r="A219">
        <f>'Acf pacf ginned up data'!D220</f>
        <v>7.3223581851619723</v>
      </c>
      <c r="E219">
        <f t="shared" si="10"/>
        <v>-0.2567599652805459</v>
      </c>
    </row>
    <row r="220" spans="1:5" x14ac:dyDescent="0.3">
      <c r="A220">
        <f>'Acf pacf ginned up data'!D221</f>
        <v>6.8169846715812676</v>
      </c>
      <c r="E220">
        <f t="shared" si="10"/>
        <v>-0.2724426483673632</v>
      </c>
    </row>
    <row r="221" spans="1:5" x14ac:dyDescent="0.3">
      <c r="A221">
        <f>'Acf pacf ginned up data'!D222</f>
        <v>6.7507930921140611</v>
      </c>
      <c r="E221">
        <f t="shared" si="10"/>
        <v>0.10654814075535857</v>
      </c>
    </row>
    <row r="222" spans="1:5" x14ac:dyDescent="0.3">
      <c r="A222">
        <f>'Acf pacf ginned up data'!D223</f>
        <v>7.9309622960125035</v>
      </c>
      <c r="E222">
        <f t="shared" si="10"/>
        <v>1.3450253551372464</v>
      </c>
    </row>
    <row r="223" spans="1:5" x14ac:dyDescent="0.3">
      <c r="A223">
        <f>'Acf pacf ginned up data'!D224</f>
        <v>8.3835600254765748</v>
      </c>
      <c r="E223">
        <f t="shared" si="10"/>
        <v>0.75801474065414798</v>
      </c>
    </row>
    <row r="224" spans="1:5" x14ac:dyDescent="0.3">
      <c r="A224">
        <f>'Acf pacf ginned up data'!D225</f>
        <v>7.8335689197023752</v>
      </c>
      <c r="E224">
        <f t="shared" si="10"/>
        <v>-0.19066866656980341</v>
      </c>
    </row>
    <row r="225" spans="1:5" x14ac:dyDescent="0.3">
      <c r="A225">
        <f>'Acf pacf ginned up data'!D226</f>
        <v>6.2589635691477223</v>
      </c>
      <c r="E225">
        <f t="shared" si="10"/>
        <v>-1.280788113941381</v>
      </c>
    </row>
    <row r="226" spans="1:5" x14ac:dyDescent="0.3">
      <c r="A226">
        <f>'Acf pacf ginned up data'!D227</f>
        <v>6.0799896776022049</v>
      </c>
      <c r="E226">
        <f t="shared" si="10"/>
        <v>-7.2695764940139185E-2</v>
      </c>
    </row>
    <row r="227" spans="1:5" x14ac:dyDescent="0.3">
      <c r="A227">
        <f>'Acf pacf ginned up data'!D228</f>
        <v>4.9945516691850429</v>
      </c>
      <c r="E227">
        <f t="shared" si="10"/>
        <v>-1.0004760829305415</v>
      </c>
    </row>
    <row r="228" spans="1:5" x14ac:dyDescent="0.3">
      <c r="A228">
        <f>'Acf pacf ginned up data'!D229</f>
        <v>5.6280754919729183</v>
      </c>
      <c r="E228">
        <f t="shared" si="10"/>
        <v>0.58920759105523501</v>
      </c>
    </row>
    <row r="229" spans="1:5" x14ac:dyDescent="0.3">
      <c r="A229">
        <f>'Acf pacf ginned up data'!D230</f>
        <v>5.1224440757314662</v>
      </c>
      <c r="E229">
        <f t="shared" si="10"/>
        <v>-0.47449350713011196</v>
      </c>
    </row>
    <row r="230" spans="1:5" x14ac:dyDescent="0.3">
      <c r="A230">
        <f>'Acf pacf ginned up data'!D231</f>
        <v>3.1138448440284665</v>
      </c>
      <c r="E230">
        <f t="shared" si="10"/>
        <v>-2.0376831843810606</v>
      </c>
    </row>
    <row r="231" spans="1:5" x14ac:dyDescent="0.3">
      <c r="A231">
        <f>'Acf pacf ginned up data'!D232</f>
        <v>2.502529800318722</v>
      </c>
      <c r="E231">
        <f t="shared" si="10"/>
        <v>-0.8796277733911535</v>
      </c>
    </row>
    <row r="232" spans="1:5" x14ac:dyDescent="0.3">
      <c r="A232">
        <f>'Acf pacf ginned up data'!D233</f>
        <v>2.0063163428328927</v>
      </c>
      <c r="E232">
        <f t="shared" si="10"/>
        <v>-0.83733521146743994</v>
      </c>
    </row>
    <row r="233" spans="1:5" x14ac:dyDescent="0.3">
      <c r="A233">
        <f>'Acf pacf ginned up data'!D234</f>
        <v>4.1740607370268048</v>
      </c>
      <c r="E233">
        <f t="shared" si="10"/>
        <v>1.7675224789191544</v>
      </c>
    </row>
    <row r="234" spans="1:5" x14ac:dyDescent="0.3">
      <c r="A234">
        <f>'Acf pacf ginned up data'!D235</f>
        <v>5.7484899910465552</v>
      </c>
      <c r="E234">
        <f t="shared" si="10"/>
        <v>1.4323906697418827</v>
      </c>
    </row>
    <row r="235" spans="1:5" x14ac:dyDescent="0.3">
      <c r="A235">
        <f>'Acf pacf ginned up data'!D236</f>
        <v>5.0520676429580869</v>
      </c>
      <c r="E235">
        <f t="shared" si="10"/>
        <v>-0.65094279585978398</v>
      </c>
    </row>
    <row r="236" spans="1:5" x14ac:dyDescent="0.3">
      <c r="A236">
        <f>'Acf pacf ginned up data'!D237</f>
        <v>7.0167435639095803</v>
      </c>
      <c r="E236">
        <f t="shared" si="10"/>
        <v>1.9272099736592265</v>
      </c>
    </row>
    <row r="237" spans="1:5" x14ac:dyDescent="0.3">
      <c r="A237">
        <f>'Acf pacf ginned up data'!D238</f>
        <v>6.9274194636398558</v>
      </c>
      <c r="E237">
        <f t="shared" si="10"/>
        <v>0.10720736235370154</v>
      </c>
    </row>
    <row r="238" spans="1:5" x14ac:dyDescent="0.3">
      <c r="A238">
        <f>'Acf pacf ginned up data'!D239</f>
        <v>8.1396518142836776</v>
      </c>
      <c r="E238">
        <f t="shared" si="10"/>
        <v>1.3981251079809116</v>
      </c>
    </row>
    <row r="239" spans="1:5" x14ac:dyDescent="0.3">
      <c r="A239">
        <f>'Acf pacf ginned up data'!D240</f>
        <v>10.1922164704709</v>
      </c>
      <c r="E239">
        <f t="shared" si="10"/>
        <v>2.3828370678182837</v>
      </c>
    </row>
    <row r="240" spans="1:5" x14ac:dyDescent="0.3">
      <c r="A240">
        <f>'Acf pacf ginned up data'!D241</f>
        <v>9.2698674486520964</v>
      </c>
      <c r="E240">
        <f t="shared" si="10"/>
        <v>-0.34761145025454532</v>
      </c>
    </row>
    <row r="241" spans="1:5" x14ac:dyDescent="0.3">
      <c r="A241">
        <f>'Acf pacf ginned up data'!D242</f>
        <v>7.2278298704423305</v>
      </c>
      <c r="E241">
        <f t="shared" si="10"/>
        <v>-1.577153891371367</v>
      </c>
    </row>
    <row r="242" spans="1:5" x14ac:dyDescent="0.3">
      <c r="A242">
        <f>'Acf pacf ginned up data'!D243</f>
        <v>7.8137297418544813</v>
      </c>
      <c r="E242">
        <f t="shared" si="10"/>
        <v>0.80757219745767905</v>
      </c>
    </row>
    <row r="243" spans="1:5" x14ac:dyDescent="0.3">
      <c r="A243">
        <f>'Acf pacf ginned up data'!D244</f>
        <v>8.4195238631753373</v>
      </c>
      <c r="E243">
        <f t="shared" si="10"/>
        <v>0.8972484663336564</v>
      </c>
    </row>
    <row r="244" spans="1:5" x14ac:dyDescent="0.3">
      <c r="A244">
        <f>'Acf pacf ginned up data'!D245</f>
        <v>9.547130356485356</v>
      </c>
      <c r="E244">
        <f t="shared" si="10"/>
        <v>1.4912123080993611</v>
      </c>
    </row>
    <row r="245" spans="1:5" x14ac:dyDescent="0.3">
      <c r="A245">
        <f>'Acf pacf ginned up data'!D246</f>
        <v>8.4418516466793854</v>
      </c>
      <c r="E245">
        <f t="shared" si="10"/>
        <v>-0.60737237449572756</v>
      </c>
    </row>
    <row r="246" spans="1:5" x14ac:dyDescent="0.3">
      <c r="A246">
        <f>'Acf pacf ginned up data'!D247</f>
        <v>8.1434600272088389</v>
      </c>
      <c r="E246">
        <f t="shared" si="10"/>
        <v>6.7873485562745195E-2</v>
      </c>
    </row>
    <row r="247" spans="1:5" x14ac:dyDescent="0.3">
      <c r="A247">
        <f>'Acf pacf ginned up data'!D248</f>
        <v>8.8630355933476999</v>
      </c>
      <c r="E247">
        <f t="shared" si="10"/>
        <v>1.0503015446668309</v>
      </c>
    </row>
    <row r="248" spans="1:5" x14ac:dyDescent="0.3">
      <c r="A248">
        <f>'Acf pacf ginned up data'!D249</f>
        <v>10.048425903598593</v>
      </c>
      <c r="E248">
        <f t="shared" si="10"/>
        <v>1.601819389692098</v>
      </c>
    </row>
    <row r="249" spans="1:5" x14ac:dyDescent="0.3">
      <c r="A249">
        <f>'Acf pacf ginned up data'!D250</f>
        <v>10.722152775718268</v>
      </c>
      <c r="E249">
        <f t="shared" si="10"/>
        <v>1.2313386572579788</v>
      </c>
    </row>
    <row r="250" spans="1:5" x14ac:dyDescent="0.3">
      <c r="A250">
        <f>'Acf pacf ginned up data'!D251</f>
        <v>10.773737231581793</v>
      </c>
      <c r="E250">
        <f t="shared" si="10"/>
        <v>0.68943865726265052</v>
      </c>
    </row>
    <row r="251" spans="1:5" x14ac:dyDescent="0.3">
      <c r="A251">
        <f>'Acf pacf ginned up data'!D252</f>
        <v>10.093077764968742</v>
      </c>
      <c r="E251">
        <f t="shared" si="10"/>
        <v>-3.6661438165783267E-2</v>
      </c>
    </row>
    <row r="252" spans="1:5" x14ac:dyDescent="0.3">
      <c r="A252">
        <f>'Acf pacf ginned up data'!D253</f>
        <v>8.9125881825862781</v>
      </c>
      <c r="E252">
        <f t="shared" si="10"/>
        <v>-0.6175596581062468</v>
      </c>
    </row>
    <row r="253" spans="1:5" x14ac:dyDescent="0.3">
      <c r="A253">
        <f>'Acf pacf ginned up data'!D254</f>
        <v>7.3457362163838269</v>
      </c>
      <c r="E253">
        <f t="shared" si="10"/>
        <v>-1.1445210596900273</v>
      </c>
    </row>
    <row r="254" spans="1:5" x14ac:dyDescent="0.3">
      <c r="A254">
        <f>'Acf pacf ginned up data'!D255</f>
        <v>7.262020572229563</v>
      </c>
      <c r="E254">
        <f t="shared" si="10"/>
        <v>0.15199959821589282</v>
      </c>
    </row>
    <row r="255" spans="1:5" x14ac:dyDescent="0.3">
      <c r="A255">
        <f>'Acf pacf ginned up data'!D256</f>
        <v>6.1003620522533062</v>
      </c>
      <c r="E255">
        <f t="shared" si="10"/>
        <v>-0.93591400290110727</v>
      </c>
    </row>
    <row r="256" spans="1:5" x14ac:dyDescent="0.3">
      <c r="A256">
        <f>'Acf pacf ginned up data'!D257</f>
        <v>6.2597616872846276</v>
      </c>
      <c r="E256">
        <f t="shared" si="10"/>
        <v>0.24678795708103607</v>
      </c>
    </row>
    <row r="257" spans="1:5" x14ac:dyDescent="0.3">
      <c r="A257">
        <f>'Acf pacf ginned up data'!D258</f>
        <v>8.21577510713999</v>
      </c>
      <c r="E257">
        <f t="shared" si="10"/>
        <v>2.0623866041620396</v>
      </c>
    </row>
    <row r="258" spans="1:5" x14ac:dyDescent="0.3">
      <c r="A258">
        <f>'Acf pacf ginned up data'!D259</f>
        <v>9.6316121909472301</v>
      </c>
      <c r="E258">
        <f t="shared" ref="E258:E312" si="11">A258-$D$3-$C$3*A257</f>
        <v>1.7551759542739171</v>
      </c>
    </row>
    <row r="259" spans="1:5" x14ac:dyDescent="0.3">
      <c r="A259">
        <f>'Acf pacf ginned up data'!D260</f>
        <v>8.7111755989983433</v>
      </c>
      <c r="E259">
        <f t="shared" si="11"/>
        <v>-0.41246827632006422</v>
      </c>
    </row>
    <row r="260" spans="1:5" x14ac:dyDescent="0.3">
      <c r="A260">
        <f>'Acf pacf ginned up data'!D261</f>
        <v>8.0640706997132892</v>
      </c>
      <c r="E260">
        <f t="shared" si="11"/>
        <v>-0.24876269359672332</v>
      </c>
    </row>
    <row r="261" spans="1:5" x14ac:dyDescent="0.3">
      <c r="A261">
        <f>'Acf pacf ginned up data'!D262</f>
        <v>7.8306248866561239</v>
      </c>
      <c r="E261">
        <f t="shared" si="11"/>
        <v>8.7824714416101735E-2</v>
      </c>
    </row>
    <row r="262" spans="1:5" x14ac:dyDescent="0.3">
      <c r="A262">
        <f>'Acf pacf ginned up data'!D263</f>
        <v>7.1400215103315112</v>
      </c>
      <c r="E262">
        <f t="shared" si="11"/>
        <v>-0.39713678080190551</v>
      </c>
    </row>
    <row r="263" spans="1:5" x14ac:dyDescent="0.3">
      <c r="A263">
        <f>'Acf pacf ginned up data'!D264</f>
        <v>6.8799533132202821</v>
      </c>
      <c r="E263">
        <f t="shared" si="11"/>
        <v>-4.8854048221414814E-2</v>
      </c>
    </row>
    <row r="264" spans="1:5" x14ac:dyDescent="0.3">
      <c r="A264">
        <f>'Acf pacf ginned up data'!D265</f>
        <v>6.9319627583381225</v>
      </c>
      <c r="E264">
        <f t="shared" si="11"/>
        <v>0.23224887503415648</v>
      </c>
    </row>
    <row r="265" spans="1:5" x14ac:dyDescent="0.3">
      <c r="A265">
        <f>'Acf pacf ginned up data'!D266</f>
        <v>5.7476275925108027</v>
      </c>
      <c r="E265">
        <f t="shared" si="11"/>
        <v>-0.99790129166758224</v>
      </c>
    </row>
    <row r="266" spans="1:5" x14ac:dyDescent="0.3">
      <c r="A266">
        <f>'Acf pacf ginned up data'!D267</f>
        <v>5.8743280244213407</v>
      </c>
      <c r="E266">
        <f t="shared" si="11"/>
        <v>0.17207727049493649</v>
      </c>
    </row>
    <row r="267" spans="1:5" x14ac:dyDescent="0.3">
      <c r="A267">
        <f>'Acf pacf ginned up data'!D268</f>
        <v>6.3107697759763282</v>
      </c>
      <c r="E267">
        <f t="shared" si="11"/>
        <v>0.49690890227997908</v>
      </c>
    </row>
    <row r="268" spans="1:5" x14ac:dyDescent="0.3">
      <c r="A268">
        <f>'Acf pacf ginned up data'!D269</f>
        <v>5.6644001773043229</v>
      </c>
      <c r="E268">
        <f t="shared" si="11"/>
        <v>-0.53392123396976032</v>
      </c>
    </row>
    <row r="269" spans="1:5" x14ac:dyDescent="0.3">
      <c r="A269">
        <f>'Acf pacf ginned up data'!D270</f>
        <v>3.9302531495724349</v>
      </c>
      <c r="E269">
        <f t="shared" si="11"/>
        <v>-1.6986827652546275</v>
      </c>
    </row>
    <row r="270" spans="1:5" x14ac:dyDescent="0.3">
      <c r="A270">
        <f>'Acf pacf ginned up data'!D271</f>
        <v>3.871923904630528</v>
      </c>
      <c r="E270">
        <f t="shared" si="11"/>
        <v>-0.22940587227498099</v>
      </c>
    </row>
    <row r="271" spans="1:5" x14ac:dyDescent="0.3">
      <c r="A271">
        <f>'Acf pacf ginned up data'!D272</f>
        <v>4.5852011908700323</v>
      </c>
      <c r="E271">
        <f t="shared" si="11"/>
        <v>0.5352535120038846</v>
      </c>
    </row>
    <row r="272" spans="1:5" x14ac:dyDescent="0.3">
      <c r="A272">
        <f>'Acf pacf ginned up data'!D273</f>
        <v>3.8193020536761781</v>
      </c>
      <c r="E272">
        <f t="shared" si="11"/>
        <v>-0.85896995010295329</v>
      </c>
    </row>
    <row r="273" spans="1:5" x14ac:dyDescent="0.3">
      <c r="A273">
        <f>'Acf pacf ginned up data'!D274</f>
        <v>5.3026526452139064</v>
      </c>
      <c r="E273">
        <f t="shared" si="11"/>
        <v>1.2990594341184614</v>
      </c>
    </row>
    <row r="274" spans="1:5" x14ac:dyDescent="0.3">
      <c r="A274">
        <f>'Acf pacf ginned up data'!D275</f>
        <v>6.2160302101231597</v>
      </c>
      <c r="E274">
        <f t="shared" si="11"/>
        <v>0.90575686632506969</v>
      </c>
    </row>
    <row r="275" spans="1:5" x14ac:dyDescent="0.3">
      <c r="A275">
        <f>'Acf pacf ginned up data'!D276</f>
        <v>5.6340879102596686</v>
      </c>
      <c r="E275">
        <f t="shared" si="11"/>
        <v>-0.48077763482375513</v>
      </c>
    </row>
    <row r="276" spans="1:5" x14ac:dyDescent="0.3">
      <c r="A276">
        <f>'Acf pacf ginned up data'!D277</f>
        <v>4.6971108863997175</v>
      </c>
      <c r="E276">
        <f t="shared" si="11"/>
        <v>-0.90512302193583416</v>
      </c>
    </row>
    <row r="277" spans="1:5" x14ac:dyDescent="0.3">
      <c r="A277">
        <f>'Acf pacf ginned up data'!D278</f>
        <v>5.6403317665154464</v>
      </c>
      <c r="E277">
        <f t="shared" si="11"/>
        <v>0.8634787687085641</v>
      </c>
    </row>
    <row r="278" spans="1:5" x14ac:dyDescent="0.3">
      <c r="A278">
        <f>'Acf pacf ginned up data'!D279</f>
        <v>5.5673378912924854</v>
      </c>
      <c r="E278">
        <f t="shared" si="11"/>
        <v>-4.0396215692947379E-2</v>
      </c>
    </row>
    <row r="279" spans="1:5" x14ac:dyDescent="0.3">
      <c r="A279">
        <f>'Acf pacf ginned up data'!D280</f>
        <v>5.9737261301860549</v>
      </c>
      <c r="E279">
        <f t="shared" si="11"/>
        <v>0.43029216040820106</v>
      </c>
    </row>
    <row r="280" spans="1:5" x14ac:dyDescent="0.3">
      <c r="A280">
        <f>'Acf pacf ginned up data'!D281</f>
        <v>5.9209885707520025</v>
      </c>
      <c r="E280">
        <f t="shared" si="11"/>
        <v>1.9568133745414329E-2</v>
      </c>
    </row>
    <row r="281" spans="1:5" x14ac:dyDescent="0.3">
      <c r="A281">
        <f>'Acf pacf ginned up data'!D282</f>
        <v>3.9768901572766691</v>
      </c>
      <c r="E281">
        <f t="shared" si="11"/>
        <v>-1.8780738846249259</v>
      </c>
    </row>
    <row r="282" spans="1:5" x14ac:dyDescent="0.3">
      <c r="A282">
        <f>'Acf pacf ginned up data'!D283</f>
        <v>4.1661856989990218</v>
      </c>
      <c r="E282">
        <f t="shared" si="11"/>
        <v>2.3773489010279647E-2</v>
      </c>
    </row>
    <row r="283" spans="1:5" x14ac:dyDescent="0.3">
      <c r="A283">
        <f>'Acf pacf ginned up data'!D284</f>
        <v>3.8291460114787701</v>
      </c>
      <c r="E283">
        <f t="shared" si="11"/>
        <v>-0.4800162068956273</v>
      </c>
    </row>
    <row r="284" spans="1:5" x14ac:dyDescent="0.3">
      <c r="A284">
        <f>'Acf pacf ginned up data'!D285</f>
        <v>3.1666515348068325</v>
      </c>
      <c r="E284">
        <f t="shared" si="11"/>
        <v>-0.84561319613104935</v>
      </c>
    </row>
    <row r="285" spans="1:5" x14ac:dyDescent="0.3">
      <c r="A285">
        <f>'Acf pacf ginned up data'!D286</f>
        <v>3.1539395998430306</v>
      </c>
      <c r="E285">
        <f t="shared" si="11"/>
        <v>-0.27473526661442893</v>
      </c>
    </row>
    <row r="286" spans="1:5" x14ac:dyDescent="0.3">
      <c r="A286">
        <f>'Acf pacf ginned up data'!D287</f>
        <v>3.0501613328310588</v>
      </c>
      <c r="E286">
        <f t="shared" si="11"/>
        <v>-0.36731561928290857</v>
      </c>
    </row>
    <row r="287" spans="1:5" x14ac:dyDescent="0.3">
      <c r="A287">
        <f>'Acf pacf ginned up data'!D288</f>
        <v>3.3957329659589273</v>
      </c>
      <c r="E287">
        <f t="shared" si="11"/>
        <v>6.967405114811509E-2</v>
      </c>
    </row>
    <row r="288" spans="1:5" x14ac:dyDescent="0.3">
      <c r="A288">
        <f>'Acf pacf ginned up data'!D289</f>
        <v>5.5567684138860987</v>
      </c>
      <c r="E288">
        <f t="shared" si="11"/>
        <v>1.9262962403286217</v>
      </c>
    </row>
    <row r="289" spans="1:5" x14ac:dyDescent="0.3">
      <c r="A289">
        <f>'Acf pacf ginned up data'!D290</f>
        <v>7.243376575636038</v>
      </c>
      <c r="E289">
        <f t="shared" si="11"/>
        <v>1.7092532342549793</v>
      </c>
    </row>
    <row r="290" spans="1:5" x14ac:dyDescent="0.3">
      <c r="A290">
        <f>'Acf pacf ginned up data'!D291</f>
        <v>7.6561436010332082</v>
      </c>
      <c r="E290">
        <f t="shared" si="11"/>
        <v>0.63629099970145475</v>
      </c>
    </row>
    <row r="291" spans="1:5" x14ac:dyDescent="0.3">
      <c r="A291">
        <f>'Acf pacf ginned up data'!D292</f>
        <v>8.2856779684885513</v>
      </c>
      <c r="E291">
        <f t="shared" si="11"/>
        <v>0.90221984153245849</v>
      </c>
    </row>
    <row r="292" spans="1:5" x14ac:dyDescent="0.3">
      <c r="A292">
        <f>'Acf pacf ginned up data'!D293</f>
        <v>7.9954126488288093</v>
      </c>
      <c r="E292">
        <f t="shared" si="11"/>
        <v>5.7399141977887425E-2</v>
      </c>
    </row>
    <row r="293" spans="1:5" x14ac:dyDescent="0.3">
      <c r="A293">
        <f>'Acf pacf ginned up data'!D294</f>
        <v>8.871708767741449</v>
      </c>
      <c r="E293">
        <f t="shared" si="11"/>
        <v>1.1893893149973049</v>
      </c>
    </row>
    <row r="294" spans="1:5" x14ac:dyDescent="0.3">
      <c r="A294">
        <f>'Acf pacf ginned up data'!D295</f>
        <v>8.1295032362413728</v>
      </c>
      <c r="E294">
        <f t="shared" si="11"/>
        <v>-0.32474345708894159</v>
      </c>
    </row>
    <row r="295" spans="1:5" x14ac:dyDescent="0.3">
      <c r="A295">
        <f>'Acf pacf ginned up data'!D296</f>
        <v>8.2113991067087042</v>
      </c>
      <c r="E295">
        <f t="shared" si="11"/>
        <v>0.41095956316877036</v>
      </c>
    </row>
    <row r="296" spans="1:5" x14ac:dyDescent="0.3">
      <c r="A296">
        <f>'Acf pacf ginned up data'!D297</f>
        <v>7.535890225165689</v>
      </c>
      <c r="E296">
        <f t="shared" si="11"/>
        <v>-0.33669120276795184</v>
      </c>
    </row>
    <row r="297" spans="1:5" x14ac:dyDescent="0.3">
      <c r="A297">
        <f>'Acf pacf ginned up data'!D298</f>
        <v>6.3713902928948443</v>
      </c>
      <c r="E297">
        <f t="shared" si="11"/>
        <v>-0.90613691116754591</v>
      </c>
    </row>
    <row r="298" spans="1:5" x14ac:dyDescent="0.3">
      <c r="A298">
        <f>'Acf pacf ginned up data'!D299</f>
        <v>5.9511799093600963</v>
      </c>
      <c r="E298">
        <f t="shared" si="11"/>
        <v>-0.30054197618047507</v>
      </c>
    </row>
    <row r="299" spans="1:5" x14ac:dyDescent="0.3">
      <c r="A299">
        <f>'Acf pacf ginned up data'!D300</f>
        <v>5.0311494669645498</v>
      </c>
      <c r="E299">
        <f t="shared" si="11"/>
        <v>-0.85041005584624685</v>
      </c>
    </row>
    <row r="300" spans="1:5" x14ac:dyDescent="0.3">
      <c r="A300">
        <f>'Acf pacf ginned up data'!D301</f>
        <v>3.9406199066955412</v>
      </c>
      <c r="E300">
        <f t="shared" si="11"/>
        <v>-1.130486910316534</v>
      </c>
    </row>
    <row r="301" spans="1:5" x14ac:dyDescent="0.3">
      <c r="A301">
        <f>'Acf pacf ginned up data'!D302</f>
        <v>5.609744730981876</v>
      </c>
      <c r="E301">
        <f t="shared" si="11"/>
        <v>1.4992829015119939</v>
      </c>
    </row>
    <row r="302" spans="1:5" x14ac:dyDescent="0.3">
      <c r="A302">
        <f>'Acf pacf ginned up data'!D303</f>
        <v>4.0949230666124627</v>
      </c>
      <c r="E302">
        <f t="shared" si="11"/>
        <v>-1.4858669909499991</v>
      </c>
    </row>
    <row r="303" spans="1:5" x14ac:dyDescent="0.3">
      <c r="A303">
        <f>'Acf pacf ginned up data'!D304</f>
        <v>4.5744575146249131</v>
      </c>
      <c r="E303">
        <f t="shared" si="11"/>
        <v>0.32807038561565216</v>
      </c>
    </row>
    <row r="304" spans="1:5" x14ac:dyDescent="0.3">
      <c r="A304">
        <f>'Acf pacf ginned up data'!D305</f>
        <v>4.7598740073404686</v>
      </c>
      <c r="E304">
        <f t="shared" si="11"/>
        <v>9.1066083315492818E-2</v>
      </c>
    </row>
    <row r="305" spans="1:5" x14ac:dyDescent="0.3">
      <c r="A305">
        <f>'Acf pacf ginned up data'!D306</f>
        <v>4.2597197047511388</v>
      </c>
      <c r="E305">
        <f t="shared" si="11"/>
        <v>-0.57242118228945138</v>
      </c>
    </row>
    <row r="306" spans="1:5" x14ac:dyDescent="0.3">
      <c r="A306">
        <f>'Acf pacf ginned up data'!D307</f>
        <v>2.8190430042713741</v>
      </c>
      <c r="E306">
        <f t="shared" si="11"/>
        <v>-1.5725131051666907</v>
      </c>
    </row>
    <row r="307" spans="1:5" x14ac:dyDescent="0.3">
      <c r="A307">
        <f>'Acf pacf ginned up data'!D308</f>
        <v>3.4375230402656456</v>
      </c>
      <c r="E307">
        <f t="shared" si="11"/>
        <v>0.31505573080776239</v>
      </c>
    </row>
    <row r="308" spans="1:5" x14ac:dyDescent="0.3">
      <c r="A308">
        <f>'Acf pacf ginned up data'!D309</f>
        <v>3.3948348822317542</v>
      </c>
      <c r="E308">
        <f t="shared" si="11"/>
        <v>-0.27245007189983372</v>
      </c>
    </row>
    <row r="309" spans="1:5" x14ac:dyDescent="0.3">
      <c r="A309">
        <f>'Acf pacf ginned up data'!D310</f>
        <v>4.4675560735629105</v>
      </c>
      <c r="E309">
        <f t="shared" si="11"/>
        <v>0.83787501990014723</v>
      </c>
    </row>
    <row r="310" spans="1:5" x14ac:dyDescent="0.3">
      <c r="A310">
        <f>'Acf pacf ginned up data'!D311</f>
        <v>4.946233320796968</v>
      </c>
      <c r="E310">
        <f t="shared" si="11"/>
        <v>0.37159463093004419</v>
      </c>
    </row>
    <row r="311" spans="1:5" x14ac:dyDescent="0.3">
      <c r="A311">
        <f>'Acf pacf ginned up data'!D312</f>
        <v>3.1989152746059277</v>
      </c>
      <c r="E311">
        <f t="shared" si="11"/>
        <v>-1.7973891040777765</v>
      </c>
    </row>
    <row r="312" spans="1:5" x14ac:dyDescent="0.3">
      <c r="A312">
        <f>'Acf pacf ginned up data'!D313</f>
        <v>4.0492843195784394</v>
      </c>
      <c r="E312">
        <f t="shared" si="11"/>
        <v>0.59218839875751916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396C-A3F6-4E38-BF20-D937BD438778}">
  <dimension ref="A1:W312"/>
  <sheetViews>
    <sheetView topLeftCell="A7" workbookViewId="0">
      <selection activeCell="H5" sqref="H5"/>
    </sheetView>
  </sheetViews>
  <sheetFormatPr defaultRowHeight="14.4" x14ac:dyDescent="0.3"/>
  <sheetData>
    <row r="1" spans="1:23" x14ac:dyDescent="0.3">
      <c r="A1" t="s">
        <v>18</v>
      </c>
      <c r="C1" t="s">
        <v>12</v>
      </c>
      <c r="E1" t="s">
        <v>19</v>
      </c>
    </row>
    <row r="2" spans="1:23" x14ac:dyDescent="0.3">
      <c r="A2">
        <f>'Acf pacf ginned up data'!D3</f>
        <v>0.51390270198162646</v>
      </c>
      <c r="C2" t="s">
        <v>14</v>
      </c>
      <c r="D2" t="s">
        <v>13</v>
      </c>
      <c r="E2" t="e">
        <f>Regressions!P3</f>
        <v>#VALUE!</v>
      </c>
    </row>
    <row r="3" spans="1:23" x14ac:dyDescent="0.3">
      <c r="A3">
        <f>'Acf pacf ginned up data'!D4</f>
        <v>1.3469989524415793</v>
      </c>
      <c r="C3" cm="1">
        <f t="array" ref="C3:D7">LINEST(A3:A312,A2:A311,TRUE,TRUE)</f>
        <v>0.88089770561122971</v>
      </c>
      <c r="D3">
        <v>0.63917879497584185</v>
      </c>
      <c r="E3">
        <f>Regressions!P4</f>
        <v>-0.56784007437711259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1:23" x14ac:dyDescent="0.3">
      <c r="A4">
        <f>'Acf pacf ginned up data'!D5</f>
        <v>1.6265848823843914</v>
      </c>
      <c r="C4">
        <v>2.607443250611946E-2</v>
      </c>
      <c r="D4">
        <v>0.14854551829485707</v>
      </c>
      <c r="E4">
        <f>Regressions!P5</f>
        <v>-0.75227870277110953</v>
      </c>
      <c r="H4" t="s">
        <v>4</v>
      </c>
      <c r="I4" t="s">
        <v>5</v>
      </c>
      <c r="J4" t="s">
        <v>6</v>
      </c>
      <c r="L4">
        <v>0</v>
      </c>
      <c r="M4" s="1">
        <v>1</v>
      </c>
      <c r="N4" s="1">
        <f>M5</f>
        <v>4.9405350255374479E-2</v>
      </c>
      <c r="O4" s="1">
        <f>M6</f>
        <v>-0.16910870267460926</v>
      </c>
      <c r="P4" s="1">
        <f>M7</f>
        <v>7.5444402138172925E-2</v>
      </c>
      <c r="Q4" s="1">
        <f>M8</f>
        <v>4.843877177445375E-2</v>
      </c>
      <c r="R4" s="1">
        <f>M9</f>
        <v>9.6127790758189363E-3</v>
      </c>
      <c r="S4" s="1">
        <f>M10</f>
        <v>-9.8960000716350801E-3</v>
      </c>
      <c r="T4" s="1">
        <f>M11</f>
        <v>-1.4962170009886006E-2</v>
      </c>
      <c r="U4" s="1">
        <f>M12</f>
        <v>2.6855815005533409E-2</v>
      </c>
      <c r="V4" s="1">
        <f>M13</f>
        <v>2.7059857594943372E-2</v>
      </c>
      <c r="W4" s="1">
        <f>M14</f>
        <v>5.8098188994358448E-3</v>
      </c>
    </row>
    <row r="5" spans="1:23" x14ac:dyDescent="0.3">
      <c r="A5">
        <f>'Acf pacf ginned up data'!D6</f>
        <v>1.5140099450628641</v>
      </c>
      <c r="C5">
        <v>0.78749186300356289</v>
      </c>
      <c r="D5">
        <v>0.99245445937840859</v>
      </c>
      <c r="E5">
        <f>Regressions!P6</f>
        <v>-0.51018354639455799</v>
      </c>
      <c r="G5">
        <v>1</v>
      </c>
      <c r="H5" s="2">
        <f>SUMPRODUCT($E$4:INDEX($E$4:$E$311,ROWS(E5:E$311)),$E5:E$311)/DEVSQ($E$4:$E$311)</f>
        <v>4.9405350255374479E-2</v>
      </c>
      <c r="I5">
        <f>SQRT((1/COUNT($E$4:$E$313))*((COUNT($E$4:$E$313)-A4)/(COUNT($E$4:$E$313)+2)))</f>
        <v>5.655535293989146E-2</v>
      </c>
      <c r="J5">
        <f>H5/I5</f>
        <v>0.87357513811086651</v>
      </c>
      <c r="L5">
        <v>1</v>
      </c>
      <c r="M5" s="1">
        <f>H5</f>
        <v>4.9405350255374479E-2</v>
      </c>
      <c r="N5" s="1" cm="1">
        <f t="array" ref="N5">INDEX(M4:M$14,ROWS($A4))</f>
        <v>1</v>
      </c>
      <c r="O5" s="1" cm="1">
        <f t="array" ref="O5">INDEX(N4:N$14,ROWS($A4))</f>
        <v>4.9405350255374479E-2</v>
      </c>
      <c r="P5" s="1" cm="1">
        <f t="array" ref="P5">INDEX(O4:O$14,ROWS($A4))</f>
        <v>-0.16910870267460926</v>
      </c>
      <c r="Q5" s="1" cm="1">
        <f t="array" ref="Q5">INDEX(P4:P$14,ROWS($A4))</f>
        <v>7.5444402138172925E-2</v>
      </c>
      <c r="R5" s="1" cm="1">
        <f t="array" ref="R5">INDEX(Q4:Q$14,ROWS($A4))</f>
        <v>4.843877177445375E-2</v>
      </c>
      <c r="S5" s="1" cm="1">
        <f t="array" ref="S5">INDEX(R4:R$14,ROWS($A4))</f>
        <v>9.6127790758189363E-3</v>
      </c>
      <c r="T5" s="1" cm="1">
        <f t="array" ref="T5">INDEX(S4:S$14,ROWS($A4))</f>
        <v>-9.8960000716350801E-3</v>
      </c>
      <c r="U5" s="1" cm="1">
        <f t="array" ref="U5">INDEX(T4:T$14,ROWS($A4))</f>
        <v>-1.4962170009886006E-2</v>
      </c>
      <c r="V5" s="1" cm="1">
        <f t="array" ref="V5">INDEX(U4:U$14,ROWS($A4))</f>
        <v>2.6855815005533409E-2</v>
      </c>
      <c r="W5" s="1" cm="1">
        <f t="array" ref="W5">INDEX(V4:V$14,ROWS($A4))</f>
        <v>2.7059857594943372E-2</v>
      </c>
    </row>
    <row r="6" spans="1:23" x14ac:dyDescent="0.3">
      <c r="A6">
        <f>'Acf pacf ginned up data'!D7</f>
        <v>1.5430350096551384</v>
      </c>
      <c r="C6">
        <v>1141.3562663210582</v>
      </c>
      <c r="D6">
        <v>308</v>
      </c>
      <c r="E6">
        <f>Regressions!P7</f>
        <v>1.0394135930010437</v>
      </c>
      <c r="G6">
        <v>2</v>
      </c>
      <c r="H6" s="2">
        <f>SUMPRODUCT($E$4:INDEX($E$4:$E$311,ROWS(E6:E$311)),$E6:E$311)/DEVSQ($E$4:$E$311)</f>
        <v>-0.16910870267460926</v>
      </c>
      <c r="I6">
        <f t="shared" ref="I6:I14" si="0">SQRT((1/COUNT($E$4:$E$313))*((COUNT($E$4:$E$313)-A5)/(COUNT($E$4:$E$313)+2)))</f>
        <v>5.6565708637809103E-2</v>
      </c>
      <c r="J6">
        <f t="shared" ref="J6:J14" si="1">H6/I6</f>
        <v>-2.9895975273184372</v>
      </c>
      <c r="L6">
        <v>2</v>
      </c>
      <c r="M6" s="1">
        <f t="shared" ref="M6:M14" si="2">H6</f>
        <v>-0.16910870267460926</v>
      </c>
      <c r="N6" s="1" cm="1">
        <f t="array" ref="N6">INDEX(M5:M$14,ROWS($A5))</f>
        <v>4.9405350255374479E-2</v>
      </c>
      <c r="O6" s="1" cm="1">
        <f t="array" ref="O6">INDEX(N5:N$14,ROWS($A5))</f>
        <v>1</v>
      </c>
      <c r="P6" s="1" cm="1">
        <f t="array" ref="P6">INDEX(O5:O$14,ROWS($A5))</f>
        <v>4.9405350255374479E-2</v>
      </c>
      <c r="Q6" s="1" cm="1">
        <f t="array" ref="Q6">INDEX(P5:P$14,ROWS($A5))</f>
        <v>-0.16910870267460926</v>
      </c>
      <c r="R6" s="1" cm="1">
        <f t="array" ref="R6">INDEX(Q5:Q$14,ROWS($A5))</f>
        <v>7.5444402138172925E-2</v>
      </c>
      <c r="S6" s="1" cm="1">
        <f t="array" ref="S6">INDEX(R5:R$14,ROWS($A5))</f>
        <v>4.843877177445375E-2</v>
      </c>
      <c r="T6" s="1" cm="1">
        <f t="array" ref="T6">INDEX(S5:S$14,ROWS($A5))</f>
        <v>9.6127790758189363E-3</v>
      </c>
      <c r="U6" s="1" cm="1">
        <f t="array" ref="U6">INDEX(T5:T$14,ROWS($A5))</f>
        <v>-9.8960000716350801E-3</v>
      </c>
      <c r="V6" s="1" cm="1">
        <f t="array" ref="V6">INDEX(U5:U$14,ROWS($A5))</f>
        <v>-1.4962170009886006E-2</v>
      </c>
      <c r="W6" s="1" cm="1">
        <f t="array" ref="W6">INDEX(V5:V$14,ROWS($A5))</f>
        <v>2.6855815005533409E-2</v>
      </c>
    </row>
    <row r="7" spans="1:23" x14ac:dyDescent="0.3">
      <c r="A7">
        <f>'Acf pacf ginned up data'!D8</f>
        <v>3.1596899564788323</v>
      </c>
      <c r="C7">
        <v>1124.1969495067931</v>
      </c>
      <c r="D7">
        <v>303.36948301354749</v>
      </c>
      <c r="E7">
        <f>Regressions!P8</f>
        <v>9.6409624101816915E-2</v>
      </c>
      <c r="G7">
        <v>3</v>
      </c>
      <c r="H7" s="2">
        <f>SUMPRODUCT($E$4:INDEX($E$4:$E$311,ROWS(E7:E$311)),$E7:E$311)/DEVSQ($E$4:$E$311)</f>
        <v>7.5444402138172925E-2</v>
      </c>
      <c r="I7">
        <f t="shared" si="0"/>
        <v>5.6563038821708975E-2</v>
      </c>
      <c r="J7">
        <f t="shared" si="1"/>
        <v>1.3338109781544703</v>
      </c>
      <c r="L7">
        <v>3</v>
      </c>
      <c r="M7" s="1">
        <f t="shared" si="2"/>
        <v>7.5444402138172925E-2</v>
      </c>
      <c r="N7" s="1" cm="1">
        <f t="array" ref="N7">INDEX(M6:M$14,ROWS($A6))</f>
        <v>-0.16910870267460926</v>
      </c>
      <c r="O7" s="1" cm="1">
        <f t="array" ref="O7">INDEX(N6:N$14,ROWS($A6))</f>
        <v>4.9405350255374479E-2</v>
      </c>
      <c r="P7" s="1" cm="1">
        <f t="array" ref="P7">INDEX(O6:O$14,ROWS($A6))</f>
        <v>1</v>
      </c>
      <c r="Q7" s="1" cm="1">
        <f t="array" ref="Q7">INDEX(P6:P$14,ROWS($A6))</f>
        <v>4.9405350255374479E-2</v>
      </c>
      <c r="R7" s="1" cm="1">
        <f t="array" ref="R7">INDEX(Q6:Q$14,ROWS($A6))</f>
        <v>-0.16910870267460926</v>
      </c>
      <c r="S7" s="1" cm="1">
        <f t="array" ref="S7">INDEX(R6:R$14,ROWS($A6))</f>
        <v>7.5444402138172925E-2</v>
      </c>
      <c r="T7" s="1" cm="1">
        <f t="array" ref="T7">INDEX(S6:S$14,ROWS($A6))</f>
        <v>4.843877177445375E-2</v>
      </c>
      <c r="U7" s="1" cm="1">
        <f t="array" ref="U7">INDEX(T6:T$14,ROWS($A6))</f>
        <v>9.6127790758189363E-3</v>
      </c>
      <c r="V7" s="1" cm="1">
        <f t="array" ref="V7">INDEX(U6:U$14,ROWS($A6))</f>
        <v>-9.8960000716350801E-3</v>
      </c>
      <c r="W7" s="1" cm="1">
        <f t="array" ref="W7">INDEX(V6:V$14,ROWS($A6))</f>
        <v>-1.4962170009886006E-2</v>
      </c>
    </row>
    <row r="8" spans="1:23" x14ac:dyDescent="0.3">
      <c r="A8">
        <f>'Acf pacf ginned up data'!D9</f>
        <v>4.0657655591683586</v>
      </c>
      <c r="E8">
        <f>Regressions!P9</f>
        <v>-1.1159018234950684</v>
      </c>
      <c r="G8">
        <v>4</v>
      </c>
      <c r="H8" s="2">
        <f>SUMPRODUCT($E$4:INDEX($E$4:$E$311,ROWS(E8:E$311)),$E8:E$311)/DEVSQ($E$4:$E$311)</f>
        <v>4.843877177445375E-2</v>
      </c>
      <c r="I8">
        <f t="shared" si="0"/>
        <v>5.641413434211303E-2</v>
      </c>
      <c r="J8">
        <f t="shared" si="1"/>
        <v>0.85862829128434059</v>
      </c>
      <c r="L8">
        <v>4</v>
      </c>
      <c r="M8" s="1">
        <f t="shared" si="2"/>
        <v>4.843877177445375E-2</v>
      </c>
      <c r="N8" s="1" cm="1">
        <f t="array" ref="N8">INDEX(M7:M$14,ROWS($A7))</f>
        <v>7.5444402138172925E-2</v>
      </c>
      <c r="O8" s="1" cm="1">
        <f t="array" ref="O8">INDEX(N7:N$14,ROWS($A7))</f>
        <v>-0.16910870267460926</v>
      </c>
      <c r="P8" s="1" cm="1">
        <f t="array" ref="P8">INDEX(O7:O$14,ROWS($A7))</f>
        <v>4.9405350255374479E-2</v>
      </c>
      <c r="Q8" s="1" cm="1">
        <f t="array" ref="Q8">INDEX(P7:P$14,ROWS($A7))</f>
        <v>1</v>
      </c>
      <c r="R8" s="1" cm="1">
        <f t="array" ref="R8">INDEX(Q7:Q$14,ROWS($A7))</f>
        <v>4.9405350255374479E-2</v>
      </c>
      <c r="S8" s="1" cm="1">
        <f t="array" ref="S8">INDEX(R7:R$14,ROWS($A7))</f>
        <v>-0.16910870267460926</v>
      </c>
      <c r="T8" s="1" cm="1">
        <f t="array" ref="T8">INDEX(S7:S$14,ROWS($A7))</f>
        <v>7.5444402138172925E-2</v>
      </c>
      <c r="U8" s="1" cm="1">
        <f t="array" ref="U8">INDEX(T7:T$14,ROWS($A7))</f>
        <v>4.843877177445375E-2</v>
      </c>
      <c r="V8" s="1" cm="1">
        <f t="array" ref="V8">INDEX(U7:U$14,ROWS($A7))</f>
        <v>9.6127790758189363E-3</v>
      </c>
      <c r="W8" s="1" cm="1">
        <f t="array" ref="W8">INDEX(V7:V$14,ROWS($A7))</f>
        <v>-9.8960000716350801E-3</v>
      </c>
    </row>
    <row r="9" spans="1:23" x14ac:dyDescent="0.3">
      <c r="A9">
        <f>'Acf pacf ginned up data'!D10</f>
        <v>3.410654916590524</v>
      </c>
      <c r="E9">
        <f>Regressions!P10</f>
        <v>1.3281744686901231</v>
      </c>
      <c r="G9">
        <v>5</v>
      </c>
      <c r="H9" s="2">
        <f>SUMPRODUCT($E$4:INDEX($E$4:$E$311,ROWS(E9:E$311)),$E9:E$311)/DEVSQ($E$4:$E$311)</f>
        <v>9.6127790758189363E-3</v>
      </c>
      <c r="I9">
        <f t="shared" si="0"/>
        <v>5.6330506737015215E-2</v>
      </c>
      <c r="J9">
        <f t="shared" si="1"/>
        <v>0.17064961124346328</v>
      </c>
      <c r="L9">
        <v>5</v>
      </c>
      <c r="M9" s="1">
        <f t="shared" si="2"/>
        <v>9.6127790758189363E-3</v>
      </c>
      <c r="N9" s="1" cm="1">
        <f t="array" ref="N9">INDEX(M8:M$14,ROWS($A8))</f>
        <v>4.843877177445375E-2</v>
      </c>
      <c r="O9" s="1" cm="1">
        <f t="array" ref="O9">INDEX(N8:N$14,ROWS($A8))</f>
        <v>7.5444402138172925E-2</v>
      </c>
      <c r="P9" s="1" cm="1">
        <f t="array" ref="P9">INDEX(O8:O$14,ROWS($A8))</f>
        <v>-0.16910870267460926</v>
      </c>
      <c r="Q9" s="1" cm="1">
        <f t="array" ref="Q9">INDEX(P8:P$14,ROWS($A8))</f>
        <v>4.9405350255374479E-2</v>
      </c>
      <c r="R9" s="1" cm="1">
        <f t="array" ref="R9">INDEX(Q8:Q$14,ROWS($A8))</f>
        <v>1</v>
      </c>
      <c r="S9" s="1" cm="1">
        <f t="array" ref="S9">INDEX(R8:R$14,ROWS($A8))</f>
        <v>4.9405350255374479E-2</v>
      </c>
      <c r="T9" s="1" cm="1">
        <f t="array" ref="T9">INDEX(S8:S$14,ROWS($A8))</f>
        <v>-0.16910870267460926</v>
      </c>
      <c r="U9" s="1" cm="1">
        <f t="array" ref="U9">INDEX(T8:T$14,ROWS($A8))</f>
        <v>7.5444402138172925E-2</v>
      </c>
      <c r="V9" s="1" cm="1">
        <f t="array" ref="V9">INDEX(U8:U$14,ROWS($A8))</f>
        <v>4.843877177445375E-2</v>
      </c>
      <c r="W9" s="1" cm="1">
        <f t="array" ref="W9">INDEX(V8:V$14,ROWS($A8))</f>
        <v>9.6127790758189363E-3</v>
      </c>
    </row>
    <row r="10" spans="1:23" x14ac:dyDescent="0.3">
      <c r="A10">
        <f>'Acf pacf ginned up data'!D11</f>
        <v>4.8306446089227251</v>
      </c>
      <c r="E10">
        <f>Regressions!P11</f>
        <v>-1.2762748568946718</v>
      </c>
      <c r="G10">
        <v>6</v>
      </c>
      <c r="H10" s="2">
        <f>SUMPRODUCT($E$4:INDEX($E$4:$E$311,ROWS(E10:E$311)),$E10:E$311)/DEVSQ($E$4:$E$311)</f>
        <v>-9.8960000716350801E-3</v>
      </c>
      <c r="I10">
        <f t="shared" si="0"/>
        <v>5.639098357335897E-2</v>
      </c>
      <c r="J10">
        <f t="shared" si="1"/>
        <v>-0.17548904886117803</v>
      </c>
      <c r="L10">
        <v>6</v>
      </c>
      <c r="M10" s="1">
        <f t="shared" si="2"/>
        <v>-9.8960000716350801E-3</v>
      </c>
      <c r="N10" s="1" cm="1">
        <f t="array" ref="N10">INDEX(M9:M$14,ROWS($A9))</f>
        <v>9.6127790758189363E-3</v>
      </c>
      <c r="O10" s="1" cm="1">
        <f t="array" ref="O10">INDEX(N9:N$14,ROWS($A9))</f>
        <v>4.843877177445375E-2</v>
      </c>
      <c r="P10" s="1" cm="1">
        <f t="array" ref="P10">INDEX(O9:O$14,ROWS($A9))</f>
        <v>7.5444402138172925E-2</v>
      </c>
      <c r="Q10" s="1" cm="1">
        <f t="array" ref="Q10">INDEX(P9:P$14,ROWS($A9))</f>
        <v>-0.16910870267460926</v>
      </c>
      <c r="R10" s="1" cm="1">
        <f t="array" ref="R10">INDEX(Q9:Q$14,ROWS($A9))</f>
        <v>4.9405350255374479E-2</v>
      </c>
      <c r="S10" s="1" cm="1">
        <f t="array" ref="S10">INDEX(R9:R$14,ROWS($A9))</f>
        <v>1</v>
      </c>
      <c r="T10" s="1" cm="1">
        <f t="array" ref="T10">INDEX(S9:S$14,ROWS($A9))</f>
        <v>4.9405350255374479E-2</v>
      </c>
      <c r="U10" s="1" cm="1">
        <f t="array" ref="U10">INDEX(T9:T$14,ROWS($A9))</f>
        <v>-0.16910870267460926</v>
      </c>
      <c r="V10" s="1" cm="1">
        <f t="array" ref="V10">INDEX(U9:U$14,ROWS($A9))</f>
        <v>7.5444402138172925E-2</v>
      </c>
      <c r="W10" s="1" cm="1">
        <f t="array" ref="W10">INDEX(V9:V$14,ROWS($A9))</f>
        <v>4.843877177445375E-2</v>
      </c>
    </row>
    <row r="11" spans="1:23" x14ac:dyDescent="0.3">
      <c r="A11">
        <f>'Acf pacf ginned up data'!D12</f>
        <v>4.0541016438389583</v>
      </c>
      <c r="E11">
        <f>Regressions!P12</f>
        <v>-0.66292312389403674</v>
      </c>
      <c r="G11">
        <v>7</v>
      </c>
      <c r="H11" s="2">
        <f>SUMPRODUCT($E$4:INDEX($E$4:$E$311,ROWS(E11:E$311)),$E11:E$311)/DEVSQ($E$4:$E$311)</f>
        <v>-1.4962170009886006E-2</v>
      </c>
      <c r="I11">
        <f t="shared" si="0"/>
        <v>5.6259814318543266E-2</v>
      </c>
      <c r="J11">
        <f t="shared" si="1"/>
        <v>-0.26594773180675901</v>
      </c>
      <c r="L11">
        <v>7</v>
      </c>
      <c r="M11" s="1">
        <f t="shared" si="2"/>
        <v>-1.4962170009886006E-2</v>
      </c>
      <c r="N11" s="1" cm="1">
        <f t="array" ref="N11">INDEX(M10:M$14,ROWS($A10))</f>
        <v>-9.8960000716350801E-3</v>
      </c>
      <c r="O11" s="1" cm="1">
        <f t="array" ref="O11">INDEX(N10:N$14,ROWS($A10))</f>
        <v>9.6127790758189363E-3</v>
      </c>
      <c r="P11" s="1" cm="1">
        <f t="array" ref="P11">INDEX(O10:O$14,ROWS($A10))</f>
        <v>4.843877177445375E-2</v>
      </c>
      <c r="Q11" s="1" cm="1">
        <f t="array" ref="Q11">INDEX(P10:P$14,ROWS($A10))</f>
        <v>7.5444402138172925E-2</v>
      </c>
      <c r="R11" s="1" cm="1">
        <f t="array" ref="R11">INDEX(Q10:Q$14,ROWS($A10))</f>
        <v>-0.16910870267460926</v>
      </c>
      <c r="S11" s="1" cm="1">
        <f t="array" ref="S11">INDEX(R10:R$14,ROWS($A10))</f>
        <v>4.9405350255374479E-2</v>
      </c>
      <c r="T11" s="1" cm="1">
        <f t="array" ref="T11">INDEX(S10:S$14,ROWS($A10))</f>
        <v>1</v>
      </c>
      <c r="U11" s="1" cm="1">
        <f t="array" ref="U11">INDEX(T10:T$14,ROWS($A10))</f>
        <v>4.9405350255374479E-2</v>
      </c>
      <c r="V11" s="1" cm="1">
        <f t="array" ref="V11">INDEX(U10:U$14,ROWS($A10))</f>
        <v>-0.16910870267460926</v>
      </c>
      <c r="W11" s="1" cm="1">
        <f t="array" ref="W11">INDEX(V10:V$14,ROWS($A10))</f>
        <v>7.5444402138172925E-2</v>
      </c>
    </row>
    <row r="12" spans="1:23" x14ac:dyDescent="0.3">
      <c r="A12">
        <f>'Acf pacf ginned up data'!D13</f>
        <v>3.3499627305626944</v>
      </c>
      <c r="E12">
        <f>Regressions!P13</f>
        <v>1.1566034182455942</v>
      </c>
      <c r="G12">
        <v>8</v>
      </c>
      <c r="H12" s="2">
        <f>SUMPRODUCT($E$4:INDEX($E$4:$E$311,ROWS(E12:E$311)),$E12:E$311)/DEVSQ($E$4:$E$311)</f>
        <v>2.6855815005533409E-2</v>
      </c>
      <c r="I12">
        <f t="shared" si="0"/>
        <v>5.6331584064359883E-2</v>
      </c>
      <c r="J12">
        <f t="shared" si="1"/>
        <v>0.47674524783201799</v>
      </c>
      <c r="L12">
        <v>8</v>
      </c>
      <c r="M12" s="1">
        <f t="shared" si="2"/>
        <v>2.6855815005533409E-2</v>
      </c>
      <c r="N12" s="1" cm="1">
        <f t="array" ref="N12">INDEX(M11:M$14,ROWS($A11))</f>
        <v>-1.4962170009886006E-2</v>
      </c>
      <c r="O12" s="1" cm="1">
        <f t="array" ref="O12">INDEX(N11:N$14,ROWS($A11))</f>
        <v>-9.8960000716350801E-3</v>
      </c>
      <c r="P12" s="1" cm="1">
        <f t="array" ref="P12">INDEX(O11:O$14,ROWS($A11))</f>
        <v>9.6127790758189363E-3</v>
      </c>
      <c r="Q12" s="1" cm="1">
        <f t="array" ref="Q12">INDEX(P11:P$14,ROWS($A11))</f>
        <v>4.843877177445375E-2</v>
      </c>
      <c r="R12" s="1" cm="1">
        <f t="array" ref="R12">INDEX(Q11:Q$14,ROWS($A11))</f>
        <v>7.5444402138172925E-2</v>
      </c>
      <c r="S12" s="1" cm="1">
        <f t="array" ref="S12">INDEX(R11:R$14,ROWS($A11))</f>
        <v>-0.16910870267460926</v>
      </c>
      <c r="T12" s="1" cm="1">
        <f t="array" ref="T12">INDEX(S11:S$14,ROWS($A11))</f>
        <v>4.9405350255374479E-2</v>
      </c>
      <c r="U12" s="1" cm="1">
        <f t="array" ref="U12">INDEX(T11:T$14,ROWS($A11))</f>
        <v>1</v>
      </c>
      <c r="V12" s="1" cm="1">
        <f t="array" ref="V12">INDEX(U11:U$14,ROWS($A11))</f>
        <v>4.9405350255374479E-2</v>
      </c>
      <c r="W12" s="1" cm="1">
        <f t="array" ref="W12">INDEX(V11:V$14,ROWS($A11))</f>
        <v>-0.16910870267460926</v>
      </c>
    </row>
    <row r="13" spans="1:23" x14ac:dyDescent="0.3">
      <c r="A13">
        <f>'Acf pacf ginned up data'!D14</f>
        <v>4.5928215562649655</v>
      </c>
      <c r="E13">
        <f>Regressions!P14</f>
        <v>1.7300363192651032</v>
      </c>
      <c r="G13">
        <v>9</v>
      </c>
      <c r="H13" s="2">
        <f>SUMPRODUCT($E$4:INDEX($E$4:$E$311,ROWS(E13:E$311)),$E13:E$311)/DEVSQ($E$4:$E$311)</f>
        <v>2.7059857594943372E-2</v>
      </c>
      <c r="I13">
        <f t="shared" si="0"/>
        <v>5.6396583117656787E-2</v>
      </c>
      <c r="J13">
        <f t="shared" si="1"/>
        <v>0.47981377769802158</v>
      </c>
      <c r="L13">
        <v>9</v>
      </c>
      <c r="M13" s="1">
        <f t="shared" si="2"/>
        <v>2.7059857594943372E-2</v>
      </c>
      <c r="N13" s="1" cm="1">
        <f t="array" ref="N13">INDEX(M12:M$14,ROWS($A12))</f>
        <v>2.6855815005533409E-2</v>
      </c>
      <c r="O13" s="1" cm="1">
        <f t="array" ref="O13">INDEX(N12:N$14,ROWS($A12))</f>
        <v>-1.4962170009886006E-2</v>
      </c>
      <c r="P13" s="1" cm="1">
        <f t="array" ref="P13">INDEX(O12:O$14,ROWS($A12))</f>
        <v>-9.8960000716350801E-3</v>
      </c>
      <c r="Q13" s="1" cm="1">
        <f t="array" ref="Q13">INDEX(P12:P$14,ROWS($A12))</f>
        <v>9.6127790758189363E-3</v>
      </c>
      <c r="R13" s="1" cm="1">
        <f t="array" ref="R13">INDEX(Q12:Q$14,ROWS($A12))</f>
        <v>4.843877177445375E-2</v>
      </c>
      <c r="S13" s="1" cm="1">
        <f t="array" ref="S13">INDEX(R12:R$14,ROWS($A12))</f>
        <v>7.5444402138172925E-2</v>
      </c>
      <c r="T13" s="1" cm="1">
        <f t="array" ref="T13">INDEX(S12:S$14,ROWS($A12))</f>
        <v>-0.16910870267460926</v>
      </c>
      <c r="U13" s="1" cm="1">
        <f t="array" ref="U13">INDEX(T12:T$14,ROWS($A12))</f>
        <v>4.9405350255374479E-2</v>
      </c>
      <c r="V13" s="1" cm="1">
        <f t="array" ref="V13">INDEX(U12:U$14,ROWS($A12))</f>
        <v>1</v>
      </c>
      <c r="W13" s="1" cm="1">
        <f t="array" ref="W13">INDEX(V12:V$14,ROWS($A12))</f>
        <v>4.9405350255374479E-2</v>
      </c>
    </row>
    <row r="14" spans="1:23" x14ac:dyDescent="0.3">
      <c r="A14">
        <f>'Acf pacf ginned up data'!D15</f>
        <v>6.8052905202450109</v>
      </c>
      <c r="E14">
        <f>Regressions!P15</f>
        <v>0.49275779721766677</v>
      </c>
      <c r="G14">
        <v>10</v>
      </c>
      <c r="H14" s="2">
        <f>SUMPRODUCT($E$4:INDEX($E$4:$E$311,ROWS(E14:E$311)),$E14:E$311)/DEVSQ($E$4:$E$311)</f>
        <v>5.8098188994358448E-3</v>
      </c>
      <c r="I14">
        <f t="shared" si="0"/>
        <v>5.6281804151201383E-2</v>
      </c>
      <c r="J14">
        <f t="shared" si="1"/>
        <v>0.10322730386943059</v>
      </c>
      <c r="L14">
        <v>10</v>
      </c>
      <c r="M14" s="1">
        <f t="shared" si="2"/>
        <v>5.8098188994358448E-3</v>
      </c>
      <c r="N14" s="1" cm="1">
        <f t="array" ref="N14">INDEX(M13:M$14,ROWS($A13))</f>
        <v>2.7059857594943372E-2</v>
      </c>
      <c r="O14" s="1" cm="1">
        <f t="array" ref="O14">INDEX(N13:N$14,ROWS($A13))</f>
        <v>2.6855815005533409E-2</v>
      </c>
      <c r="P14" s="1" cm="1">
        <f t="array" ref="P14">INDEX(O13:O$14,ROWS($A13))</f>
        <v>-1.4962170009886006E-2</v>
      </c>
      <c r="Q14" s="1" cm="1">
        <f t="array" ref="Q14">INDEX(P13:P$14,ROWS($A13))</f>
        <v>-9.8960000716350801E-3</v>
      </c>
      <c r="R14" s="1" cm="1">
        <f t="array" ref="R14">INDEX(Q13:Q$14,ROWS($A13))</f>
        <v>9.6127790758189363E-3</v>
      </c>
      <c r="S14" s="1" cm="1">
        <f t="array" ref="S14">INDEX(R13:R$14,ROWS($A13))</f>
        <v>4.843877177445375E-2</v>
      </c>
      <c r="T14" s="1" cm="1">
        <f t="array" ref="T14">INDEX(S13:S$14,ROWS($A13))</f>
        <v>7.5444402138172925E-2</v>
      </c>
      <c r="U14" s="1" cm="1">
        <f t="array" ref="U14">INDEX(T13:T$14,ROWS($A13))</f>
        <v>-0.16910870267460926</v>
      </c>
      <c r="V14" s="1" cm="1">
        <f t="array" ref="V14">INDEX(U13:U$14,ROWS($A13))</f>
        <v>4.9405350255374479E-2</v>
      </c>
      <c r="W14" s="1" cm="1">
        <f t="array" ref="W14">INDEX(V13:V$14,ROWS($A13))</f>
        <v>1</v>
      </c>
    </row>
    <row r="15" spans="1:23" x14ac:dyDescent="0.3">
      <c r="A15">
        <f>'Acf pacf ginned up data'!D16</f>
        <v>7.7383578201561622</v>
      </c>
      <c r="E15">
        <f>Regressions!P16</f>
        <v>1.1385666379069435</v>
      </c>
    </row>
    <row r="16" spans="1:23" x14ac:dyDescent="0.3">
      <c r="A16">
        <f>'Acf pacf ginned up data'!D17</f>
        <v>8.7940039647558965</v>
      </c>
      <c r="E16">
        <f>Regressions!P17</f>
        <v>-0.62514042931463742</v>
      </c>
      <c r="H16" s="2" t="s">
        <v>7</v>
      </c>
      <c r="I16" t="s">
        <v>8</v>
      </c>
      <c r="J16" t="s">
        <v>6</v>
      </c>
    </row>
    <row r="17" spans="1:10" x14ac:dyDescent="0.3">
      <c r="A17">
        <f>'Acf pacf ginned up data'!D18</f>
        <v>7.9640352080356145</v>
      </c>
      <c r="E17">
        <f>Regressions!P18</f>
        <v>-1.659558781726624</v>
      </c>
      <c r="G17">
        <v>1</v>
      </c>
      <c r="H17" s="2" cm="1">
        <f t="array" aca="1" ref="H17" ca="1">INDEX(MMULT(MINVERSE(OFFSET($M$4,0,0,L5,L5)),OFFSET($M$4,1,0,L5,1)),L5)</f>
        <v>4.9405350255374479E-2</v>
      </c>
      <c r="I17">
        <f>1/SQRT(COUNT($E$3:$E$313))</f>
        <v>5.6796183424706478E-2</v>
      </c>
      <c r="J17">
        <f ca="1">H17/I17</f>
        <v>0.86987095393249669</v>
      </c>
    </row>
    <row r="18" spans="1:10" x14ac:dyDescent="0.3">
      <c r="A18">
        <f>'Acf pacf ginned up data'!D19</f>
        <v>5.6598131495598434</v>
      </c>
      <c r="E18">
        <f>Regressions!P19</f>
        <v>0.36951912881908844</v>
      </c>
      <c r="G18">
        <v>2</v>
      </c>
      <c r="H18" s="2" cm="1">
        <f t="array" aca="1" ref="H18" ca="1">INDEX(MMULT(MINVERSE(OFFSET($M$4,0,0,L6,L6)),OFFSET($M$4,1,0,L6,1)),L6)</f>
        <v>-0.17196934933863786</v>
      </c>
      <c r="I18">
        <f t="shared" ref="I18:I26" si="3">1/SQRT(COUNT($E$3:$E$313))</f>
        <v>5.6796183424706478E-2</v>
      </c>
      <c r="J18">
        <f t="shared" ref="J18:J26" ca="1" si="4">H18/I18</f>
        <v>-3.0278328396240579</v>
      </c>
    </row>
    <row r="19" spans="1:10" x14ac:dyDescent="0.3">
      <c r="A19">
        <f>'Acf pacf ginned up data'!D20</f>
        <v>5.289492496449836</v>
      </c>
      <c r="E19">
        <f>Regressions!P20</f>
        <v>0.43977296234511098</v>
      </c>
      <c r="G19">
        <v>3</v>
      </c>
      <c r="H19" s="2" cm="1">
        <f t="array" aca="1" ref="H19" ca="1">INDEX(MMULT(MINVERSE(OFFSET($M$4,0,0,L7,L7)),OFFSET($M$4,1,0,L7,1)),L7)</f>
        <v>9.6825066928161813E-2</v>
      </c>
      <c r="I19">
        <f t="shared" si="3"/>
        <v>5.6796183424706478E-2</v>
      </c>
      <c r="J19">
        <f t="shared" ca="1" si="4"/>
        <v>1.7047812210220215</v>
      </c>
    </row>
    <row r="20" spans="1:10" x14ac:dyDescent="0.3">
      <c r="A20">
        <f>'Acf pacf ginned up data'!D21</f>
        <v>5.6240559517812336</v>
      </c>
      <c r="E20">
        <f>Regressions!P21</f>
        <v>1.148839464571622</v>
      </c>
      <c r="G20">
        <v>4</v>
      </c>
      <c r="H20" s="2" cm="1">
        <f t="array" aca="1" ref="H20" ca="1">INDEX(MMULT(MINVERSE(OFFSET($M$4,0,0,L8,L8)),OFFSET($M$4,1,0,L8,1)),L8)</f>
        <v>8.3431529480883782E-3</v>
      </c>
      <c r="I20">
        <f t="shared" si="3"/>
        <v>5.6796183424706478E-2</v>
      </c>
      <c r="J20">
        <f t="shared" ca="1" si="4"/>
        <v>0.14689636600580253</v>
      </c>
    </row>
    <row r="21" spans="1:10" x14ac:dyDescent="0.3">
      <c r="A21">
        <f>'Acf pacf ginned up data'!D22</f>
        <v>6.8284544098122639</v>
      </c>
      <c r="E21">
        <f>Regressions!P22</f>
        <v>-2.3299049315329294</v>
      </c>
      <c r="G21">
        <v>5</v>
      </c>
      <c r="H21" s="2" cm="1">
        <f t="array" aca="1" ref="H21" ca="1">INDEX(MMULT(MINVERSE(OFFSET($M$4,0,0,L9,L9)),OFFSET($M$4,1,0,L9,1)),L9)</f>
        <v>3.6689963502596873E-2</v>
      </c>
      <c r="I21">
        <f t="shared" si="3"/>
        <v>5.6796183424706478E-2</v>
      </c>
      <c r="J21">
        <f t="shared" ca="1" si="4"/>
        <v>0.6459934680511763</v>
      </c>
    </row>
    <row r="22" spans="1:10" x14ac:dyDescent="0.3">
      <c r="A22">
        <f>'Acf pacf ginned up data'!D23</f>
        <v>4.6335723148264085</v>
      </c>
      <c r="E22">
        <f>Regressions!P23</f>
        <v>-0.4813851551100401</v>
      </c>
      <c r="G22">
        <v>6</v>
      </c>
      <c r="H22" s="2" cm="1">
        <f t="array" aca="1" ref="H22" ca="1">INDEX(MMULT(MINVERSE(OFFSET($M$4,0,0,L10,L10)),OFFSET($M$4,1,0,L10,1)),L10)</f>
        <v>-1.0970842191399759E-2</v>
      </c>
      <c r="I22">
        <f t="shared" si="3"/>
        <v>5.6796183424706478E-2</v>
      </c>
      <c r="J22">
        <f t="shared" ca="1" si="4"/>
        <v>-0.19316160928213735</v>
      </c>
    </row>
    <row r="23" spans="1:10" x14ac:dyDescent="0.3">
      <c r="A23">
        <f>'Acf pacf ginned up data'!D24</f>
        <v>3.5992713854557734</v>
      </c>
      <c r="E23">
        <f>Regressions!P24</f>
        <v>5.1866060754860388E-2</v>
      </c>
      <c r="G23">
        <v>7</v>
      </c>
      <c r="H23" s="2" cm="1">
        <f t="array" aca="1" ref="H23" ca="1">INDEX(MMULT(MINVERSE(OFFSET($M$4,0,0,L11,L11)),OFFSET($M$4,1,0,L11,1)),L11)</f>
        <v>-1.1411487483158563E-2</v>
      </c>
      <c r="I23">
        <f t="shared" si="3"/>
        <v>5.6796183424706478E-2</v>
      </c>
      <c r="J23">
        <f t="shared" ca="1" si="4"/>
        <v>-0.20091997023508693</v>
      </c>
    </row>
    <row r="24" spans="1:10" x14ac:dyDescent="0.3">
      <c r="A24">
        <f>'Acf pacf ginned up data'!D25</f>
        <v>3.6010879405187461</v>
      </c>
      <c r="E24">
        <f>Regressions!P25</f>
        <v>-0.2472540200355508</v>
      </c>
      <c r="G24">
        <v>8</v>
      </c>
      <c r="H24" s="2" cm="1">
        <f t="array" aca="1" ref="H24" ca="1">INDEX(MMULT(MINVERSE(OFFSET($M$4,0,0,L12,L12)),OFFSET($M$4,1,0,L12,1)),L12)</f>
        <v>2.2070257057911789E-2</v>
      </c>
      <c r="I24">
        <f t="shared" si="3"/>
        <v>5.6796183424706478E-2</v>
      </c>
      <c r="J24">
        <f t="shared" ca="1" si="4"/>
        <v>0.38858697410839005</v>
      </c>
    </row>
    <row r="25" spans="1:10" x14ac:dyDescent="0.3">
      <c r="A25">
        <f>'Acf pacf ginned up data'!D26</f>
        <v>3.6137148553016951</v>
      </c>
      <c r="E25">
        <f>Regressions!P26</f>
        <v>-2.3901168189066277</v>
      </c>
      <c r="G25">
        <v>9</v>
      </c>
      <c r="H25" s="2" cm="1">
        <f t="array" aca="1" ref="H25" ca="1">INDEX(MMULT(MINVERSE(OFFSET($M$4,0,0,L13,L13)),OFFSET($M$4,1,0,L13,1)),L13)</f>
        <v>1.9787727545821462E-2</v>
      </c>
      <c r="I25">
        <f t="shared" si="3"/>
        <v>5.6796183424706478E-2</v>
      </c>
      <c r="J25">
        <f t="shared" ca="1" si="4"/>
        <v>0.34839889500768378</v>
      </c>
    </row>
    <row r="26" spans="1:10" x14ac:dyDescent="0.3">
      <c r="A26">
        <f>'Acf pacf ginned up data'!D27</f>
        <v>1.4848183415480407</v>
      </c>
      <c r="E26">
        <f>Regressions!P27</f>
        <v>-1.7309274767872145</v>
      </c>
      <c r="G26">
        <v>10</v>
      </c>
      <c r="H26" s="2" cm="1">
        <f t="array" aca="1" ref="H26" ca="1">INDEX(MMULT(MINVERSE(OFFSET($M$4,0,0,L14,L14)),OFFSET($M$4,1,0,L14,1)),L14)</f>
        <v>1.4119429486584392E-2</v>
      </c>
      <c r="I26">
        <f t="shared" si="3"/>
        <v>5.6796183424706478E-2</v>
      </c>
      <c r="J26">
        <f t="shared" ca="1" si="4"/>
        <v>0.24859820916139949</v>
      </c>
    </row>
    <row r="27" spans="1:10" x14ac:dyDescent="0.3">
      <c r="A27">
        <f>'Acf pacf ginned up data'!D28</f>
        <v>-0.30618142186910879</v>
      </c>
      <c r="E27">
        <f>Regressions!P28</f>
        <v>1.1724817754510202</v>
      </c>
    </row>
    <row r="28" spans="1:10" x14ac:dyDescent="0.3">
      <c r="A28">
        <f>'Acf pacf ginned up data'!D29</f>
        <v>1.1764817843541486</v>
      </c>
      <c r="E28">
        <f>Regressions!P29</f>
        <v>1.7533735454013957</v>
      </c>
    </row>
    <row r="29" spans="1:10" x14ac:dyDescent="0.3">
      <c r="A29">
        <f>'Acf pacf ginned up data'!D30</f>
        <v>3.99737482570846</v>
      </c>
      <c r="E29">
        <f>Regressions!P30</f>
        <v>-0.30030032376487503</v>
      </c>
      <c r="H29" t="s">
        <v>4</v>
      </c>
      <c r="I29" t="s">
        <v>7</v>
      </c>
    </row>
    <row r="30" spans="1:10" x14ac:dyDescent="0.3">
      <c r="A30">
        <f>'Acf pacf ginned up data'!D31</f>
        <v>4.7414186083846248</v>
      </c>
      <c r="E30">
        <f>Regressions!P31</f>
        <v>-0.22568905692171984</v>
      </c>
      <c r="G30">
        <v>1</v>
      </c>
      <c r="H30">
        <f>H5</f>
        <v>4.9405350255374479E-2</v>
      </c>
      <c r="I30">
        <f ca="1">H17</f>
        <v>4.9405350255374479E-2</v>
      </c>
    </row>
    <row r="31" spans="1:10" x14ac:dyDescent="0.3">
      <c r="A31">
        <f>'Acf pacf ginned up data'!D32</f>
        <v>4.8264957548542204</v>
      </c>
      <c r="E31">
        <f>Regressions!P32</f>
        <v>0.88386184103195997</v>
      </c>
      <c r="G31">
        <v>2</v>
      </c>
      <c r="H31">
        <f t="shared" ref="H31:H39" si="5">H6</f>
        <v>-0.16910870267460926</v>
      </c>
      <c r="I31">
        <f t="shared" ref="I31:I39" ca="1" si="6">H18</f>
        <v>-0.17196934933863786</v>
      </c>
    </row>
    <row r="32" spans="1:10" x14ac:dyDescent="0.3">
      <c r="A32">
        <f>'Acf pacf ginned up data'!D33</f>
        <v>5.8110531672822967</v>
      </c>
      <c r="E32">
        <f>Regressions!P33</f>
        <v>-0.89060020458179578</v>
      </c>
      <c r="G32">
        <v>3</v>
      </c>
      <c r="H32">
        <f t="shared" si="5"/>
        <v>7.5444402138172925E-2</v>
      </c>
      <c r="I32">
        <f t="shared" ca="1" si="6"/>
        <v>9.6825066928161813E-2</v>
      </c>
    </row>
    <row r="33" spans="1:9" x14ac:dyDescent="0.3">
      <c r="A33">
        <f>'Acf pacf ginned up data'!D34</f>
        <v>5.1425181402691962</v>
      </c>
      <c r="E33">
        <f>Regressions!P34</f>
        <v>-0.81091911961000374</v>
      </c>
      <c r="G33">
        <v>4</v>
      </c>
      <c r="H33">
        <f t="shared" si="5"/>
        <v>4.843877177445375E-2</v>
      </c>
      <c r="I33">
        <f t="shared" ca="1" si="6"/>
        <v>8.3431529480883782E-3</v>
      </c>
    </row>
    <row r="34" spans="1:9" x14ac:dyDescent="0.3">
      <c r="A34">
        <f>'Acf pacf ginned up data'!D35</f>
        <v>4.1591893931559749</v>
      </c>
      <c r="E34">
        <f>Regressions!P35</f>
        <v>-0.10734013517438745</v>
      </c>
      <c r="G34">
        <v>5</v>
      </c>
      <c r="H34">
        <f t="shared" si="5"/>
        <v>9.6127790758189363E-3</v>
      </c>
      <c r="I34">
        <f t="shared" ca="1" si="6"/>
        <v>3.6689963502596873E-2</v>
      </c>
    </row>
    <row r="35" spans="1:9" x14ac:dyDescent="0.3">
      <c r="A35">
        <f>'Acf pacf ginned up data'!D36</f>
        <v>3.9329348157812318</v>
      </c>
      <c r="E35">
        <f>Regressions!P36</f>
        <v>1.490447106245794</v>
      </c>
      <c r="G35">
        <v>6</v>
      </c>
      <c r="H35">
        <f t="shared" si="5"/>
        <v>-9.8960000716350801E-3</v>
      </c>
      <c r="I35">
        <f t="shared" ca="1" si="6"/>
        <v>-1.0970842191399759E-2</v>
      </c>
    </row>
    <row r="36" spans="1:9" x14ac:dyDescent="0.3">
      <c r="A36">
        <f>'Acf pacf ginned up data'!D37</f>
        <v>5.5651219018180491</v>
      </c>
      <c r="E36">
        <f>Regressions!P37</f>
        <v>-0.23526353716807791</v>
      </c>
      <c r="G36">
        <v>7</v>
      </c>
      <c r="H36">
        <f t="shared" si="5"/>
        <v>-1.4962170009886006E-2</v>
      </c>
      <c r="I36">
        <f t="shared" ca="1" si="6"/>
        <v>-1.1411487483158563E-2</v>
      </c>
    </row>
    <row r="37" spans="1:9" x14ac:dyDescent="0.3">
      <c r="A37">
        <f>'Acf pacf ginned up data'!D38</f>
        <v>5.7827677058695528</v>
      </c>
      <c r="E37">
        <f>Regressions!P38</f>
        <v>0.35697974542843081</v>
      </c>
      <c r="G37">
        <v>8</v>
      </c>
      <c r="H37">
        <f t="shared" si="5"/>
        <v>2.6855815005533409E-2</v>
      </c>
      <c r="I37">
        <f t="shared" ca="1" si="6"/>
        <v>2.2070257057911789E-2</v>
      </c>
    </row>
    <row r="38" spans="1:9" x14ac:dyDescent="0.3">
      <c r="A38">
        <f>'Acf pacf ginned up data'!D39</f>
        <v>6.1364566268015199</v>
      </c>
      <c r="E38">
        <f>Regressions!P39</f>
        <v>-0.21735899761719818</v>
      </c>
      <c r="G38">
        <v>9</v>
      </c>
      <c r="H38">
        <f t="shared" si="5"/>
        <v>2.7059857594943372E-2</v>
      </c>
      <c r="I38">
        <f t="shared" ca="1" si="6"/>
        <v>1.9787727545821462E-2</v>
      </c>
    </row>
    <row r="39" spans="1:9" x14ac:dyDescent="0.3">
      <c r="A39">
        <f>'Acf pacf ginned up data'!D40</f>
        <v>5.9033963874777022</v>
      </c>
      <c r="E39">
        <f>Regressions!P40</f>
        <v>-0.34466681001445482</v>
      </c>
      <c r="G39">
        <v>10</v>
      </c>
      <c r="H39">
        <f t="shared" si="5"/>
        <v>5.8098188994358448E-3</v>
      </c>
      <c r="I39">
        <f t="shared" ca="1" si="6"/>
        <v>1.4119429486584392E-2</v>
      </c>
    </row>
    <row r="40" spans="1:9" x14ac:dyDescent="0.3">
      <c r="A40">
        <f>'Acf pacf ginned up data'!D41</f>
        <v>5.4023778113849819</v>
      </c>
      <c r="E40">
        <f>Regressions!P41</f>
        <v>-1.8827473909602297</v>
      </c>
    </row>
    <row r="41" spans="1:9" x14ac:dyDescent="0.3">
      <c r="A41">
        <f>'Acf pacf ginned up data'!D42</f>
        <v>3.3583306623084166</v>
      </c>
      <c r="E41">
        <f>Regressions!P42</f>
        <v>-1.5786027823378082</v>
      </c>
    </row>
    <row r="42" spans="1:9" x14ac:dyDescent="0.3">
      <c r="A42">
        <f>'Acf pacf ginned up data'!D43</f>
        <v>1.4635707081918394</v>
      </c>
      <c r="E42">
        <f>Regressions!P43</f>
        <v>0.10656733083957814</v>
      </c>
    </row>
    <row r="43" spans="1:9" x14ac:dyDescent="0.3">
      <c r="A43">
        <f>'Acf pacf ginned up data'!D44</f>
        <v>1.5833563068959959</v>
      </c>
      <c r="E43">
        <f>Regressions!P44</f>
        <v>1.2309603149002983</v>
      </c>
    </row>
    <row r="44" spans="1:9" x14ac:dyDescent="0.3">
      <c r="A44">
        <f>'Acf pacf ginned up data'!D45</f>
        <v>3.4126726673968255</v>
      </c>
      <c r="E44">
        <f>Regressions!P45</f>
        <v>0.22416414674066776</v>
      </c>
    </row>
    <row r="45" spans="1:9" x14ac:dyDescent="0.3">
      <c r="A45">
        <f>'Acf pacf ginned up data'!D46</f>
        <v>4.4721618559197438</v>
      </c>
      <c r="E45">
        <f>Regressions!P46</f>
        <v>2.4273646443643058</v>
      </c>
    </row>
    <row r="46" spans="1:9" x14ac:dyDescent="0.3">
      <c r="A46">
        <f>'Acf pacf ginned up data'!D47</f>
        <v>7.3451887328292962</v>
      </c>
      <c r="E46">
        <f>Regressions!P47</f>
        <v>0.31695875251691219</v>
      </c>
    </row>
    <row r="47" spans="1:9" x14ac:dyDescent="0.3">
      <c r="A47">
        <f>'Acf pacf ginned up data'!D48</f>
        <v>8.2191039123743632</v>
      </c>
      <c r="E47">
        <f>Regressions!P48</f>
        <v>-1.188281775275368</v>
      </c>
    </row>
    <row r="48" spans="1:9" x14ac:dyDescent="0.3">
      <c r="A48">
        <f>'Acf pacf ginned up data'!D49</f>
        <v>6.8579618484046883</v>
      </c>
      <c r="E48">
        <f>Regressions!P49</f>
        <v>1.3379366750624686</v>
      </c>
    </row>
    <row r="49" spans="1:5" x14ac:dyDescent="0.3">
      <c r="A49">
        <f>'Acf pacf ginned up data'!D50</f>
        <v>7.5583904158777138</v>
      </c>
      <c r="E49">
        <f>Regressions!P50</f>
        <v>-1.2185694789895796</v>
      </c>
    </row>
    <row r="50" spans="1:5" x14ac:dyDescent="0.3">
      <c r="A50">
        <f>'Acf pacf ginned up data'!D51</f>
        <v>6.2142901016669043</v>
      </c>
      <c r="E50">
        <f>Regressions!P51</f>
        <v>-1.10096141266702</v>
      </c>
    </row>
    <row r="51" spans="1:5" x14ac:dyDescent="0.3">
      <c r="A51">
        <f>'Acf pacf ginned up data'!D52</f>
        <v>4.5776318933272906</v>
      </c>
      <c r="E51">
        <f>Regressions!P52</f>
        <v>0.85645841400242095</v>
      </c>
    </row>
    <row r="52" spans="1:5" x14ac:dyDescent="0.3">
      <c r="A52">
        <f>'Acf pacf ginned up data'!D53</f>
        <v>5.0567060982325858</v>
      </c>
      <c r="E52">
        <f>Regressions!P53</f>
        <v>-0.1300133185981045</v>
      </c>
    </row>
    <row r="53" spans="1:5" x14ac:dyDescent="0.3">
      <c r="A53">
        <f>'Acf pacf ginned up data'!D54</f>
        <v>5.1107589801926609</v>
      </c>
      <c r="E53">
        <f>Regressions!P54</f>
        <v>0.30643704889887791</v>
      </c>
    </row>
    <row r="54" spans="1:5" x14ac:dyDescent="0.3">
      <c r="A54">
        <f>'Acf pacf ginned up data'!D55</f>
        <v>5.4658937957251039</v>
      </c>
      <c r="E54">
        <f>Regressions!P55</f>
        <v>1.5175192185411837</v>
      </c>
    </row>
    <row r="55" spans="1:5" x14ac:dyDescent="0.3">
      <c r="A55">
        <f>'Acf pacf ginned up data'!D56</f>
        <v>7.0688941200092206</v>
      </c>
      <c r="E55">
        <f>Regressions!P56</f>
        <v>0.51649404170778779</v>
      </c>
    </row>
    <row r="56" spans="1:5" x14ac:dyDescent="0.3">
      <c r="A56">
        <f>'Acf pacf ginned up data'!D57</f>
        <v>7.8036233389044281</v>
      </c>
      <c r="E56">
        <f>Regressions!P57</f>
        <v>-0.59801423400951825</v>
      </c>
    </row>
    <row r="57" spans="1:5" x14ac:dyDescent="0.3">
      <c r="A57">
        <f>'Acf pacf ginned up data'!D58</f>
        <v>7.0535022527275997</v>
      </c>
      <c r="E57">
        <f>Regressions!P58</f>
        <v>-0.84768761434609952</v>
      </c>
    </row>
    <row r="58" spans="1:5" x14ac:dyDescent="0.3">
      <c r="A58">
        <f>'Acf pacf ginned up data'!D59</f>
        <v>5.7218610077770116</v>
      </c>
      <c r="E58">
        <f>Regressions!P59</f>
        <v>0.86137251900312095</v>
      </c>
    </row>
    <row r="59" spans="1:5" x14ac:dyDescent="0.3">
      <c r="A59">
        <f>'Acf pacf ginned up data'!D60</f>
        <v>6.1252524124636878</v>
      </c>
      <c r="E59">
        <f>Regressions!P60</f>
        <v>-0.61371828855731769</v>
      </c>
    </row>
    <row r="60" spans="1:5" x14ac:dyDescent="0.3">
      <c r="A60">
        <f>'Acf pacf ginned up data'!D61</f>
        <v>5.512396706037519</v>
      </c>
      <c r="E60">
        <f>Regressions!P61</f>
        <v>-0.28371316199760144</v>
      </c>
    </row>
    <row r="61" spans="1:5" x14ac:dyDescent="0.3">
      <c r="A61">
        <f>'Acf pacf ginned up data'!D62</f>
        <v>5.0173709389076162</v>
      </c>
      <c r="E61">
        <f>Regressions!P62</f>
        <v>1.0492156960504109</v>
      </c>
    </row>
    <row r="62" spans="1:5" x14ac:dyDescent="0.3">
      <c r="A62">
        <f>'Acf pacf ginned up data'!D63</f>
        <v>5.9649268520162879</v>
      </c>
      <c r="E62">
        <f>Regressions!P63</f>
        <v>0.57290985064465705</v>
      </c>
    </row>
    <row r="63" spans="1:5" x14ac:dyDescent="0.3">
      <c r="A63">
        <f>'Acf pacf ginned up data'!D64</f>
        <v>6.7257050722622314</v>
      </c>
      <c r="E63">
        <f>Regressions!P64</f>
        <v>-0.79682046385639094</v>
      </c>
    </row>
    <row r="64" spans="1:5" x14ac:dyDescent="0.3">
      <c r="A64">
        <f>'Acf pacf ginned up data'!D65</f>
        <v>5.9465296035409114</v>
      </c>
      <c r="E64">
        <f>Regressions!P65</f>
        <v>1.5763438095112057</v>
      </c>
    </row>
    <row r="65" spans="1:5" x14ac:dyDescent="0.3">
      <c r="A65">
        <f>'Acf pacf ginned up data'!D66</f>
        <v>7.1965395274135364</v>
      </c>
      <c r="E65">
        <f>Regressions!P66</f>
        <v>1.465617525072485</v>
      </c>
    </row>
    <row r="66" spans="1:5" x14ac:dyDescent="0.3">
      <c r="A66">
        <f>'Acf pacf ginned up data'!D67</f>
        <v>8.7555321534656141</v>
      </c>
      <c r="E66">
        <f>Regressions!P67</f>
        <v>0.19319629196178789</v>
      </c>
    </row>
    <row r="67" spans="1:5" x14ac:dyDescent="0.3">
      <c r="A67">
        <f>'Acf pacf ginned up data'!D68</f>
        <v>8.9003773376845299</v>
      </c>
      <c r="E67">
        <f>Regressions!P68</f>
        <v>-0.20333559029247436</v>
      </c>
    </row>
    <row r="68" spans="1:5" x14ac:dyDescent="0.3">
      <c r="A68">
        <f>'Acf pacf ginned up data'!D69</f>
        <v>8.203546396162043</v>
      </c>
      <c r="E68">
        <f>Regressions!P69</f>
        <v>0.12402807580288606</v>
      </c>
    </row>
    <row r="69" spans="1:5" x14ac:dyDescent="0.3">
      <c r="A69">
        <f>'Acf pacf ginned up data'!D70</f>
        <v>7.6867857201720309</v>
      </c>
      <c r="E69">
        <f>Regressions!P70</f>
        <v>-0.42539832293785967</v>
      </c>
    </row>
    <row r="70" spans="1:5" x14ac:dyDescent="0.3">
      <c r="A70">
        <f>'Acf pacf ginned up data'!D71</f>
        <v>6.7521511939820957</v>
      </c>
      <c r="E70">
        <f>Regressions!P71</f>
        <v>0.31255970060817495</v>
      </c>
    </row>
    <row r="71" spans="1:5" x14ac:dyDescent="0.3">
      <c r="A71">
        <f>'Acf pacf ginned up data'!D72</f>
        <v>6.5707925832910927</v>
      </c>
      <c r="E71">
        <f>Regressions!P72</f>
        <v>0.11261132538881215</v>
      </c>
    </row>
    <row r="72" spans="1:5" x14ac:dyDescent="0.3">
      <c r="A72">
        <f>'Acf pacf ginned up data'!D73</f>
        <v>6.4422574148446481</v>
      </c>
      <c r="E72">
        <f>Regressions!P73</f>
        <v>-2.1379812805278968</v>
      </c>
    </row>
    <row r="73" spans="1:5" x14ac:dyDescent="0.3">
      <c r="A73">
        <f>'Acf pacf ginned up data'!D74</f>
        <v>4.0982563686863598</v>
      </c>
      <c r="E73">
        <f>Regressions!P74</f>
        <v>-2.1697427485295964</v>
      </c>
    </row>
    <row r="74" spans="1:5" x14ac:dyDescent="0.3">
      <c r="A74">
        <f>'Acf pacf ginned up data'!D75</f>
        <v>1.4113822421765208</v>
      </c>
      <c r="E74">
        <f>Regressions!P75</f>
        <v>-0.4704509707665071</v>
      </c>
    </row>
    <row r="75" spans="1:5" x14ac:dyDescent="0.3">
      <c r="A75">
        <f>'Acf pacf ginned up data'!D76</f>
        <v>0.72483947134523985</v>
      </c>
      <c r="E75">
        <f>Regressions!P76</f>
        <v>1.6857544976101875</v>
      </c>
    </row>
    <row r="76" spans="1:5" x14ac:dyDescent="0.3">
      <c r="A76">
        <f>'Acf pacf ginned up data'!D77</f>
        <v>2.8965320616620369</v>
      </c>
      <c r="E76">
        <f>Regressions!P77</f>
        <v>1.507364517522368</v>
      </c>
    </row>
    <row r="77" spans="1:5" x14ac:dyDescent="0.3">
      <c r="A77">
        <f>'Acf pacf ginned up data'!D78</f>
        <v>5.4192738136301504</v>
      </c>
      <c r="E77">
        <f>Regressions!P78</f>
        <v>-1.3506834833063803</v>
      </c>
    </row>
    <row r="78" spans="1:5" x14ac:dyDescent="0.3">
      <c r="A78">
        <f>'Acf pacf ginned up data'!D79</f>
        <v>4.8100360768454609</v>
      </c>
      <c r="E78">
        <f>Regressions!P79</f>
        <v>-0.15918515370433067</v>
      </c>
    </row>
    <row r="79" spans="1:5" x14ac:dyDescent="0.3">
      <c r="A79">
        <f>'Acf pacf ginned up data'!D80</f>
        <v>4.5461484589959342</v>
      </c>
      <c r="E79">
        <f>Regressions!P80</f>
        <v>-1.1100891404637252</v>
      </c>
    </row>
    <row r="80" spans="1:5" x14ac:dyDescent="0.3">
      <c r="A80">
        <f>'Acf pacf ginned up data'!D81</f>
        <v>3.4743993685075196</v>
      </c>
      <c r="E80">
        <f>Regressions!P81</f>
        <v>1.0372429665488694</v>
      </c>
    </row>
    <row r="81" spans="1:5" x14ac:dyDescent="0.3">
      <c r="A81">
        <f>'Acf pacf ginned up data'!D82</f>
        <v>4.4691427542590914</v>
      </c>
      <c r="E81">
        <f>Regressions!P82</f>
        <v>0.19370391163479767</v>
      </c>
    </row>
    <row r="82" spans="1:5" x14ac:dyDescent="0.3">
      <c r="A82">
        <f>'Acf pacf ginned up data'!D83</f>
        <v>5.0895782510229637</v>
      </c>
      <c r="E82">
        <f>Regressions!P83</f>
        <v>0.18345947621643152</v>
      </c>
    </row>
    <row r="83" spans="1:5" x14ac:dyDescent="0.3">
      <c r="A83">
        <f>'Acf pacf ginned up data'!D84</f>
        <v>5.4944871931343995</v>
      </c>
      <c r="E83">
        <f>Regressions!P84</f>
        <v>1.8990800332334197</v>
      </c>
    </row>
    <row r="84" spans="1:5" x14ac:dyDescent="0.3">
      <c r="A84">
        <f>'Acf pacf ginned up data'!D85</f>
        <v>7.4896541685168785</v>
      </c>
      <c r="E84">
        <f>Regressions!P85</f>
        <v>-0.63856034095343728</v>
      </c>
    </row>
    <row r="85" spans="1:5" x14ac:dyDescent="0.3">
      <c r="A85">
        <f>'Acf pacf ginned up data'!D86</f>
        <v>7.1235222748982086</v>
      </c>
      <c r="E85">
        <f>Regressions!P86</f>
        <v>0.54510032611389614</v>
      </c>
    </row>
    <row r="86" spans="1:5" x14ac:dyDescent="0.3">
      <c r="A86">
        <f>'Acf pacf ginned up data'!D87</f>
        <v>7.2891113166548553</v>
      </c>
      <c r="E86">
        <f>Regressions!P87</f>
        <v>1.4156349526016698</v>
      </c>
    </row>
    <row r="87" spans="1:5" x14ac:dyDescent="0.3">
      <c r="A87">
        <f>'Acf pacf ginned up data'!D88</f>
        <v>8.4595478860462379</v>
      </c>
      <c r="E87">
        <f>Regressions!P88</f>
        <v>1.0360192525404588</v>
      </c>
    </row>
    <row r="88" spans="1:5" x14ac:dyDescent="0.3">
      <c r="A88">
        <f>'Acf pacf ginned up data'!D89</f>
        <v>9.3753566606442362</v>
      </c>
      <c r="E88">
        <f>Regressions!P89</f>
        <v>-2.0636527639202042</v>
      </c>
    </row>
    <row r="89" spans="1:5" x14ac:dyDescent="0.3">
      <c r="A89">
        <f>'Acf pacf ginned up data'!D90</f>
        <v>6.9776636533654202</v>
      </c>
      <c r="E89">
        <f>Regressions!P90</f>
        <v>-0.64201144633107188</v>
      </c>
    </row>
    <row r="90" spans="1:5" x14ac:dyDescent="0.3">
      <c r="A90">
        <f>'Acf pacf ginned up data'!D91</f>
        <v>5.3698262240101684</v>
      </c>
      <c r="E90">
        <f>Regressions!P91</f>
        <v>1.2348346722937993</v>
      </c>
    </row>
    <row r="91" spans="1:5" x14ac:dyDescent="0.3">
      <c r="A91">
        <f>'Acf pacf ginned up data'!D92</f>
        <v>6.1168812233648735</v>
      </c>
      <c r="E91">
        <f>Regressions!P92</f>
        <v>-0.18220731196846063</v>
      </c>
    </row>
    <row r="92" spans="1:5" x14ac:dyDescent="0.3">
      <c r="A92">
        <f>'Acf pacf ginned up data'!D93</f>
        <v>6.0396837279197708</v>
      </c>
      <c r="E92">
        <f>Regressions!P93</f>
        <v>0.16837490119958481</v>
      </c>
    </row>
    <row r="93" spans="1:5" x14ac:dyDescent="0.3">
      <c r="A93">
        <f>'Acf pacf ginned up data'!D94</f>
        <v>6.0778939900270048</v>
      </c>
      <c r="E93">
        <f>Regressions!P94</f>
        <v>-0.51810795688575806</v>
      </c>
    </row>
    <row r="94" spans="1:5" x14ac:dyDescent="0.3">
      <c r="A94">
        <f>'Acf pacf ginned up data'!D95</f>
        <v>5.4584323966212063</v>
      </c>
      <c r="E94">
        <f>Regressions!P95</f>
        <v>0.27055017063846254</v>
      </c>
    </row>
    <row r="95" spans="1:5" x14ac:dyDescent="0.3">
      <c r="A95">
        <f>'Acf pacf ginned up data'!D96</f>
        <v>5.523800152510165</v>
      </c>
      <c r="E95">
        <f>Regressions!P96</f>
        <v>2.0097816948629519</v>
      </c>
    </row>
    <row r="96" spans="1:5" x14ac:dyDescent="0.3">
      <c r="A96">
        <f>'Acf pacf ginned up data'!D97</f>
        <v>7.523609343975405</v>
      </c>
      <c r="E96">
        <f>Regressions!P97</f>
        <v>0.80640960188412825</v>
      </c>
    </row>
    <row r="97" spans="1:5" x14ac:dyDescent="0.3">
      <c r="A97">
        <f>'Acf pacf ginned up data'!D98</f>
        <v>8.5987355937437506</v>
      </c>
      <c r="E97">
        <f>Regressions!P98</f>
        <v>-0.29695913354652403</v>
      </c>
    </row>
    <row r="98" spans="1:5" x14ac:dyDescent="0.3">
      <c r="A98">
        <f>'Acf pacf ginned up data'!D99</f>
        <v>8.1321185987388169</v>
      </c>
      <c r="E98">
        <f>Regressions!P99</f>
        <v>9.7642757625080345E-2</v>
      </c>
    </row>
    <row r="99" spans="1:5" x14ac:dyDescent="0.3">
      <c r="A99">
        <f>'Acf pacf ginned up data'!D100</f>
        <v>7.668628142075578</v>
      </c>
      <c r="E99">
        <f>Regressions!P100</f>
        <v>0.14443044623481696</v>
      </c>
    </row>
    <row r="100" spans="1:5" x14ac:dyDescent="0.3">
      <c r="A100">
        <f>'Acf pacf ginned up data'!D101</f>
        <v>7.3224990696875381</v>
      </c>
      <c r="E100">
        <f>Regressions!P101</f>
        <v>-0.9423914676072308</v>
      </c>
    </row>
    <row r="101" spans="1:5" x14ac:dyDescent="0.3">
      <c r="A101">
        <f>'Acf pacf ginned up data'!D102</f>
        <v>5.9766894748317219</v>
      </c>
      <c r="E101">
        <f>Regressions!P102</f>
        <v>-0.73446371170262981</v>
      </c>
    </row>
    <row r="102" spans="1:5" x14ac:dyDescent="0.3">
      <c r="A102">
        <f>'Acf pacf ginned up data'!D103</f>
        <v>4.7417157969856767</v>
      </c>
      <c r="E102">
        <f>Regressions!P103</f>
        <v>0.18751707342146451</v>
      </c>
    </row>
    <row r="103" spans="1:5" x14ac:dyDescent="0.3">
      <c r="A103">
        <f>'Acf pacf ginned up data'!D104</f>
        <v>4.6474560846249142</v>
      </c>
      <c r="E103">
        <f>Regressions!P104</f>
        <v>0.65790554060112971</v>
      </c>
    </row>
    <row r="104" spans="1:5" x14ac:dyDescent="0.3">
      <c r="A104">
        <f>'Acf pacf ginned up data'!D105</f>
        <v>5.3792655222964596</v>
      </c>
      <c r="E104">
        <f>Regressions!P105</f>
        <v>0.31220264282256049</v>
      </c>
    </row>
    <row r="105" spans="1:5" x14ac:dyDescent="0.3">
      <c r="A105">
        <f>'Acf pacf ginned up data'!D106</f>
        <v>5.9027375047401351</v>
      </c>
      <c r="E105">
        <f>Regressions!P106</f>
        <v>-0.45819130416286902</v>
      </c>
    </row>
    <row r="106" spans="1:5" x14ac:dyDescent="0.3">
      <c r="A106">
        <f>'Acf pacf ginned up data'!D107</f>
        <v>5.5147917257188936</v>
      </c>
      <c r="E106">
        <f>Regressions!P107</f>
        <v>0.92389902297159698</v>
      </c>
    </row>
    <row r="107" spans="1:5" x14ac:dyDescent="0.3">
      <c r="A107">
        <f>'Acf pacf ginned up data'!D108</f>
        <v>6.2943541184401495</v>
      </c>
      <c r="E107">
        <f>Regressions!P108</f>
        <v>-6.7582572887779024E-2</v>
      </c>
    </row>
    <row r="108" spans="1:5" x14ac:dyDescent="0.3">
      <c r="A108">
        <f>'Acf pacf ginned up data'!D109</f>
        <v>6.3148491423422701</v>
      </c>
      <c r="E108">
        <f>Regressions!P109</f>
        <v>0.19660620745976781</v>
      </c>
    </row>
    <row r="109" spans="1:5" x14ac:dyDescent="0.3">
      <c r="A109">
        <f>'Acf pacf ginned up data'!D110</f>
        <v>6.3691963541469461</v>
      </c>
      <c r="E109">
        <f>Regressions!P110</f>
        <v>0.98896494003521362</v>
      </c>
    </row>
    <row r="110" spans="1:5" x14ac:dyDescent="0.3">
      <c r="A110">
        <f>'Acf pacf ginned up data'!D111</f>
        <v>7.2178718527144694</v>
      </c>
      <c r="E110">
        <f>Regressions!P111</f>
        <v>0.63989273599736662</v>
      </c>
    </row>
    <row r="111" spans="1:5" x14ac:dyDescent="0.3">
      <c r="A111">
        <f>'Acf pacf ginned up data'!D112</f>
        <v>7.8277790161933964</v>
      </c>
      <c r="E111">
        <f>Regressions!P112</f>
        <v>0.87159935174500047</v>
      </c>
    </row>
    <row r="112" spans="1:5" x14ac:dyDescent="0.3">
      <c r="A112">
        <f>'Acf pacf ginned up data'!D113</f>
        <v>8.506271724973427</v>
      </c>
      <c r="E112">
        <f>Regressions!P113</f>
        <v>-1.0319065721529219</v>
      </c>
    </row>
    <row r="113" spans="1:5" x14ac:dyDescent="0.3">
      <c r="A113">
        <f>'Acf pacf ginned up data'!D114</f>
        <v>7.1998514524978736</v>
      </c>
      <c r="E113">
        <f>Regressions!P114</f>
        <v>-0.10517719725771252</v>
      </c>
    </row>
    <row r="114" spans="1:5" x14ac:dyDescent="0.3">
      <c r="A114">
        <f>'Acf pacf ginned up data'!D115</f>
        <v>6.4221817280214371</v>
      </c>
      <c r="E114">
        <f>Regressions!P115</f>
        <v>0.4522907511863381</v>
      </c>
    </row>
    <row r="115" spans="1:5" x14ac:dyDescent="0.3">
      <c r="A115">
        <f>'Acf pacf ginned up data'!D116</f>
        <v>6.4771245143374987</v>
      </c>
      <c r="E115">
        <f>Regressions!P116</f>
        <v>-0.44057145405602549</v>
      </c>
    </row>
    <row r="116" spans="1:5" x14ac:dyDescent="0.3">
      <c r="A116">
        <f>'Acf pacf ginned up data'!D117</f>
        <v>5.8802261410906889</v>
      </c>
      <c r="E116">
        <f>Regressions!P117</f>
        <v>-1.1483882849274447</v>
      </c>
    </row>
    <row r="117" spans="1:5" x14ac:dyDescent="0.3">
      <c r="A117">
        <f>'Acf pacf ginned up data'!D118</f>
        <v>4.4700377754966754</v>
      </c>
      <c r="E117">
        <f>Regressions!P118</f>
        <v>-2.0229669080800958</v>
      </c>
    </row>
    <row r="118" spans="1:5" x14ac:dyDescent="0.3">
      <c r="A118">
        <f>'Acf pacf ginned up data'!D119</f>
        <v>2.1536550971958572</v>
      </c>
      <c r="E118">
        <f>Regressions!P119</f>
        <v>1.4595922014510876</v>
      </c>
    </row>
    <row r="119" spans="1:5" x14ac:dyDescent="0.3">
      <c r="A119">
        <f>'Acf pacf ginned up data'!D120</f>
        <v>3.3965533760530544</v>
      </c>
      <c r="E119">
        <f>Regressions!P120</f>
        <v>0.12826162756488441</v>
      </c>
    </row>
    <row r="120" spans="1:5" x14ac:dyDescent="0.3">
      <c r="A120">
        <f>'Acf pacf ginned up data'!D121</f>
        <v>4.186994107887684</v>
      </c>
      <c r="E120">
        <f>Regressions!P121</f>
        <v>-1.8630255935908129</v>
      </c>
    </row>
    <row r="121" spans="1:5" x14ac:dyDescent="0.3">
      <c r="A121">
        <f>'Acf pacf ginned up data'!D122</f>
        <v>2.7319256351029924</v>
      </c>
      <c r="E121">
        <f>Regressions!P122</f>
        <v>0.48091714904718941</v>
      </c>
    </row>
    <row r="122" spans="1:5" x14ac:dyDescent="0.3">
      <c r="A122">
        <f>'Acf pacf ginned up data'!D123</f>
        <v>3.1671349499466497</v>
      </c>
      <c r="E122">
        <f>Regressions!P123</f>
        <v>1.265207543611456</v>
      </c>
    </row>
    <row r="123" spans="1:5" x14ac:dyDescent="0.3">
      <c r="A123">
        <f>'Acf pacf ginned up data'!D124</f>
        <v>4.887176703799808</v>
      </c>
      <c r="E123">
        <f>Regressions!P124</f>
        <v>-0.22557580277270567</v>
      </c>
    </row>
    <row r="124" spans="1:5" x14ac:dyDescent="0.3">
      <c r="A124">
        <f>'Acf pacf ginned up data'!D125</f>
        <v>5.2426716973775873</v>
      </c>
      <c r="E124">
        <f>Regressions!P125</f>
        <v>-0.71556476328676644</v>
      </c>
    </row>
    <row r="125" spans="1:5" x14ac:dyDescent="0.3">
      <c r="A125">
        <f>'Acf pacf ginned up data'!D126</f>
        <v>4.6462341268563545</v>
      </c>
      <c r="E125">
        <f>Regressions!P126</f>
        <v>0.75820119750101811</v>
      </c>
    </row>
    <row r="126" spans="1:5" x14ac:dyDescent="0.3">
      <c r="A126">
        <f>'Acf pacf ginned up data'!D127</f>
        <v>5.3281757106967529</v>
      </c>
      <c r="E126">
        <f>Regressions!P127</f>
        <v>-3.074953387223997E-2</v>
      </c>
    </row>
    <row r="127" spans="1:5" x14ac:dyDescent="0.3">
      <c r="A127">
        <f>'Acf pacf ginned up data'!D128</f>
        <v>5.5014416178773695</v>
      </c>
      <c r="E127">
        <f>Regressions!P128</f>
        <v>6.3289784683539532E-2</v>
      </c>
    </row>
    <row r="128" spans="1:5" x14ac:dyDescent="0.3">
      <c r="A128">
        <f>'Acf pacf ginned up data'!D129</f>
        <v>5.5904218260336433</v>
      </c>
      <c r="E128">
        <f>Regressions!P129</f>
        <v>-1.1345448435932335</v>
      </c>
    </row>
    <row r="129" spans="1:5" x14ac:dyDescent="0.3">
      <c r="A129">
        <f>'Acf pacf ginned up data'!D130</f>
        <v>4.4429641670266147</v>
      </c>
      <c r="E129">
        <f>Regressions!P130</f>
        <v>-8.7552986232213914E-2</v>
      </c>
    </row>
    <row r="130" spans="1:5" x14ac:dyDescent="0.3">
      <c r="A130">
        <f>'Acf pacf ginned up data'!D131</f>
        <v>4.1447221011937856</v>
      </c>
      <c r="E130">
        <f>Regressions!P131</f>
        <v>-0.66164712229460032</v>
      </c>
    </row>
    <row r="131" spans="1:5" x14ac:dyDescent="0.3">
      <c r="A131">
        <f>'Acf pacf ginned up data'!D132</f>
        <v>3.571442396566312</v>
      </c>
      <c r="E131">
        <f>Regressions!P132</f>
        <v>-1.9252913833130831</v>
      </c>
    </row>
    <row r="132" spans="1:5" x14ac:dyDescent="0.3">
      <c r="A132">
        <f>'Acf pacf ginned up data'!D133</f>
        <v>1.7383079194687387</v>
      </c>
      <c r="E132">
        <f>Regressions!P133</f>
        <v>0.10450597483358048</v>
      </c>
    </row>
    <row r="133" spans="1:5" x14ac:dyDescent="0.3">
      <c r="A133">
        <f>'Acf pacf ginned up data'!D134</f>
        <v>1.8332040241892642</v>
      </c>
      <c r="E133">
        <f>Regressions!P134</f>
        <v>0.41743287423444947</v>
      </c>
    </row>
    <row r="134" spans="1:5" x14ac:dyDescent="0.3">
      <c r="A134">
        <f>'Acf pacf ginned up data'!D135</f>
        <v>2.8040026255511457</v>
      </c>
      <c r="E134">
        <f>Regressions!P135</f>
        <v>-0.82880001071441067</v>
      </c>
    </row>
    <row r="135" spans="1:5" x14ac:dyDescent="0.3">
      <c r="A135">
        <f>'Acf pacf ginned up data'!D136</f>
        <v>2.6449462041262266</v>
      </c>
      <c r="E135">
        <f>Regressions!P136</f>
        <v>-0.64683434123241235</v>
      </c>
    </row>
    <row r="136" spans="1:5" x14ac:dyDescent="0.3">
      <c r="A136">
        <f>'Acf pacf ginned up data'!D137</f>
        <v>2.353485595032299</v>
      </c>
      <c r="E136">
        <f>Regressions!P137</f>
        <v>-0.95318147223361815</v>
      </c>
    </row>
    <row r="137" spans="1:5" x14ac:dyDescent="0.3">
      <c r="A137">
        <f>'Acf pacf ginned up data'!D138</f>
        <v>1.7598281695624247</v>
      </c>
      <c r="E137">
        <f>Regressions!P138</f>
        <v>0.97343957524204128</v>
      </c>
    </row>
    <row r="138" spans="1:5" x14ac:dyDescent="0.3">
      <c r="A138">
        <f>'Acf pacf ginned up data'!D139</f>
        <v>3.0915117632279929</v>
      </c>
      <c r="E138">
        <f>Regressions!P139</f>
        <v>0.28232453920559847</v>
      </c>
    </row>
    <row r="139" spans="1:5" x14ac:dyDescent="0.3">
      <c r="A139">
        <f>'Acf pacf ginned up data'!D140</f>
        <v>4.1084281730925616</v>
      </c>
      <c r="E139">
        <f>Regressions!P140</f>
        <v>-1.049020913187062</v>
      </c>
    </row>
    <row r="140" spans="1:5" x14ac:dyDescent="0.3">
      <c r="A140">
        <f>'Acf pacf ginned up data'!D141</f>
        <v>3.5469731948615539</v>
      </c>
      <c r="E140">
        <f>Regressions!P141</f>
        <v>3.6201911415734034E-2</v>
      </c>
    </row>
    <row r="141" spans="1:5" x14ac:dyDescent="0.3">
      <c r="A141">
        <f>'Acf pacf ginned up data'!D142</f>
        <v>3.6825486216382184</v>
      </c>
      <c r="E141">
        <f>Regressions!P142</f>
        <v>0.70657832774711493</v>
      </c>
    </row>
    <row r="142" spans="1:5" x14ac:dyDescent="0.3">
      <c r="A142">
        <f>'Acf pacf ginned up data'!D143</f>
        <v>4.6768148221606847</v>
      </c>
      <c r="E142">
        <f>Regressions!P143</f>
        <v>0.26653897592851317</v>
      </c>
    </row>
    <row r="143" spans="1:5" x14ac:dyDescent="0.3">
      <c r="A143">
        <f>'Acf pacf ginned up data'!D144</f>
        <v>5.3387405970740227</v>
      </c>
      <c r="E143">
        <f>Regressions!P144</f>
        <v>0.2848857326848126</v>
      </c>
    </row>
    <row r="144" spans="1:5" x14ac:dyDescent="0.3">
      <c r="A144">
        <f>'Acf pacf ginned up data'!D145</f>
        <v>5.82006190159718</v>
      </c>
      <c r="E144">
        <f>Regressions!P145</f>
        <v>-0.632971581466379</v>
      </c>
    </row>
    <row r="145" spans="1:5" x14ac:dyDescent="0.3">
      <c r="A145">
        <f>'Acf pacf ginned up data'!D146</f>
        <v>5.2571380356682713</v>
      </c>
      <c r="E145">
        <f>Regressions!P146</f>
        <v>-6.751160265421588E-2</v>
      </c>
    </row>
    <row r="146" spans="1:5" x14ac:dyDescent="0.3">
      <c r="A146">
        <f>'Acf pacf ginned up data'!D147</f>
        <v>5.0316145529597796</v>
      </c>
      <c r="E146">
        <f>Regressions!P147</f>
        <v>1.361282318245097</v>
      </c>
    </row>
    <row r="147" spans="1:5" x14ac:dyDescent="0.3">
      <c r="A147">
        <f>'Acf pacf ginned up data'!D148</f>
        <v>6.3697833703940692</v>
      </c>
      <c r="E147">
        <f>Regressions!P148</f>
        <v>0.25205766041611299</v>
      </c>
    </row>
    <row r="148" spans="1:5" x14ac:dyDescent="0.3">
      <c r="A148">
        <f>'Acf pacf ginned up data'!D149</f>
        <v>6.8658269377081478</v>
      </c>
      <c r="E148">
        <f>Regressions!P149</f>
        <v>0.65692566760245907</v>
      </c>
    </row>
    <row r="149" spans="1:5" x14ac:dyDescent="0.3">
      <c r="A149">
        <f>'Acf pacf ginned up data'!D150</f>
        <v>7.4400858865038506</v>
      </c>
      <c r="E149">
        <f>Regressions!P150</f>
        <v>1.1241323995037609</v>
      </c>
    </row>
    <row r="150" spans="1:5" x14ac:dyDescent="0.3">
      <c r="A150">
        <f>'Acf pacf ginned up data'!D151</f>
        <v>8.4186883055430073</v>
      </c>
      <c r="E150">
        <f>Regressions!P151</f>
        <v>0.91195607083751817</v>
      </c>
    </row>
    <row r="151" spans="1:5" x14ac:dyDescent="0.3">
      <c r="A151">
        <f>'Acf pacf ginned up data'!D152</f>
        <v>9.1591396363296411</v>
      </c>
      <c r="E151">
        <f>Regressions!P152</f>
        <v>-0.40138844571843046</v>
      </c>
    </row>
    <row r="152" spans="1:5" x14ac:dyDescent="0.3">
      <c r="A152">
        <f>'Acf pacf ginned up data'!D153</f>
        <v>8.4036964236444351</v>
      </c>
      <c r="E152">
        <f>Regressions!P153</f>
        <v>0.27399184766199663</v>
      </c>
    </row>
    <row r="153" spans="1:5" x14ac:dyDescent="0.3">
      <c r="A153">
        <f>'Acf pacf ginned up data'!D154</f>
        <v>7.9892798185287379</v>
      </c>
      <c r="E153">
        <f>Regressions!P154</f>
        <v>-0.45821300846790719</v>
      </c>
    </row>
    <row r="154" spans="1:5" x14ac:dyDescent="0.3">
      <c r="A154">
        <f>'Acf pacf ginned up data'!D155</f>
        <v>7.0070228503492276</v>
      </c>
      <c r="E154">
        <f>Regressions!P155</f>
        <v>-0.24261150640873219</v>
      </c>
    </row>
    <row r="155" spans="1:5" x14ac:dyDescent="0.3">
      <c r="A155">
        <f>'Acf pacf ginned up data'!D156</f>
        <v>6.2179418660834873</v>
      </c>
      <c r="E155">
        <f>Regressions!P156</f>
        <v>-4.697302902882472E-2</v>
      </c>
    </row>
    <row r="156" spans="1:5" x14ac:dyDescent="0.3">
      <c r="A156">
        <f>'Acf pacf ginned up data'!D157</f>
        <v>5.8008906993559348</v>
      </c>
      <c r="E156">
        <f>Regressions!P157</f>
        <v>4.7952857379628858E-2</v>
      </c>
    </row>
    <row r="157" spans="1:5" x14ac:dyDescent="0.3">
      <c r="A157">
        <f>'Acf pacf ginned up data'!D158</f>
        <v>5.6528078004882341</v>
      </c>
      <c r="E157">
        <f>Regressions!P158</f>
        <v>-1.1885366885446411</v>
      </c>
    </row>
    <row r="158" spans="1:5" x14ac:dyDescent="0.3">
      <c r="A158">
        <f>'Acf pacf ginned up data'!D159</f>
        <v>4.3710106866039453</v>
      </c>
      <c r="E158">
        <f>Regressions!P159</f>
        <v>-0.69414147280685545</v>
      </c>
    </row>
    <row r="159" spans="1:5" x14ac:dyDescent="0.3">
      <c r="A159">
        <f>'Acf pacf ginned up data'!D160</f>
        <v>3.436770955380291</v>
      </c>
      <c r="E159">
        <f>Regressions!P160</f>
        <v>-0.69506226046347064</v>
      </c>
    </row>
    <row r="160" spans="1:5" x14ac:dyDescent="0.3">
      <c r="A160">
        <f>'Acf pacf ginned up data'!D161</f>
        <v>2.7460315849715959</v>
      </c>
      <c r="E160">
        <f>Regressions!P161</f>
        <v>-0.48502811341837071</v>
      </c>
    </row>
    <row r="161" spans="1:5" x14ac:dyDescent="0.3">
      <c r="A161">
        <f>'Acf pacf ginned up data'!D162</f>
        <v>2.4420088790866199</v>
      </c>
      <c r="E161">
        <f>Regressions!P162</f>
        <v>-8.8705503376590389E-2</v>
      </c>
    </row>
    <row r="162" spans="1:5" x14ac:dyDescent="0.3">
      <c r="A162">
        <f>'Acf pacf ginned up data'!D163</f>
        <v>2.6957661748125736</v>
      </c>
      <c r="E162">
        <f>Regressions!P163</f>
        <v>9.8342714255435434E-2</v>
      </c>
    </row>
    <row r="163" spans="1:5" x14ac:dyDescent="0.3">
      <c r="A163">
        <f>'Acf pacf ginned up data'!D164</f>
        <v>3.2654394794053525</v>
      </c>
      <c r="E163">
        <f>Regressions!P164</f>
        <v>-0.99896459067209054</v>
      </c>
    </row>
    <row r="164" spans="1:5" x14ac:dyDescent="0.3">
      <c r="A164">
        <f>'Acf pacf ginned up data'!D165</f>
        <v>2.7467964195373962</v>
      </c>
      <c r="E164">
        <f>Regressions!P165</f>
        <v>-0.65874402888126016</v>
      </c>
    </row>
    <row r="165" spans="1:5" x14ac:dyDescent="0.3">
      <c r="A165">
        <f>'Acf pacf ginned up data'!D166</f>
        <v>2.3204668252880563</v>
      </c>
      <c r="E165">
        <f>Regressions!P166</f>
        <v>-0.99891286587889017</v>
      </c>
    </row>
    <row r="166" spans="1:5" x14ac:dyDescent="0.3">
      <c r="A166">
        <f>'Acf pacf ginned up data'!D167</f>
        <v>1.6456605021527324</v>
      </c>
      <c r="E166">
        <f>Regressions!P167</f>
        <v>-1.1202295235311106</v>
      </c>
    </row>
    <row r="167" spans="1:5" x14ac:dyDescent="0.3">
      <c r="A167">
        <f>'Acf pacf ginned up data'!D168</f>
        <v>0.87653306485337712</v>
      </c>
      <c r="E167">
        <f>Regressions!P168</f>
        <v>-0.46316335431735822</v>
      </c>
    </row>
    <row r="168" spans="1:5" x14ac:dyDescent="0.3">
      <c r="A168">
        <f>'Acf pacf ginned up data'!D169</f>
        <v>0.85179139418622529</v>
      </c>
      <c r="E168">
        <f>Regressions!P169</f>
        <v>-0.31009989525964754</v>
      </c>
    </row>
    <row r="169" spans="1:5" x14ac:dyDescent="0.3">
      <c r="A169">
        <f>'Acf pacf ginned up data'!D170</f>
        <v>1.2066922900978048</v>
      </c>
      <c r="E169">
        <f>Regressions!P170</f>
        <v>-0.78879010467335609</v>
      </c>
    </row>
    <row r="170" spans="1:5" x14ac:dyDescent="0.3">
      <c r="A170">
        <f>'Acf pacf ginned up data'!D171</f>
        <v>1.1432417410536462</v>
      </c>
      <c r="E170">
        <f>Regressions!P171</f>
        <v>-0.96838270984723851</v>
      </c>
    </row>
    <row r="171" spans="1:5" x14ac:dyDescent="0.3">
      <c r="A171">
        <f>'Acf pacf ginned up data'!D172</f>
        <v>0.78448148280913754</v>
      </c>
      <c r="E171">
        <f>Regressions!P172</f>
        <v>0.7467386297233618</v>
      </c>
    </row>
    <row r="172" spans="1:5" x14ac:dyDescent="0.3">
      <c r="A172">
        <f>'Acf pacf ginned up data'!D173</f>
        <v>2.1063320808422561</v>
      </c>
      <c r="E172">
        <f>Regressions!P173</f>
        <v>-0.34899838108879544</v>
      </c>
    </row>
    <row r="173" spans="1:5" x14ac:dyDescent="0.3">
      <c r="A173">
        <f>'Acf pacf ginned up data'!D174</f>
        <v>2.6370010891144653</v>
      </c>
      <c r="E173">
        <f>Regressions!P174</f>
        <v>-0.80159097953010139</v>
      </c>
    </row>
    <row r="174" spans="1:5" x14ac:dyDescent="0.3">
      <c r="A174">
        <f>'Acf pacf ginned up data'!D175</f>
        <v>2.3984745654284496</v>
      </c>
      <c r="E174">
        <f>Regressions!P175</f>
        <v>-0.12065002707335076</v>
      </c>
    </row>
    <row r="175" spans="1:5" x14ac:dyDescent="0.3">
      <c r="A175">
        <f>'Acf pacf ginned up data'!D176</f>
        <v>2.6464371109186882</v>
      </c>
      <c r="E175">
        <f>Regressions!P176</f>
        <v>-0.81671172920689583</v>
      </c>
    </row>
    <row r="176" spans="1:5" x14ac:dyDescent="0.3">
      <c r="A176">
        <f>'Acf pacf ginned up data'!D177</f>
        <v>2.3067325811486965</v>
      </c>
      <c r="E176">
        <f>Regressions!P177</f>
        <v>-0.87044159694287548</v>
      </c>
    </row>
    <row r="177" spans="1:5" x14ac:dyDescent="0.3">
      <c r="A177">
        <f>'Acf pacf ginned up data'!D178</f>
        <v>1.7883957349826209</v>
      </c>
      <c r="E177">
        <f>Regressions!P178</f>
        <v>0.51693521664291331</v>
      </c>
    </row>
    <row r="178" spans="1:5" x14ac:dyDescent="0.3">
      <c r="A178">
        <f>'Acf pacf ginned up data'!D179</f>
        <v>2.6818330439681226</v>
      </c>
      <c r="E178">
        <f>Regressions!P179</f>
        <v>1.1707325874402374E-2</v>
      </c>
    </row>
    <row r="179" spans="1:5" x14ac:dyDescent="0.3">
      <c r="A179">
        <f>'Acf pacf ginned up data'!D180</f>
        <v>3.3584782551867769</v>
      </c>
      <c r="E179">
        <f>Regressions!P180</f>
        <v>-0.7485117154815617</v>
      </c>
    </row>
    <row r="180" spans="1:5" x14ac:dyDescent="0.3">
      <c r="A180">
        <f>'Acf pacf ginned up data'!D181</f>
        <v>3.1083356911720879</v>
      </c>
      <c r="E180">
        <f>Regressions!P181</f>
        <v>-0.28550433790403462</v>
      </c>
    </row>
    <row r="181" spans="1:5" x14ac:dyDescent="0.3">
      <c r="A181">
        <f>'Acf pacf ginned up data'!D182</f>
        <v>3.0813123207738156</v>
      </c>
      <c r="E181">
        <f>Regressions!P182</f>
        <v>7.9216557295884019E-2</v>
      </c>
    </row>
    <row r="182" spans="1:5" x14ac:dyDescent="0.3">
      <c r="A182">
        <f>'Acf pacf ginned up data'!D183</f>
        <v>3.4898696912427294</v>
      </c>
      <c r="E182">
        <f>Regressions!P183</f>
        <v>0.33694060336337472</v>
      </c>
    </row>
    <row r="183" spans="1:5" x14ac:dyDescent="0.3">
      <c r="A183">
        <f>'Acf pacf ginned up data'!D184</f>
        <v>4.2251755338277537</v>
      </c>
      <c r="E183">
        <f>Regressions!P184</f>
        <v>-0.61705197529050648</v>
      </c>
    </row>
    <row r="184" spans="1:5" x14ac:dyDescent="0.3">
      <c r="A184">
        <f>'Acf pacf ginned up data'!D185</f>
        <v>3.9938372255389027</v>
      </c>
      <c r="E184">
        <f>Regressions!P185</f>
        <v>-0.73560745832674101</v>
      </c>
    </row>
    <row r="185" spans="1:5" x14ac:dyDescent="0.3">
      <c r="A185">
        <f>'Acf pacf ginned up data'!D186</f>
        <v>3.3892973775176483</v>
      </c>
      <c r="E185">
        <f>Regressions!P186</f>
        <v>2.0242135930064564</v>
      </c>
    </row>
    <row r="186" spans="1:5" x14ac:dyDescent="0.3">
      <c r="A186">
        <f>'Acf pacf ginned up data'!D187</f>
        <v>5.5236754793117111</v>
      </c>
      <c r="E186">
        <f>Regressions!P187</f>
        <v>1.164057834049347</v>
      </c>
    </row>
    <row r="187" spans="1:5" x14ac:dyDescent="0.3">
      <c r="A187">
        <f>'Acf pacf ginned up data'!D188</f>
        <v>7.2972208629752293</v>
      </c>
      <c r="E187">
        <f>Regressions!P188</f>
        <v>-1.981673420953324</v>
      </c>
    </row>
    <row r="188" spans="1:5" x14ac:dyDescent="0.3">
      <c r="A188">
        <f>'Acf pacf ginned up data'!D189</f>
        <v>5.5505369241201308</v>
      </c>
      <c r="E188">
        <f>Regressions!P189</f>
        <v>-0.53173369409243298</v>
      </c>
    </row>
    <row r="189" spans="1:5" x14ac:dyDescent="0.3">
      <c r="A189">
        <f>'Acf pacf ginned up data'!D190</f>
        <v>4.4623031987494928</v>
      </c>
      <c r="E189">
        <f>Regressions!P190</f>
        <v>0.4345870216321237</v>
      </c>
    </row>
    <row r="190" spans="1:5" x14ac:dyDescent="0.3">
      <c r="A190">
        <f>'Acf pacf ginned up data'!D191</f>
        <v>4.7010265888552984</v>
      </c>
      <c r="E190">
        <f>Regressions!P191</f>
        <v>-8.644973018179615E-2</v>
      </c>
    </row>
    <row r="191" spans="1:5" x14ac:dyDescent="0.3">
      <c r="A191">
        <f>'Acf pacf ginned up data'!D192</f>
        <v>4.7801238571197349</v>
      </c>
      <c r="E191">
        <f>Regressions!P192</f>
        <v>-1.3310560072461781</v>
      </c>
    </row>
    <row r="192" spans="1:5" x14ac:dyDescent="0.3">
      <c r="A192">
        <f>'Acf pacf ginned up data'!D193</f>
        <v>3.5549403021488133</v>
      </c>
      <c r="E192">
        <f>Regressions!P193</f>
        <v>-0.93270847353209629</v>
      </c>
    </row>
    <row r="193" spans="1:5" x14ac:dyDescent="0.3">
      <c r="A193">
        <f>'Acf pacf ginned up data'!D194</f>
        <v>2.5216945177688901</v>
      </c>
      <c r="E193">
        <f>Regressions!P194</f>
        <v>-0.30053936206500409</v>
      </c>
    </row>
    <row r="194" spans="1:5" x14ac:dyDescent="0.3">
      <c r="A194">
        <f>'Acf pacf ginned up data'!D195</f>
        <v>2.3333232889999458</v>
      </c>
      <c r="E194">
        <f>Regressions!P195</f>
        <v>0.27527557891130439</v>
      </c>
    </row>
    <row r="195" spans="1:5" x14ac:dyDescent="0.3">
      <c r="A195">
        <f>'Acf pacf ginned up data'!D196</f>
        <v>3.0020161680593169</v>
      </c>
      <c r="E195">
        <f>Regressions!P196</f>
        <v>0.73925063087749732</v>
      </c>
    </row>
    <row r="196" spans="1:5" x14ac:dyDescent="0.3">
      <c r="A196">
        <f>'Acf pacf ginned up data'!D197</f>
        <v>4.2908121445337013</v>
      </c>
      <c r="E196">
        <f>Regressions!P197</f>
        <v>-0.8506095033161285</v>
      </c>
    </row>
    <row r="197" spans="1:5" x14ac:dyDescent="0.3">
      <c r="A197">
        <f>'Acf pacf ginned up data'!D198</f>
        <v>3.9817641575534579</v>
      </c>
      <c r="E197">
        <f>Regressions!P198</f>
        <v>0.88338953700986511</v>
      </c>
    </row>
    <row r="198" spans="1:5" x14ac:dyDescent="0.3">
      <c r="A198">
        <f>'Acf pacf ginned up data'!D199</f>
        <v>4.9747697239481177</v>
      </c>
      <c r="E198">
        <f>Regressions!P199</f>
        <v>2.3487660459846127E-2</v>
      </c>
    </row>
    <row r="199" spans="1:5" x14ac:dyDescent="0.3">
      <c r="A199">
        <f>'Acf pacf ginned up data'!D200</f>
        <v>5.3485001952388123</v>
      </c>
      <c r="E199">
        <f>Regressions!P200</f>
        <v>-1.1153494590015722</v>
      </c>
    </row>
    <row r="200" spans="1:5" x14ac:dyDescent="0.3">
      <c r="A200">
        <f>'Acf pacf ginned up data'!D201</f>
        <v>4.3418371306850299</v>
      </c>
      <c r="E200">
        <f>Regressions!P201</f>
        <v>-1.462182553629896</v>
      </c>
    </row>
    <row r="201" spans="1:5" x14ac:dyDescent="0.3">
      <c r="A201">
        <f>'Acf pacf ginned up data'!D202</f>
        <v>2.7263119568719385</v>
      </c>
      <c r="E201">
        <f>Regressions!P202</f>
        <v>-0.86638572829123828</v>
      </c>
    </row>
    <row r="202" spans="1:5" x14ac:dyDescent="0.3">
      <c r="A202">
        <f>'Acf pacf ginned up data'!D203</f>
        <v>1.7670226716637558</v>
      </c>
      <c r="E202">
        <f>Regressions!P203</f>
        <v>0.79662032214807377</v>
      </c>
    </row>
    <row r="203" spans="1:5" x14ac:dyDescent="0.3">
      <c r="A203">
        <f>'Acf pacf ginned up data'!D204</f>
        <v>2.8113394882819911</v>
      </c>
      <c r="E203">
        <f>Regressions!P204</f>
        <v>0.27896152015447218</v>
      </c>
    </row>
    <row r="204" spans="1:5" x14ac:dyDescent="0.3">
      <c r="A204">
        <f>'Acf pacf ginned up data'!D205</f>
        <v>3.7809528922166247</v>
      </c>
      <c r="E204">
        <f>Regressions!P205</f>
        <v>9.3216757227886693E-2</v>
      </c>
    </row>
    <row r="205" spans="1:5" x14ac:dyDescent="0.3">
      <c r="A205">
        <f>'Acf pacf ginned up data'!D206</f>
        <v>4.3967754192884794</v>
      </c>
      <c r="E205">
        <f>Regressions!P206</f>
        <v>0.49649917403892041</v>
      </c>
    </row>
    <row r="206" spans="1:5" x14ac:dyDescent="0.3">
      <c r="A206">
        <f>'Acf pacf ginned up data'!D207</f>
        <v>5.2174339160890497</v>
      </c>
      <c r="E206">
        <f>Regressions!P207</f>
        <v>-0.9192970057001395</v>
      </c>
    </row>
    <row r="207" spans="1:5" x14ac:dyDescent="0.3">
      <c r="A207">
        <f>'Acf pacf ginned up data'!D208</f>
        <v>4.5603213535667111</v>
      </c>
      <c r="E207">
        <f>Regressions!P208</f>
        <v>0.18690711913459357</v>
      </c>
    </row>
    <row r="208" spans="1:5" x14ac:dyDescent="0.3">
      <c r="A208">
        <f>'Acf pacf ginned up data'!D209</f>
        <v>4.6657114244747291</v>
      </c>
      <c r="E208">
        <f>Regressions!P209</f>
        <v>0.2501439469310518</v>
      </c>
    </row>
    <row r="209" spans="1:5" x14ac:dyDescent="0.3">
      <c r="A209">
        <f>'Acf pacf ginned up data'!D210</f>
        <v>5.0467896534705785</v>
      </c>
      <c r="E209">
        <f>Regressions!P210</f>
        <v>8.6312046927712591E-2</v>
      </c>
    </row>
    <row r="210" spans="1:5" x14ac:dyDescent="0.3">
      <c r="A210">
        <f>'Acf pacf ginned up data'!D211</f>
        <v>5.2893187781712392</v>
      </c>
      <c r="E210">
        <f>Regressions!P211</f>
        <v>-0.33649519626311503</v>
      </c>
    </row>
    <row r="211" spans="1:5" x14ac:dyDescent="0.3">
      <c r="A211">
        <f>'Acf pacf ginned up data'!D212</f>
        <v>5.0311213633446066</v>
      </c>
      <c r="E211">
        <f>Regressions!P212</f>
        <v>0.49853973665269696</v>
      </c>
    </row>
    <row r="212" spans="1:5" x14ac:dyDescent="0.3">
      <c r="A212">
        <f>'Acf pacf ginned up data'!D213</f>
        <v>5.4968394455168053</v>
      </c>
      <c r="E212">
        <f>Regressions!P213</f>
        <v>6.8785371691963831E-2</v>
      </c>
    </row>
    <row r="213" spans="1:5" x14ac:dyDescent="0.3">
      <c r="A213">
        <f>'Acf pacf ginned up data'!D214</f>
        <v>5.6795640002418084</v>
      </c>
      <c r="E213">
        <f>Regressions!P214</f>
        <v>-8.9378513662910344E-2</v>
      </c>
    </row>
    <row r="214" spans="1:5" x14ac:dyDescent="0.3">
      <c r="A214">
        <f>'Acf pacf ginned up data'!D215</f>
        <v>5.5919455398672406</v>
      </c>
      <c r="E214">
        <f>Regressions!P215</f>
        <v>0.52440738950896271</v>
      </c>
    </row>
    <row r="215" spans="1:5" x14ac:dyDescent="0.3">
      <c r="A215">
        <f>'Acf pacf ginned up data'!D216</f>
        <v>6.0503392797140858</v>
      </c>
      <c r="E215">
        <f>Regressions!P216</f>
        <v>0.49349047668407664</v>
      </c>
    </row>
    <row r="216" spans="1:5" x14ac:dyDescent="0.3">
      <c r="A216">
        <f>'Acf pacf ginned up data'!D217</f>
        <v>6.5724149032238683</v>
      </c>
      <c r="E216">
        <f>Regressions!P217</f>
        <v>1.790866411326381</v>
      </c>
    </row>
    <row r="217" spans="1:5" x14ac:dyDescent="0.3">
      <c r="A217">
        <f>'Acf pacf ginned up data'!D218</f>
        <v>8.332492355541012</v>
      </c>
      <c r="E217">
        <f>Regressions!P218</f>
        <v>-0.5296461974382346</v>
      </c>
    </row>
    <row r="218" spans="1:5" x14ac:dyDescent="0.3">
      <c r="A218">
        <f>'Acf pacf ginned up data'!D219</f>
        <v>7.8782579535171466</v>
      </c>
      <c r="E218">
        <f>Regressions!P219</f>
        <v>-3.6615356386074216E-2</v>
      </c>
    </row>
    <row r="219" spans="1:5" x14ac:dyDescent="0.3">
      <c r="A219">
        <f>'Acf pacf ginned up data'!D220</f>
        <v>7.3223581851619723</v>
      </c>
      <c r="E219">
        <f>Regressions!P220</f>
        <v>-3.9173273195171748E-2</v>
      </c>
    </row>
    <row r="220" spans="1:5" x14ac:dyDescent="0.3">
      <c r="A220">
        <f>'Acf pacf ginned up data'!D221</f>
        <v>6.8169846715812676</v>
      </c>
      <c r="E220">
        <f>Regressions!P221</f>
        <v>0.30895119033462204</v>
      </c>
    </row>
    <row r="221" spans="1:5" x14ac:dyDescent="0.3">
      <c r="A221">
        <f>'Acf pacf ginned up data'!D222</f>
        <v>6.7507930921140611</v>
      </c>
      <c r="E221">
        <f>Regressions!P222</f>
        <v>1.4138802000969877</v>
      </c>
    </row>
    <row r="222" spans="1:5" x14ac:dyDescent="0.3">
      <c r="A222">
        <f>'Acf pacf ginned up data'!D223</f>
        <v>7.9309622960125035</v>
      </c>
      <c r="E222">
        <f>Regressions!P223</f>
        <v>0.49047642065407265</v>
      </c>
    </row>
    <row r="223" spans="1:5" x14ac:dyDescent="0.3">
      <c r="A223">
        <f>'Acf pacf ginned up data'!D224</f>
        <v>8.3835600254765748</v>
      </c>
      <c r="E223">
        <f>Regressions!P224</f>
        <v>-0.22628362955050851</v>
      </c>
    </row>
    <row r="224" spans="1:5" x14ac:dyDescent="0.3">
      <c r="A224">
        <f>'Acf pacf ginned up data'!D225</f>
        <v>7.8335689197023752</v>
      </c>
      <c r="E224">
        <f>Regressions!P225</f>
        <v>-1.0333666782772188</v>
      </c>
    </row>
    <row r="225" spans="1:5" x14ac:dyDescent="0.3">
      <c r="A225">
        <f>'Acf pacf ginned up data'!D226</f>
        <v>6.2589635691477223</v>
      </c>
      <c r="E225">
        <f>Regressions!P226</f>
        <v>0.43244585690117132</v>
      </c>
    </row>
    <row r="226" spans="1:5" x14ac:dyDescent="0.3">
      <c r="A226">
        <f>'Acf pacf ginned up data'!D227</f>
        <v>6.0799896776022049</v>
      </c>
      <c r="E226">
        <f>Regressions!P227</f>
        <v>-0.91874670626788624</v>
      </c>
    </row>
    <row r="227" spans="1:5" x14ac:dyDescent="0.3">
      <c r="A227">
        <f>'Acf pacf ginned up data'!D228</f>
        <v>4.9945516691850429</v>
      </c>
      <c r="E227">
        <f>Regressions!P228</f>
        <v>0.90851870957565084</v>
      </c>
    </row>
    <row r="228" spans="1:5" x14ac:dyDescent="0.3">
      <c r="A228">
        <f>'Acf pacf ginned up data'!D229</f>
        <v>5.6280754919729183</v>
      </c>
      <c r="E228">
        <f>Regressions!P229</f>
        <v>-0.65009227916707724</v>
      </c>
    </row>
    <row r="229" spans="1:5" x14ac:dyDescent="0.3">
      <c r="A229">
        <f>'Acf pacf ginned up data'!D230</f>
        <v>5.1224440757314662</v>
      </c>
      <c r="E229">
        <f>Regressions!P230</f>
        <v>-1.8879773911700606</v>
      </c>
    </row>
    <row r="230" spans="1:5" x14ac:dyDescent="0.3">
      <c r="A230">
        <f>'Acf pacf ginned up data'!D231</f>
        <v>3.1138448440284665</v>
      </c>
      <c r="E230">
        <f>Regressions!P231</f>
        <v>-0.34250367388391934</v>
      </c>
    </row>
    <row r="231" spans="1:5" x14ac:dyDescent="0.3">
      <c r="A231">
        <f>'Acf pacf ginned up data'!D232</f>
        <v>2.502529800318722</v>
      </c>
      <c r="E231">
        <f>Regressions!P232</f>
        <v>-0.73758292360131561</v>
      </c>
    </row>
    <row r="232" spans="1:5" x14ac:dyDescent="0.3">
      <c r="A232">
        <f>'Acf pacf ginned up data'!D233</f>
        <v>2.0063163428328927</v>
      </c>
      <c r="E232">
        <f>Regressions!P233</f>
        <v>1.8173605020652241</v>
      </c>
    </row>
    <row r="233" spans="1:5" x14ac:dyDescent="0.3">
      <c r="A233">
        <f>'Acf pacf ginned up data'!D234</f>
        <v>4.1740607370268048</v>
      </c>
      <c r="E233">
        <f>Regressions!P234</f>
        <v>0.75217779205297053</v>
      </c>
    </row>
    <row r="234" spans="1:5" x14ac:dyDescent="0.3">
      <c r="A234">
        <f>'Acf pacf ginned up data'!D235</f>
        <v>5.7484899910465552</v>
      </c>
      <c r="E234">
        <f>Regressions!P235</f>
        <v>-1.1044892200288572</v>
      </c>
    </row>
    <row r="235" spans="1:5" x14ac:dyDescent="0.3">
      <c r="A235">
        <f>'Acf pacf ginned up data'!D236</f>
        <v>5.0520676429580869</v>
      </c>
      <c r="E235">
        <f>Regressions!P236</f>
        <v>2.1318449018387087</v>
      </c>
    </row>
    <row r="236" spans="1:5" x14ac:dyDescent="0.3">
      <c r="A236">
        <f>'Acf pacf ginned up data'!D237</f>
        <v>7.0167435639095803</v>
      </c>
      <c r="E236">
        <f>Regressions!P237</f>
        <v>-0.42367680770958349</v>
      </c>
    </row>
    <row r="237" spans="1:5" x14ac:dyDescent="0.3">
      <c r="A237">
        <f>'Acf pacf ginned up data'!D238</f>
        <v>6.9274194636398558</v>
      </c>
      <c r="E237">
        <f>Regressions!P238</f>
        <v>1.4794064220446399</v>
      </c>
    </row>
    <row r="238" spans="1:5" x14ac:dyDescent="0.3">
      <c r="A238">
        <f>'Acf pacf ginned up data'!D239</f>
        <v>8.1396518142836776</v>
      </c>
      <c r="E238">
        <f>Regressions!P239</f>
        <v>2.1121987465611358</v>
      </c>
    </row>
    <row r="239" spans="1:5" x14ac:dyDescent="0.3">
      <c r="A239">
        <f>'Acf pacf ginned up data'!D240</f>
        <v>10.1922164704709</v>
      </c>
      <c r="E239">
        <f>Regressions!P240</f>
        <v>-0.80591228063231934</v>
      </c>
    </row>
    <row r="240" spans="1:5" x14ac:dyDescent="0.3">
      <c r="A240">
        <f>'Acf pacf ginned up data'!D241</f>
        <v>9.2698674486520964</v>
      </c>
      <c r="E240">
        <f>Regressions!P241</f>
        <v>-1.173520337689498</v>
      </c>
    </row>
    <row r="241" spans="1:5" x14ac:dyDescent="0.3">
      <c r="A241">
        <f>'Acf pacf ginned up data'!D242</f>
        <v>7.2278298704423305</v>
      </c>
      <c r="E241">
        <f>Regressions!P242</f>
        <v>1.4828326240200029</v>
      </c>
    </row>
    <row r="242" spans="1:5" x14ac:dyDescent="0.3">
      <c r="A242">
        <f>'Acf pacf ginned up data'!D243</f>
        <v>7.8137297418544813</v>
      </c>
      <c r="E242">
        <f>Regressions!P243</f>
        <v>0.80397746219898336</v>
      </c>
    </row>
    <row r="243" spans="1:5" x14ac:dyDescent="0.3">
      <c r="A243">
        <f>'Acf pacf ginned up data'!D244</f>
        <v>8.4195238631753373</v>
      </c>
      <c r="E243">
        <f>Regressions!P244</f>
        <v>1.4108519054620456</v>
      </c>
    </row>
    <row r="244" spans="1:5" x14ac:dyDescent="0.3">
      <c r="A244">
        <f>'Acf pacf ginned up data'!D245</f>
        <v>9.547130356485356</v>
      </c>
      <c r="E244">
        <f>Regressions!P245</f>
        <v>-0.80884028696779309</v>
      </c>
    </row>
    <row r="245" spans="1:5" x14ac:dyDescent="0.3">
      <c r="A245">
        <f>'Acf pacf ginned up data'!D246</f>
        <v>8.4418516466793854</v>
      </c>
      <c r="E245">
        <f>Regressions!P246</f>
        <v>0.50048680992618011</v>
      </c>
    </row>
    <row r="246" spans="1:5" x14ac:dyDescent="0.3">
      <c r="A246">
        <f>'Acf pacf ginned up data'!D247</f>
        <v>8.1434600272088389</v>
      </c>
      <c r="E246">
        <f>Regressions!P247</f>
        <v>1.2320477653011752</v>
      </c>
    </row>
    <row r="247" spans="1:5" x14ac:dyDescent="0.3">
      <c r="A247">
        <f>'Acf pacf ginned up data'!D248</f>
        <v>8.8630355933476999</v>
      </c>
      <c r="E247">
        <f>Regressions!P248</f>
        <v>1.5012065931980354</v>
      </c>
    </row>
    <row r="248" spans="1:5" x14ac:dyDescent="0.3">
      <c r="A248">
        <f>'Acf pacf ginned up data'!D249</f>
        <v>10.048425903598593</v>
      </c>
      <c r="E248">
        <f>Regressions!P249</f>
        <v>1.0281830981165185</v>
      </c>
    </row>
    <row r="249" spans="1:5" x14ac:dyDescent="0.3">
      <c r="A249">
        <f>'Acf pacf ginned up data'!D250</f>
        <v>10.722152775718268</v>
      </c>
      <c r="E249">
        <f>Regressions!P250</f>
        <v>0.66045252194953452</v>
      </c>
    </row>
    <row r="250" spans="1:5" x14ac:dyDescent="0.3">
      <c r="A250">
        <f>'Acf pacf ginned up data'!D251</f>
        <v>10.773737231581793</v>
      </c>
      <c r="E250">
        <f>Regressions!P251</f>
        <v>0.12222227599555269</v>
      </c>
    </row>
    <row r="251" spans="1:5" x14ac:dyDescent="0.3">
      <c r="A251">
        <f>'Acf pacf ginned up data'!D252</f>
        <v>10.093077764968742</v>
      </c>
      <c r="E251">
        <f>Regressions!P252</f>
        <v>-0.26064766185453303</v>
      </c>
    </row>
    <row r="252" spans="1:5" x14ac:dyDescent="0.3">
      <c r="A252">
        <f>'Acf pacf ginned up data'!D253</f>
        <v>8.9125881825862781</v>
      </c>
      <c r="E252">
        <f>Regressions!P253</f>
        <v>-0.67472980611589517</v>
      </c>
    </row>
    <row r="253" spans="1:5" x14ac:dyDescent="0.3">
      <c r="A253">
        <f>'Acf pacf ginned up data'!D254</f>
        <v>7.3457362163838269</v>
      </c>
      <c r="E253">
        <f>Regressions!P254</f>
        <v>0.68866618650413913</v>
      </c>
    </row>
    <row r="254" spans="1:5" x14ac:dyDescent="0.3">
      <c r="A254">
        <f>'Acf pacf ginned up data'!D255</f>
        <v>7.262020572229563</v>
      </c>
      <c r="E254">
        <f>Regressions!P255</f>
        <v>-0.84589104815646166</v>
      </c>
    </row>
    <row r="255" spans="1:5" x14ac:dyDescent="0.3">
      <c r="A255">
        <f>'Acf pacf ginned up data'!D256</f>
        <v>6.1003620522533062</v>
      </c>
      <c r="E255">
        <f>Regressions!P256</f>
        <v>0.62335790733187646</v>
      </c>
    </row>
    <row r="256" spans="1:5" x14ac:dyDescent="0.3">
      <c r="A256">
        <f>'Acf pacf ginned up data'!D257</f>
        <v>6.2597616872846276</v>
      </c>
      <c r="E256">
        <f>Regressions!P257</f>
        <v>2.0484090667533832</v>
      </c>
    </row>
    <row r="257" spans="1:5" x14ac:dyDescent="0.3">
      <c r="A257">
        <f>'Acf pacf ginned up data'!D258</f>
        <v>8.21577510713999</v>
      </c>
      <c r="E257">
        <f>Regressions!P258</f>
        <v>1.2642276761138866</v>
      </c>
    </row>
    <row r="258" spans="1:5" x14ac:dyDescent="0.3">
      <c r="A258">
        <f>'Acf pacf ginned up data'!D259</f>
        <v>9.6316121909472301</v>
      </c>
      <c r="E258">
        <f>Regressions!P259</f>
        <v>-0.69759850183363759</v>
      </c>
    </row>
    <row r="259" spans="1:5" x14ac:dyDescent="0.3">
      <c r="A259">
        <f>'Acf pacf ginned up data'!D260</f>
        <v>8.7111755989983433</v>
      </c>
      <c r="E259">
        <f>Regressions!P260</f>
        <v>0.13689849816284877</v>
      </c>
    </row>
    <row r="260" spans="1:5" x14ac:dyDescent="0.3">
      <c r="A260">
        <f>'Acf pacf ginned up data'!D261</f>
        <v>8.0640706997132892</v>
      </c>
      <c r="E260">
        <f>Regressions!P261</f>
        <v>0.37149976975050469</v>
      </c>
    </row>
    <row r="261" spans="1:5" x14ac:dyDescent="0.3">
      <c r="A261">
        <f>'Acf pacf ginned up data'!D262</f>
        <v>7.8306248866561239</v>
      </c>
      <c r="E261">
        <f>Regressions!P262</f>
        <v>-0.2445775767868302</v>
      </c>
    </row>
    <row r="262" spans="1:5" x14ac:dyDescent="0.3">
      <c r="A262">
        <f>'Acf pacf ginned up data'!D263</f>
        <v>7.1400215103315112</v>
      </c>
      <c r="E262">
        <f>Regressions!P263</f>
        <v>0.21906559971801248</v>
      </c>
    </row>
    <row r="263" spans="1:5" x14ac:dyDescent="0.3">
      <c r="A263">
        <f>'Acf pacf ginned up data'!D264</f>
        <v>6.8799533132202821</v>
      </c>
      <c r="E263">
        <f>Regressions!P264</f>
        <v>0.36317101283750874</v>
      </c>
    </row>
    <row r="264" spans="1:5" x14ac:dyDescent="0.3">
      <c r="A264">
        <f>'Acf pacf ginned up data'!D265</f>
        <v>6.9319627583381225</v>
      </c>
      <c r="E264">
        <f>Regressions!P265</f>
        <v>-0.95879235363978965</v>
      </c>
    </row>
    <row r="265" spans="1:5" x14ac:dyDescent="0.3">
      <c r="A265">
        <f>'Acf pacf ginned up data'!D266</f>
        <v>5.7476275925108027</v>
      </c>
      <c r="E265">
        <f>Regressions!P266</f>
        <v>0.54445088612723747</v>
      </c>
    </row>
    <row r="266" spans="1:5" x14ac:dyDescent="0.3">
      <c r="A266">
        <f>'Acf pacf ginned up data'!D267</f>
        <v>5.8743280244213407</v>
      </c>
      <c r="E266">
        <f>Regressions!P267</f>
        <v>0.48071730704825538</v>
      </c>
    </row>
    <row r="267" spans="1:5" x14ac:dyDescent="0.3">
      <c r="A267">
        <f>'Acf pacf ginned up data'!D268</f>
        <v>6.3107697759763282</v>
      </c>
      <c r="E267">
        <f>Regressions!P268</f>
        <v>-0.62925386586364895</v>
      </c>
    </row>
    <row r="268" spans="1:5" x14ac:dyDescent="0.3">
      <c r="A268">
        <f>'Acf pacf ginned up data'!D269</f>
        <v>5.6644001773043229</v>
      </c>
      <c r="E268">
        <f>Regressions!P269</f>
        <v>-1.4899627621524105</v>
      </c>
    </row>
    <row r="269" spans="1:5" x14ac:dyDescent="0.3">
      <c r="A269">
        <f>'Acf pacf ginned up data'!D270</f>
        <v>3.9302531495724349</v>
      </c>
      <c r="E269">
        <f>Regressions!P270</f>
        <v>0.25097601480832732</v>
      </c>
    </row>
    <row r="270" spans="1:5" x14ac:dyDescent="0.3">
      <c r="A270">
        <f>'Acf pacf ginned up data'!D271</f>
        <v>3.871923904630528</v>
      </c>
      <c r="E270">
        <f>Regressions!P271</f>
        <v>0.51209546326683841</v>
      </c>
    </row>
    <row r="271" spans="1:5" x14ac:dyDescent="0.3">
      <c r="A271">
        <f>'Acf pacf ginned up data'!D272</f>
        <v>4.5852011908700323</v>
      </c>
      <c r="E271">
        <f>Regressions!P272</f>
        <v>-1.0909252147691808</v>
      </c>
    </row>
    <row r="272" spans="1:5" x14ac:dyDescent="0.3">
      <c r="A272">
        <f>'Acf pacf ginned up data'!D273</f>
        <v>3.8193020536761781</v>
      </c>
      <c r="E272">
        <f>Regressions!P273</f>
        <v>1.4861019972329916</v>
      </c>
    </row>
    <row r="273" spans="1:5" x14ac:dyDescent="0.3">
      <c r="A273">
        <f>'Acf pacf ginned up data'!D274</f>
        <v>5.3026526452139064</v>
      </c>
      <c r="E273">
        <f>Regressions!P274</f>
        <v>0.46559341800589416</v>
      </c>
    </row>
    <row r="274" spans="1:5" x14ac:dyDescent="0.3">
      <c r="A274">
        <f>'Acf pacf ginned up data'!D275</f>
        <v>6.2160302101231597</v>
      </c>
      <c r="E274">
        <f>Regressions!P275</f>
        <v>-0.72185070436358312</v>
      </c>
    </row>
    <row r="275" spans="1:5" x14ac:dyDescent="0.3">
      <c r="A275">
        <f>'Acf pacf ginned up data'!D276</f>
        <v>5.6340879102596686</v>
      </c>
      <c r="E275">
        <f>Regressions!P276</f>
        <v>-0.7166359574329747</v>
      </c>
    </row>
    <row r="276" spans="1:5" x14ac:dyDescent="0.3">
      <c r="A276">
        <f>'Acf pacf ginned up data'!D277</f>
        <v>4.6971108863997175</v>
      </c>
      <c r="E276">
        <f>Regressions!P277</f>
        <v>1.1290786878860322</v>
      </c>
    </row>
    <row r="277" spans="1:5" x14ac:dyDescent="0.3">
      <c r="A277">
        <f>'Acf pacf ginned up data'!D278</f>
        <v>5.6403317665154464</v>
      </c>
      <c r="E277">
        <f>Regressions!P278</f>
        <v>-0.30833352948021381</v>
      </c>
    </row>
    <row r="278" spans="1:5" x14ac:dyDescent="0.3">
      <c r="A278">
        <f>'Acf pacf ginned up data'!D279</f>
        <v>5.5673378912924854</v>
      </c>
      <c r="E278">
        <f>Regressions!P279</f>
        <v>0.46432622816832353</v>
      </c>
    </row>
    <row r="279" spans="1:5" x14ac:dyDescent="0.3">
      <c r="A279">
        <f>'Acf pacf ginned up data'!D280</f>
        <v>5.9737261301860549</v>
      </c>
      <c r="E279">
        <f>Regressions!P280</f>
        <v>-7.7263599584205478E-2</v>
      </c>
    </row>
    <row r="280" spans="1:5" x14ac:dyDescent="0.3">
      <c r="A280">
        <f>'Acf pacf ginned up data'!D281</f>
        <v>5.9209885707520025</v>
      </c>
      <c r="E280">
        <f>Regressions!P281</f>
        <v>-1.839090324678424</v>
      </c>
    </row>
    <row r="281" spans="1:5" x14ac:dyDescent="0.3">
      <c r="A281">
        <f>'Acf pacf ginned up data'!D282</f>
        <v>3.9768901572766691</v>
      </c>
      <c r="E281">
        <f>Regressions!P282</f>
        <v>0.56846520796726474</v>
      </c>
    </row>
    <row r="282" spans="1:5" x14ac:dyDescent="0.3">
      <c r="A282">
        <f>'Acf pacf ginned up data'!D283</f>
        <v>4.1661856989990218</v>
      </c>
      <c r="E282">
        <f>Regressions!P283</f>
        <v>-0.56814624127339164</v>
      </c>
    </row>
    <row r="283" spans="1:5" x14ac:dyDescent="0.3">
      <c r="A283">
        <f>'Acf pacf ginned up data'!D284</f>
        <v>3.8291460114787701</v>
      </c>
      <c r="E283">
        <f>Regressions!P284</f>
        <v>-0.78666035025123615</v>
      </c>
    </row>
    <row r="284" spans="1:5" x14ac:dyDescent="0.3">
      <c r="A284">
        <f>'Acf pacf ginned up data'!D285</f>
        <v>3.1666515348068325</v>
      </c>
      <c r="E284">
        <f>Regressions!P285</f>
        <v>-0.13897707177921753</v>
      </c>
    </row>
    <row r="285" spans="1:5" x14ac:dyDescent="0.3">
      <c r="A285">
        <f>'Acf pacf ginned up data'!D286</f>
        <v>3.1539395998430306</v>
      </c>
      <c r="E285">
        <f>Regressions!P286</f>
        <v>-0.42649181642132461</v>
      </c>
    </row>
    <row r="286" spans="1:5" x14ac:dyDescent="0.3">
      <c r="A286">
        <f>'Acf pacf ginned up data'!D287</f>
        <v>3.0501613328310588</v>
      </c>
      <c r="E286">
        <f>Regressions!P287</f>
        <v>3.4530165151130082E-2</v>
      </c>
    </row>
    <row r="287" spans="1:5" x14ac:dyDescent="0.3">
      <c r="A287">
        <f>'Acf pacf ginned up data'!D288</f>
        <v>3.3957329659589273</v>
      </c>
      <c r="E287">
        <f>Regressions!P288</f>
        <v>1.7673838408247744</v>
      </c>
    </row>
    <row r="288" spans="1:5" x14ac:dyDescent="0.3">
      <c r="A288">
        <f>'Acf pacf ginned up data'!D289</f>
        <v>5.5567684138860987</v>
      </c>
      <c r="E288">
        <f>Regressions!P289</f>
        <v>1.0741117501168265</v>
      </c>
    </row>
    <row r="289" spans="1:5" x14ac:dyDescent="0.3">
      <c r="A289">
        <f>'Acf pacf ginned up data'!D290</f>
        <v>7.243376575636038</v>
      </c>
      <c r="E289">
        <f>Regressions!P290</f>
        <v>0.19571579631992198</v>
      </c>
    </row>
    <row r="290" spans="1:5" x14ac:dyDescent="0.3">
      <c r="A290">
        <f>'Acf pacf ginned up data'!D291</f>
        <v>7.6561436010332082</v>
      </c>
      <c r="E290">
        <f>Regressions!P291</f>
        <v>0.85587527178738254</v>
      </c>
    </row>
    <row r="291" spans="1:5" x14ac:dyDescent="0.3">
      <c r="A291">
        <f>'Acf pacf ginned up data'!D292</f>
        <v>8.2856779684885513</v>
      </c>
      <c r="E291">
        <f>Regressions!P292</f>
        <v>-3.4237329207298606E-2</v>
      </c>
    </row>
    <row r="292" spans="1:5" x14ac:dyDescent="0.3">
      <c r="A292">
        <f>'Acf pacf ginned up data'!D293</f>
        <v>7.9954126488288093</v>
      </c>
      <c r="E292">
        <f>Regressions!P293</f>
        <v>1.3640918403688633</v>
      </c>
    </row>
    <row r="293" spans="1:5" x14ac:dyDescent="0.3">
      <c r="A293">
        <f>'Acf pacf ginned up data'!D294</f>
        <v>8.871708767741449</v>
      </c>
      <c r="E293">
        <f>Regressions!P294</f>
        <v>-0.47200672785848735</v>
      </c>
    </row>
    <row r="294" spans="1:5" x14ac:dyDescent="0.3">
      <c r="A294">
        <f>'Acf pacf ginned up data'!D295</f>
        <v>8.1295032362413728</v>
      </c>
      <c r="E294">
        <f>Regressions!P295</f>
        <v>0.7251446304492486</v>
      </c>
    </row>
    <row r="295" spans="1:5" x14ac:dyDescent="0.3">
      <c r="A295">
        <f>'Acf pacf ginned up data'!D296</f>
        <v>8.2113991067087042</v>
      </c>
      <c r="E295">
        <f>Regressions!P296</f>
        <v>-0.2666834288725935</v>
      </c>
    </row>
    <row r="296" spans="1:5" x14ac:dyDescent="0.3">
      <c r="A296">
        <f>'Acf pacf ginned up data'!D297</f>
        <v>7.535890225165689</v>
      </c>
      <c r="E296">
        <f>Regressions!P297</f>
        <v>-0.63040754170839719</v>
      </c>
    </row>
    <row r="297" spans="1:5" x14ac:dyDescent="0.3">
      <c r="A297">
        <f>'Acf pacf ginned up data'!D298</f>
        <v>6.3713902928948443</v>
      </c>
      <c r="E297">
        <f>Regressions!P298</f>
        <v>8.5319520083241507E-2</v>
      </c>
    </row>
    <row r="298" spans="1:5" x14ac:dyDescent="0.3">
      <c r="A298">
        <f>'Acf pacf ginned up data'!D299</f>
        <v>5.9511799093600963</v>
      </c>
      <c r="E298">
        <f>Regressions!P299</f>
        <v>-0.70046847768206744</v>
      </c>
    </row>
    <row r="299" spans="1:5" x14ac:dyDescent="0.3">
      <c r="A299">
        <f>'Acf pacf ginned up data'!D300</f>
        <v>5.0311494669645498</v>
      </c>
      <c r="E299">
        <f>Regressions!P300</f>
        <v>-0.859557392798875</v>
      </c>
    </row>
    <row r="300" spans="1:5" x14ac:dyDescent="0.3">
      <c r="A300">
        <f>'Acf pacf ginned up data'!D301</f>
        <v>3.9406199066955412</v>
      </c>
      <c r="E300">
        <f>Regressions!P301</f>
        <v>1.7872949178026583</v>
      </c>
    </row>
    <row r="301" spans="1:5" x14ac:dyDescent="0.3">
      <c r="A301">
        <f>'Acf pacf ginned up data'!D302</f>
        <v>5.609744730981876</v>
      </c>
      <c r="E301">
        <f>Regressions!P302</f>
        <v>-1.9720853938843312</v>
      </c>
    </row>
    <row r="302" spans="1:5" x14ac:dyDescent="0.3">
      <c r="A302">
        <f>'Acf pacf ginned up data'!D303</f>
        <v>4.0949230666124627</v>
      </c>
      <c r="E302">
        <f>Regressions!P303</f>
        <v>0.74791686939516033</v>
      </c>
    </row>
    <row r="303" spans="1:5" x14ac:dyDescent="0.3">
      <c r="A303">
        <f>'Acf pacf ginned up data'!D304</f>
        <v>4.5744575146249131</v>
      </c>
      <c r="E303">
        <f>Regressions!P304</f>
        <v>-7.12434766885469E-2</v>
      </c>
    </row>
    <row r="304" spans="1:5" x14ac:dyDescent="0.3">
      <c r="A304">
        <f>'Acf pacf ginned up data'!D305</f>
        <v>4.7598740073404686</v>
      </c>
      <c r="E304">
        <f>Regressions!P305</f>
        <v>-0.64090014487977542</v>
      </c>
    </row>
    <row r="305" spans="1:5" x14ac:dyDescent="0.3">
      <c r="A305">
        <f>'Acf pacf ginned up data'!D306</f>
        <v>4.2597197047511388</v>
      </c>
      <c r="E305">
        <f>Regressions!P306</f>
        <v>-1.4513156396785047</v>
      </c>
    </row>
    <row r="306" spans="1:5" x14ac:dyDescent="0.3">
      <c r="A306">
        <f>'Acf pacf ginned up data'!D307</f>
        <v>2.8190430042713741</v>
      </c>
      <c r="E306">
        <f>Regressions!P307</f>
        <v>0.67296816165029594</v>
      </c>
    </row>
    <row r="307" spans="1:5" x14ac:dyDescent="0.3">
      <c r="A307">
        <f>'Acf pacf ginned up data'!D308</f>
        <v>3.4375230402656456</v>
      </c>
      <c r="E307">
        <f>Regressions!P308</f>
        <v>-0.51176705692477054</v>
      </c>
    </row>
    <row r="308" spans="1:5" x14ac:dyDescent="0.3">
      <c r="A308">
        <f>'Acf pacf ginned up data'!D309</f>
        <v>3.3948348822317542</v>
      </c>
      <c r="E308">
        <f>Regressions!P309</f>
        <v>0.79517580841541657</v>
      </c>
    </row>
    <row r="309" spans="1:5" x14ac:dyDescent="0.3">
      <c r="A309">
        <f>'Acf pacf ginned up data'!D310</f>
        <v>4.4675560735629105</v>
      </c>
      <c r="E309">
        <f>Regressions!P310</f>
        <v>2.8361482450777131E-2</v>
      </c>
    </row>
    <row r="310" spans="1:5" x14ac:dyDescent="0.3">
      <c r="A310">
        <f>'Acf pacf ginned up data'!D311</f>
        <v>4.946233320796968</v>
      </c>
      <c r="E310">
        <f>Regressions!P311</f>
        <v>-1.9478635072557782</v>
      </c>
    </row>
    <row r="311" spans="1:5" x14ac:dyDescent="0.3">
      <c r="A311">
        <f>'Acf pacf ginned up data'!D312</f>
        <v>3.1989152746059277</v>
      </c>
      <c r="E311">
        <f>Regressions!P312</f>
        <v>1.0537369028026238</v>
      </c>
    </row>
    <row r="312" spans="1:5" x14ac:dyDescent="0.3">
      <c r="A312">
        <f>'Acf pacf ginned up data'!D313</f>
        <v>4.0492843195784394</v>
      </c>
      <c r="E312">
        <f>Regressions!P313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Motivating Girsanov</vt:lpstr>
      <vt:lpstr>Acf pacf ginned up data</vt:lpstr>
      <vt:lpstr>Acf pacf</vt:lpstr>
      <vt:lpstr>Regressions</vt:lpstr>
      <vt:lpstr>Regressions (2)</vt:lpstr>
      <vt:lpstr>Regressions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2025-01-23T17:57:50Z</dcterms:created>
  <dcterms:modified xsi:type="dcterms:W3CDTF">2025-02-12T17:46:39Z</dcterms:modified>
</cp:coreProperties>
</file>